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8"/>
  <workbookPr filterPrivacy="1" updateLinks="never" codeName="Ten_skoroszyt" defaultThemeVersion="124226"/>
  <xr:revisionPtr revIDLastSave="0" documentId="8_{E1B32673-5669-4CE4-8206-B36DF47C7DC4}" xr6:coauthVersionLast="36" xr6:coauthVersionMax="47" xr10:uidLastSave="{00000000-0000-0000-0000-000000000000}"/>
  <workbookProtection workbookAlgorithmName="SHA-512" workbookHashValue="8aUp2i+ZeWFC1aUT4UhL9esK9KKxLH16Sz6vjnnLdEdWza474KmePUKfo6D58BuFb8qABxhEkjiJNoAcRoOIZg==" workbookSaltValue="US54B4CCSaq0ANdUcaVLoQ==" workbookSpinCount="100000" lockStructure="1"/>
  <bookViews>
    <workbookView xWindow="-110" yWindow="-110" windowWidth="19420" windowHeight="10300" tabRatio="634" xr2:uid="{00000000-000D-0000-FFFF-FFFF00000000}"/>
  </bookViews>
  <sheets>
    <sheet name="Tabela cen jednostkowych" sheetId="2" r:id="rId1"/>
    <sheet name="Lokalizacje" sheetId="46" r:id="rId2"/>
    <sheet name="Założenia do wyliczeń" sheetId="41" r:id="rId3"/>
    <sheet name="Liczba lokalizacji wg typu" sheetId="43" r:id="rId4"/>
    <sheet name="Rok I" sheetId="22" r:id="rId5"/>
    <sheet name="Rok II" sheetId="38" r:id="rId6"/>
    <sheet name="Rok III" sheetId="35" r:id="rId7"/>
    <sheet name="Rok IV" sheetId="39" r:id="rId8"/>
    <sheet name="Podsumowanie" sheetId="3" r:id="rId9"/>
  </sheets>
  <definedNames>
    <definedName name="_xlnm._FilterDatabase" localSheetId="1" hidden="1">Lokalizacje!$A$1:$G$678</definedName>
  </definedNames>
  <calcPr calcId="179020" calcCompleted="0"/>
</workbook>
</file>

<file path=xl/calcChain.xml><?xml version="1.0" encoding="utf-8"?>
<calcChain xmlns="http://schemas.openxmlformats.org/spreadsheetml/2006/main">
  <c r="J12" i="35" l="1"/>
  <c r="R20" i="39"/>
  <c r="R20" i="35"/>
  <c r="S11" i="35"/>
  <c r="O25" i="38"/>
  <c r="Q20" i="39"/>
  <c r="P20" i="39"/>
  <c r="AK12" i="43"/>
  <c r="AQ12" i="43"/>
  <c r="AW12" i="43"/>
  <c r="AD21" i="43"/>
  <c r="X20" i="22"/>
  <c r="R20" i="38"/>
  <c r="S11" i="38"/>
  <c r="AJ21" i="43"/>
  <c r="AP21" i="43"/>
  <c r="AV21" i="43"/>
  <c r="D13" i="43"/>
  <c r="H5" i="43"/>
  <c r="AF5" i="43"/>
  <c r="AL5" i="43"/>
  <c r="AR5" i="43"/>
  <c r="AX5" i="43"/>
  <c r="H6" i="43"/>
  <c r="AF6" i="43"/>
  <c r="AL6" i="43"/>
  <c r="AR6" i="43"/>
  <c r="AX6" i="43"/>
  <c r="H7" i="43"/>
  <c r="H8" i="43"/>
  <c r="AF8" i="43"/>
  <c r="AL8" i="43"/>
  <c r="AR8" i="43"/>
  <c r="AX8" i="43"/>
  <c r="H9" i="43"/>
  <c r="AF9" i="43"/>
  <c r="AL9" i="43"/>
  <c r="AR9" i="43"/>
  <c r="AX9" i="43"/>
  <c r="H10" i="43"/>
  <c r="AF10" i="43"/>
  <c r="AL10" i="43"/>
  <c r="AR10" i="43"/>
  <c r="AX10" i="43"/>
  <c r="H11" i="43"/>
  <c r="AF11" i="43"/>
  <c r="AL11" i="43"/>
  <c r="AR11" i="43"/>
  <c r="AX11" i="43"/>
  <c r="H12" i="43"/>
  <c r="H13" i="43"/>
  <c r="N12" i="22"/>
  <c r="H14" i="43"/>
  <c r="N13" i="22"/>
  <c r="H15" i="43"/>
  <c r="H16" i="43"/>
  <c r="N15" i="22"/>
  <c r="H17" i="43"/>
  <c r="N16" i="22"/>
  <c r="H18" i="43"/>
  <c r="N17" i="22"/>
  <c r="H19" i="43"/>
  <c r="N18" i="22"/>
  <c r="H20" i="43"/>
  <c r="N19" i="22"/>
  <c r="H21" i="43"/>
  <c r="N20" i="22"/>
  <c r="H4" i="43"/>
  <c r="H3" i="22"/>
  <c r="G5" i="43"/>
  <c r="AE5" i="43"/>
  <c r="AK5" i="43"/>
  <c r="AQ5" i="43"/>
  <c r="AW5" i="43"/>
  <c r="G6" i="43"/>
  <c r="AE6" i="43"/>
  <c r="AK6" i="43"/>
  <c r="AQ6" i="43"/>
  <c r="AW6" i="43"/>
  <c r="G7" i="43"/>
  <c r="AE7" i="43"/>
  <c r="AK7" i="43"/>
  <c r="AQ7" i="43"/>
  <c r="AW7" i="43"/>
  <c r="G8" i="43"/>
  <c r="AE8" i="43"/>
  <c r="AK8" i="43"/>
  <c r="AQ8" i="43"/>
  <c r="AW8" i="43"/>
  <c r="G9" i="43"/>
  <c r="AE9" i="43"/>
  <c r="AK9" i="43"/>
  <c r="AQ9" i="43"/>
  <c r="AW9" i="43"/>
  <c r="G10" i="43"/>
  <c r="AE10" i="43"/>
  <c r="AK10" i="43"/>
  <c r="AQ10" i="43"/>
  <c r="AW10" i="43"/>
  <c r="G11" i="43"/>
  <c r="G12" i="43"/>
  <c r="G13" i="43"/>
  <c r="G14" i="43"/>
  <c r="M13" i="22"/>
  <c r="G15" i="43"/>
  <c r="M14" i="22"/>
  <c r="G16" i="43"/>
  <c r="M15" i="22"/>
  <c r="G17" i="43"/>
  <c r="M16" i="22"/>
  <c r="G18" i="43"/>
  <c r="M17" i="22"/>
  <c r="G19" i="43"/>
  <c r="M18" i="22"/>
  <c r="G20" i="43"/>
  <c r="M19" i="22"/>
  <c r="G21" i="43"/>
  <c r="M20" i="22"/>
  <c r="G4" i="43"/>
  <c r="M4" i="43"/>
  <c r="S4" i="43"/>
  <c r="F5" i="43"/>
  <c r="AD5" i="43"/>
  <c r="AJ5" i="43"/>
  <c r="AP5" i="43"/>
  <c r="AV5" i="43"/>
  <c r="F6" i="43"/>
  <c r="AD6" i="43"/>
  <c r="AJ6" i="43"/>
  <c r="AP6" i="43"/>
  <c r="AV6" i="43"/>
  <c r="F7" i="43"/>
  <c r="AD7" i="43"/>
  <c r="AJ7" i="43"/>
  <c r="AP7" i="43"/>
  <c r="AV7" i="43"/>
  <c r="F8" i="43"/>
  <c r="AD8" i="43"/>
  <c r="AJ8" i="43"/>
  <c r="AP8" i="43"/>
  <c r="AV8" i="43"/>
  <c r="F9" i="43"/>
  <c r="AD9" i="43"/>
  <c r="AJ9" i="43"/>
  <c r="AP9" i="43"/>
  <c r="AV9" i="43"/>
  <c r="F10" i="43"/>
  <c r="AD10" i="43"/>
  <c r="AJ10" i="43"/>
  <c r="AP10" i="43"/>
  <c r="AV10" i="43"/>
  <c r="F11" i="43"/>
  <c r="F12" i="43"/>
  <c r="AJ12" i="43"/>
  <c r="AP12" i="43"/>
  <c r="AV12" i="43"/>
  <c r="F13" i="43"/>
  <c r="L12" i="22"/>
  <c r="F14" i="43"/>
  <c r="L13" i="22"/>
  <c r="F15" i="43"/>
  <c r="L14" i="22"/>
  <c r="F16" i="43"/>
  <c r="L15" i="22"/>
  <c r="F17" i="43"/>
  <c r="L16" i="22"/>
  <c r="F18" i="43"/>
  <c r="L17" i="22"/>
  <c r="F19" i="43"/>
  <c r="F20" i="43"/>
  <c r="L19" i="22"/>
  <c r="F21" i="43"/>
  <c r="L20" i="22"/>
  <c r="F4" i="43"/>
  <c r="L4" i="43"/>
  <c r="R4" i="43"/>
  <c r="E5" i="43"/>
  <c r="AC5" i="43"/>
  <c r="AI5" i="43"/>
  <c r="E6" i="43"/>
  <c r="AC6" i="43"/>
  <c r="AI6" i="43"/>
  <c r="AO6" i="43"/>
  <c r="AU6" i="43"/>
  <c r="E7" i="43"/>
  <c r="AC7" i="43"/>
  <c r="AI7" i="43"/>
  <c r="AO7" i="43"/>
  <c r="AU7" i="43"/>
  <c r="E8" i="43"/>
  <c r="AC8" i="43"/>
  <c r="AI8" i="43"/>
  <c r="AO8" i="43"/>
  <c r="AU8" i="43"/>
  <c r="E9" i="43"/>
  <c r="E10" i="43"/>
  <c r="AC10" i="43"/>
  <c r="AI10" i="43"/>
  <c r="AO10" i="43"/>
  <c r="AU10" i="43"/>
  <c r="E11" i="43"/>
  <c r="AC11" i="43"/>
  <c r="AI11" i="43"/>
  <c r="AO11" i="43"/>
  <c r="AU11" i="43"/>
  <c r="E12" i="43"/>
  <c r="AC12" i="43"/>
  <c r="AI12" i="43"/>
  <c r="AO12" i="43"/>
  <c r="AU12" i="43"/>
  <c r="E13" i="43"/>
  <c r="E14" i="43"/>
  <c r="K13" i="22"/>
  <c r="E15" i="43"/>
  <c r="K14" i="22"/>
  <c r="E16" i="43"/>
  <c r="K15" i="22"/>
  <c r="E17" i="43"/>
  <c r="E18" i="43"/>
  <c r="K17" i="22"/>
  <c r="E19" i="43"/>
  <c r="K18" i="22"/>
  <c r="E20" i="43"/>
  <c r="K19" i="22"/>
  <c r="E21" i="43"/>
  <c r="K20" i="22"/>
  <c r="C23" i="43"/>
  <c r="AA23" i="43"/>
  <c r="AG23" i="43"/>
  <c r="AM23" i="43"/>
  <c r="AS23" i="43"/>
  <c r="C24" i="43"/>
  <c r="AA24" i="43"/>
  <c r="AG24" i="43"/>
  <c r="AM24" i="43"/>
  <c r="AS24" i="43"/>
  <c r="C25" i="43"/>
  <c r="AA25" i="43"/>
  <c r="AG25" i="43"/>
  <c r="AM25" i="43"/>
  <c r="AS25" i="43"/>
  <c r="C26" i="43"/>
  <c r="I26" i="43"/>
  <c r="O26" i="43"/>
  <c r="C27" i="43"/>
  <c r="AA27" i="43"/>
  <c r="AG27" i="43"/>
  <c r="AM27" i="43"/>
  <c r="AS27" i="43"/>
  <c r="C28" i="43"/>
  <c r="AA28" i="43"/>
  <c r="AG28" i="43"/>
  <c r="AM28" i="43"/>
  <c r="AS28" i="43"/>
  <c r="C29" i="43"/>
  <c r="AA29" i="43"/>
  <c r="AG29" i="43"/>
  <c r="AM29" i="43"/>
  <c r="AS29" i="43"/>
  <c r="C30" i="43"/>
  <c r="AA30" i="43"/>
  <c r="AG30" i="43"/>
  <c r="AM30" i="43"/>
  <c r="AS30" i="43"/>
  <c r="C31" i="43"/>
  <c r="AA31" i="43"/>
  <c r="AG31" i="43"/>
  <c r="AM31" i="43"/>
  <c r="AS31" i="43"/>
  <c r="C32" i="43"/>
  <c r="C33" i="43"/>
  <c r="AA33" i="43"/>
  <c r="C34" i="43"/>
  <c r="I34" i="43"/>
  <c r="O34" i="43"/>
  <c r="C22" i="43"/>
  <c r="AA22" i="43"/>
  <c r="AG22" i="43"/>
  <c r="D15" i="43"/>
  <c r="J14" i="22"/>
  <c r="D16" i="43"/>
  <c r="J15" i="22"/>
  <c r="D17" i="43"/>
  <c r="J16" i="22"/>
  <c r="D18" i="43"/>
  <c r="J17" i="22"/>
  <c r="D19" i="43"/>
  <c r="D20" i="43"/>
  <c r="J19" i="22"/>
  <c r="D21" i="43"/>
  <c r="J20" i="22"/>
  <c r="D14" i="43"/>
  <c r="J13" i="22"/>
  <c r="E4" i="43"/>
  <c r="K3" i="22"/>
  <c r="AC13" i="43"/>
  <c r="AI13" i="43"/>
  <c r="AO13" i="43"/>
  <c r="AU13" i="43"/>
  <c r="K12" i="22"/>
  <c r="AC17" i="43"/>
  <c r="W16" i="22"/>
  <c r="K16" i="22"/>
  <c r="AD19" i="43"/>
  <c r="X18" i="22"/>
  <c r="L18" i="22"/>
  <c r="AE13" i="43"/>
  <c r="AK13" i="43"/>
  <c r="AQ13" i="43"/>
  <c r="AW13" i="43"/>
  <c r="M12" i="22"/>
  <c r="AF15" i="43"/>
  <c r="Z14" i="22"/>
  <c r="N14" i="22"/>
  <c r="AB19" i="43"/>
  <c r="V18" i="22"/>
  <c r="J18" i="22"/>
  <c r="J13" i="43"/>
  <c r="J12" i="22"/>
  <c r="AB15" i="43"/>
  <c r="AC19" i="43"/>
  <c r="AD13" i="43"/>
  <c r="AJ13" i="43"/>
  <c r="AP13" i="43"/>
  <c r="AV13" i="43"/>
  <c r="M15" i="43"/>
  <c r="AE15" i="43"/>
  <c r="Y14" i="22"/>
  <c r="AF17" i="43"/>
  <c r="K20" i="43"/>
  <c r="AC20" i="43"/>
  <c r="W19" i="22"/>
  <c r="AF18" i="43"/>
  <c r="AB14" i="43"/>
  <c r="AC18" i="43"/>
  <c r="L20" i="43"/>
  <c r="AD20" i="43"/>
  <c r="X19" i="22"/>
  <c r="M14" i="43"/>
  <c r="AE14" i="43"/>
  <c r="Y13" i="22"/>
  <c r="AF16" i="43"/>
  <c r="J21" i="43"/>
  <c r="AB21" i="43"/>
  <c r="AE21" i="43"/>
  <c r="AB16" i="43"/>
  <c r="M16" i="43"/>
  <c r="AE16" i="43"/>
  <c r="AB20" i="43"/>
  <c r="AG33" i="43"/>
  <c r="AM33" i="43"/>
  <c r="AS33" i="43"/>
  <c r="K16" i="43"/>
  <c r="AC16" i="43"/>
  <c r="W15" i="22"/>
  <c r="AD18" i="43"/>
  <c r="M20" i="43"/>
  <c r="AE20" i="43"/>
  <c r="Y19" i="22"/>
  <c r="AF14" i="43"/>
  <c r="L14" i="43"/>
  <c r="AD14" i="43"/>
  <c r="AD17" i="43"/>
  <c r="AE19" i="43"/>
  <c r="AE11" i="43"/>
  <c r="AK11" i="43"/>
  <c r="AQ11" i="43"/>
  <c r="AW11" i="43"/>
  <c r="N21" i="43"/>
  <c r="AF21" i="43"/>
  <c r="Z20" i="22"/>
  <c r="AF13" i="43"/>
  <c r="AL13" i="43"/>
  <c r="AR13" i="43"/>
  <c r="AX13" i="43"/>
  <c r="AB18" i="43"/>
  <c r="K14" i="43"/>
  <c r="AC14" i="43"/>
  <c r="W13" i="22"/>
  <c r="L16" i="43"/>
  <c r="AD16" i="43"/>
  <c r="X15" i="22"/>
  <c r="M18" i="43"/>
  <c r="AE18" i="43"/>
  <c r="AF20" i="43"/>
  <c r="AF12" i="43"/>
  <c r="AL12" i="43"/>
  <c r="AR12" i="43"/>
  <c r="AX12" i="43"/>
  <c r="AC15" i="43"/>
  <c r="J17" i="43"/>
  <c r="AB17" i="43"/>
  <c r="AC21" i="43"/>
  <c r="L15" i="43"/>
  <c r="AD15" i="43"/>
  <c r="X14" i="22"/>
  <c r="AE17" i="43"/>
  <c r="AF19" i="43"/>
  <c r="M12" i="43"/>
  <c r="S12" i="43"/>
  <c r="N14" i="43"/>
  <c r="M10" i="43"/>
  <c r="S10" i="43"/>
  <c r="I33" i="43"/>
  <c r="O33" i="43"/>
  <c r="M8" i="43"/>
  <c r="S8" i="43"/>
  <c r="I25" i="43"/>
  <c r="O25" i="43"/>
  <c r="M6" i="43"/>
  <c r="S6" i="43"/>
  <c r="AF4" i="43"/>
  <c r="AL4" i="43"/>
  <c r="AR4" i="43"/>
  <c r="AX4" i="43"/>
  <c r="J20" i="43"/>
  <c r="L18" i="43"/>
  <c r="N16" i="43"/>
  <c r="K15" i="43"/>
  <c r="AC9" i="43"/>
  <c r="AI9" i="43"/>
  <c r="AO9" i="43"/>
  <c r="AU9" i="43"/>
  <c r="K9" i="43"/>
  <c r="Q9" i="43"/>
  <c r="AA34" i="43"/>
  <c r="M13" i="43"/>
  <c r="AA26" i="43"/>
  <c r="J19" i="43"/>
  <c r="L19" i="43"/>
  <c r="AF7" i="43"/>
  <c r="AL7" i="43"/>
  <c r="AR7" i="43"/>
  <c r="AX7" i="43"/>
  <c r="N7" i="43"/>
  <c r="T7" i="43"/>
  <c r="M21" i="43"/>
  <c r="AI17" i="43"/>
  <c r="AO17" i="43"/>
  <c r="AU17" i="43"/>
  <c r="K17" i="43"/>
  <c r="N15" i="43"/>
  <c r="AL15" i="43"/>
  <c r="AR15" i="43"/>
  <c r="AX15" i="43"/>
  <c r="AD11" i="43"/>
  <c r="AJ11" i="43"/>
  <c r="AP11" i="43"/>
  <c r="AV11" i="43"/>
  <c r="L11" i="43"/>
  <c r="R11" i="43"/>
  <c r="AA32" i="43"/>
  <c r="AG32" i="43"/>
  <c r="AM32" i="43"/>
  <c r="AS32" i="43"/>
  <c r="I32" i="43"/>
  <c r="O32" i="43"/>
  <c r="L12" i="43"/>
  <c r="R12" i="43"/>
  <c r="L10" i="43"/>
  <c r="R10" i="43"/>
  <c r="L8" i="43"/>
  <c r="R8" i="43"/>
  <c r="L6" i="43"/>
  <c r="R6" i="43"/>
  <c r="L21" i="43"/>
  <c r="N19" i="43"/>
  <c r="K18" i="43"/>
  <c r="J15" i="43"/>
  <c r="I24" i="43"/>
  <c r="O24" i="43"/>
  <c r="AE4" i="43"/>
  <c r="AK4" i="43"/>
  <c r="AQ4" i="43"/>
  <c r="AW4" i="43"/>
  <c r="AJ20" i="43"/>
  <c r="AP20" i="43"/>
  <c r="AV20" i="43"/>
  <c r="K12" i="43"/>
  <c r="Q12" i="43"/>
  <c r="K10" i="43"/>
  <c r="Q10" i="43"/>
  <c r="K8" i="43"/>
  <c r="Q8" i="43"/>
  <c r="K6" i="43"/>
  <c r="Q6" i="43"/>
  <c r="K21" i="43"/>
  <c r="M19" i="43"/>
  <c r="J18" i="43"/>
  <c r="I31" i="43"/>
  <c r="O31" i="43"/>
  <c r="I23" i="43"/>
  <c r="O23" i="43"/>
  <c r="AD4" i="43"/>
  <c r="AJ4" i="43"/>
  <c r="AP4" i="43"/>
  <c r="AV4" i="43"/>
  <c r="N11" i="43"/>
  <c r="T11" i="43"/>
  <c r="N9" i="43"/>
  <c r="T9" i="43"/>
  <c r="N13" i="43"/>
  <c r="N17" i="43"/>
  <c r="I30" i="43"/>
  <c r="O30" i="43"/>
  <c r="AL21" i="43"/>
  <c r="AR21" i="43"/>
  <c r="AX21" i="43"/>
  <c r="N4" i="43"/>
  <c r="T4" i="43"/>
  <c r="M11" i="43"/>
  <c r="S11" i="43"/>
  <c r="M9" i="43"/>
  <c r="S9" i="43"/>
  <c r="M7" i="43"/>
  <c r="S7" i="43"/>
  <c r="N20" i="43"/>
  <c r="K19" i="43"/>
  <c r="M17" i="43"/>
  <c r="J16" i="43"/>
  <c r="I29" i="43"/>
  <c r="O29" i="43"/>
  <c r="L9" i="43"/>
  <c r="R9" i="43"/>
  <c r="L7" i="43"/>
  <c r="R7" i="43"/>
  <c r="L13" i="43"/>
  <c r="L17" i="43"/>
  <c r="I28" i="43"/>
  <c r="O28" i="43"/>
  <c r="AJ15" i="43"/>
  <c r="AP15" i="43"/>
  <c r="AV15" i="43"/>
  <c r="K11" i="43"/>
  <c r="Q11" i="43"/>
  <c r="K7" i="43"/>
  <c r="Q7" i="43"/>
  <c r="K13" i="43"/>
  <c r="N18" i="43"/>
  <c r="J14" i="43"/>
  <c r="I27" i="43"/>
  <c r="O27" i="43"/>
  <c r="N12" i="43"/>
  <c r="T12" i="43"/>
  <c r="N10" i="43"/>
  <c r="T10" i="43"/>
  <c r="N8" i="43"/>
  <c r="T8" i="43"/>
  <c r="N6" i="43"/>
  <c r="T6" i="43"/>
  <c r="AB13" i="43"/>
  <c r="D13" i="22"/>
  <c r="D14" i="22"/>
  <c r="D15" i="22"/>
  <c r="D16" i="22"/>
  <c r="D17" i="22"/>
  <c r="D18" i="22"/>
  <c r="D19" i="22"/>
  <c r="D20" i="22"/>
  <c r="AK15" i="43"/>
  <c r="AQ15" i="43"/>
  <c r="AW15" i="43"/>
  <c r="AH19" i="43"/>
  <c r="AI16" i="43"/>
  <c r="AO16" i="43"/>
  <c r="AU16" i="43"/>
  <c r="AK20" i="43"/>
  <c r="AQ20" i="43"/>
  <c r="AW20" i="43"/>
  <c r="AJ16" i="43"/>
  <c r="AP16" i="43"/>
  <c r="AV16" i="43"/>
  <c r="AI20" i="43"/>
  <c r="AO20" i="43"/>
  <c r="AU20" i="43"/>
  <c r="AJ19" i="43"/>
  <c r="AP19" i="43"/>
  <c r="AV19" i="43"/>
  <c r="AK14" i="43"/>
  <c r="AQ14" i="43"/>
  <c r="AW14" i="43"/>
  <c r="S21" i="43"/>
  <c r="M20" i="38"/>
  <c r="AH21" i="43"/>
  <c r="V20" i="22"/>
  <c r="P16" i="43"/>
  <c r="J16" i="35"/>
  <c r="J15" i="38"/>
  <c r="Q18" i="43"/>
  <c r="K17" i="38"/>
  <c r="T14" i="43"/>
  <c r="N13" i="38"/>
  <c r="P17" i="43"/>
  <c r="J17" i="35"/>
  <c r="J16" i="38"/>
  <c r="AJ17" i="43"/>
  <c r="AP17" i="43"/>
  <c r="AV17" i="43"/>
  <c r="X16" i="22"/>
  <c r="Q16" i="43"/>
  <c r="K15" i="38"/>
  <c r="P21" i="43"/>
  <c r="J20" i="38"/>
  <c r="AL18" i="43"/>
  <c r="AR18" i="43"/>
  <c r="AX18" i="43"/>
  <c r="Z17" i="22"/>
  <c r="AH15" i="43"/>
  <c r="V14" i="22"/>
  <c r="S13" i="43"/>
  <c r="Y13" i="43"/>
  <c r="M12" i="38"/>
  <c r="AH17" i="43"/>
  <c r="V16" i="22"/>
  <c r="AH14" i="43"/>
  <c r="V13" i="22"/>
  <c r="R17" i="43"/>
  <c r="L16" i="38"/>
  <c r="Q19" i="43"/>
  <c r="K18" i="38"/>
  <c r="T17" i="43"/>
  <c r="N16" i="38"/>
  <c r="R21" i="43"/>
  <c r="L20" i="38"/>
  <c r="R19" i="43"/>
  <c r="L18" i="38"/>
  <c r="AL19" i="43"/>
  <c r="AR19" i="43"/>
  <c r="AX19" i="43"/>
  <c r="Z18" i="22"/>
  <c r="AH18" i="43"/>
  <c r="V17" i="22"/>
  <c r="R14" i="43"/>
  <c r="L13" i="38"/>
  <c r="AH20" i="43"/>
  <c r="V19" i="22"/>
  <c r="Q20" i="43"/>
  <c r="K19" i="38"/>
  <c r="P13" i="43"/>
  <c r="J12" i="38"/>
  <c r="S17" i="43"/>
  <c r="M16" i="38"/>
  <c r="T19" i="43"/>
  <c r="N18" i="38"/>
  <c r="P20" i="43"/>
  <c r="J20" i="35"/>
  <c r="J19" i="38"/>
  <c r="Q14" i="43"/>
  <c r="K13" i="38"/>
  <c r="T20" i="43"/>
  <c r="N19" i="38"/>
  <c r="AK17" i="43"/>
  <c r="AQ17" i="43"/>
  <c r="AW17" i="43"/>
  <c r="Y16" i="22"/>
  <c r="AL20" i="43"/>
  <c r="AR20" i="43"/>
  <c r="AX20" i="43"/>
  <c r="Z19" i="22"/>
  <c r="AL14" i="43"/>
  <c r="AR14" i="43"/>
  <c r="AX14" i="43"/>
  <c r="Z13" i="22"/>
  <c r="AK16" i="43"/>
  <c r="AQ16" i="43"/>
  <c r="AW16" i="43"/>
  <c r="Y15" i="22"/>
  <c r="S14" i="43"/>
  <c r="M13" i="38"/>
  <c r="AL17" i="43"/>
  <c r="AR17" i="43"/>
  <c r="AX17" i="43"/>
  <c r="Z16" i="22"/>
  <c r="AJ14" i="43"/>
  <c r="AP14" i="43"/>
  <c r="AV14" i="43"/>
  <c r="X13" i="22"/>
  <c r="R13" i="43"/>
  <c r="X13" i="43"/>
  <c r="L12" i="38"/>
  <c r="T18" i="43"/>
  <c r="N17" i="38"/>
  <c r="P18" i="43"/>
  <c r="J18" i="35"/>
  <c r="J17" i="38"/>
  <c r="T15" i="43"/>
  <c r="N14" i="38"/>
  <c r="AN19" i="43"/>
  <c r="V18" i="38"/>
  <c r="AK18" i="43"/>
  <c r="AQ18" i="43"/>
  <c r="AW18" i="43"/>
  <c r="Y17" i="22"/>
  <c r="S16" i="43"/>
  <c r="M15" i="38"/>
  <c r="P15" i="43"/>
  <c r="J15" i="35"/>
  <c r="J14" i="38"/>
  <c r="R18" i="43"/>
  <c r="L17" i="38"/>
  <c r="R16" i="43"/>
  <c r="L15" i="38"/>
  <c r="AK19" i="43"/>
  <c r="AQ19" i="43"/>
  <c r="AW19" i="43"/>
  <c r="Y18" i="22"/>
  <c r="AI15" i="43"/>
  <c r="AO15" i="43"/>
  <c r="AU15" i="43"/>
  <c r="W14" i="22"/>
  <c r="T13" i="43"/>
  <c r="Z13" i="43"/>
  <c r="N12" i="38"/>
  <c r="AH13" i="43"/>
  <c r="V12" i="38"/>
  <c r="V12" i="22"/>
  <c r="Q13" i="43"/>
  <c r="W13" i="43"/>
  <c r="K12" i="38"/>
  <c r="S19" i="43"/>
  <c r="M18" i="38"/>
  <c r="Q17" i="43"/>
  <c r="K16" i="38"/>
  <c r="P19" i="43"/>
  <c r="J19" i="35"/>
  <c r="J18" i="38"/>
  <c r="Q15" i="43"/>
  <c r="K14" i="38"/>
  <c r="R15" i="43"/>
  <c r="L14" i="38"/>
  <c r="S18" i="43"/>
  <c r="M17" i="38"/>
  <c r="T21" i="43"/>
  <c r="N20" i="38"/>
  <c r="S20" i="43"/>
  <c r="M19" i="38"/>
  <c r="AH16" i="43"/>
  <c r="V15" i="22"/>
  <c r="R20" i="43"/>
  <c r="L19" i="38"/>
  <c r="S15" i="43"/>
  <c r="M14" i="38"/>
  <c r="AI19" i="43"/>
  <c r="AO19" i="43"/>
  <c r="AU19" i="43"/>
  <c r="W18" i="22"/>
  <c r="AL16" i="43"/>
  <c r="AR16" i="43"/>
  <c r="AX16" i="43"/>
  <c r="Z15" i="22"/>
  <c r="P14" i="43"/>
  <c r="J14" i="35"/>
  <c r="J13" i="38"/>
  <c r="AI14" i="43"/>
  <c r="AO14" i="43"/>
  <c r="AU14" i="43"/>
  <c r="Q21" i="43"/>
  <c r="K20" i="38"/>
  <c r="T16" i="43"/>
  <c r="N15" i="38"/>
  <c r="AI21" i="43"/>
  <c r="AO21" i="43"/>
  <c r="AU21" i="43"/>
  <c r="W20" i="22"/>
  <c r="AJ18" i="43"/>
  <c r="AP18" i="43"/>
  <c r="AV18" i="43"/>
  <c r="X17" i="22"/>
  <c r="AK21" i="43"/>
  <c r="AQ21" i="43"/>
  <c r="AW21" i="43"/>
  <c r="Y20" i="22"/>
  <c r="AI18" i="43"/>
  <c r="AO18" i="43"/>
  <c r="AU18" i="43"/>
  <c r="W17" i="22"/>
  <c r="AG26" i="43"/>
  <c r="AM26" i="43"/>
  <c r="AS26" i="43"/>
  <c r="AG34" i="43"/>
  <c r="AM34" i="43"/>
  <c r="AS34" i="43"/>
  <c r="AN13" i="43"/>
  <c r="V12" i="35"/>
  <c r="P12" i="22"/>
  <c r="D12" i="22"/>
  <c r="AN20" i="43"/>
  <c r="V19" i="38"/>
  <c r="AN15" i="43"/>
  <c r="V14" i="38"/>
  <c r="AT19" i="43"/>
  <c r="V18" i="39"/>
  <c r="V18" i="35"/>
  <c r="AN14" i="43"/>
  <c r="V13" i="38"/>
  <c r="AN21" i="43"/>
  <c r="V20" i="38"/>
  <c r="AN16" i="43"/>
  <c r="V15" i="38"/>
  <c r="V13" i="43"/>
  <c r="J12" i="39"/>
  <c r="J13" i="35"/>
  <c r="AN18" i="43"/>
  <c r="V17" i="38"/>
  <c r="AN17" i="43"/>
  <c r="V16" i="38"/>
  <c r="AT13" i="43"/>
  <c r="V12" i="39"/>
  <c r="U22" i="22"/>
  <c r="U30" i="22"/>
  <c r="U33" i="22"/>
  <c r="U21" i="22"/>
  <c r="Z4" i="22"/>
  <c r="X5" i="22"/>
  <c r="Z5" i="22"/>
  <c r="X6" i="22"/>
  <c r="Z6" i="22"/>
  <c r="X7" i="22"/>
  <c r="X8" i="22"/>
  <c r="X10" i="22"/>
  <c r="X12" i="22"/>
  <c r="Z12" i="22"/>
  <c r="Z3" i="22"/>
  <c r="X3" i="22"/>
  <c r="AT18" i="43"/>
  <c r="V17" i="39"/>
  <c r="V17" i="35"/>
  <c r="AT16" i="43"/>
  <c r="V15" i="39"/>
  <c r="V15" i="35"/>
  <c r="AT15" i="43"/>
  <c r="V14" i="39"/>
  <c r="V14" i="35"/>
  <c r="AT14" i="43"/>
  <c r="V13" i="39"/>
  <c r="V13" i="35"/>
  <c r="AT17" i="43"/>
  <c r="V16" i="39"/>
  <c r="V16" i="35"/>
  <c r="AT21" i="43"/>
  <c r="V20" i="39"/>
  <c r="V20" i="35"/>
  <c r="AT20" i="43"/>
  <c r="V19" i="39"/>
  <c r="V19" i="35"/>
  <c r="X12" i="35"/>
  <c r="U22" i="38"/>
  <c r="U30" i="38"/>
  <c r="U33" i="38"/>
  <c r="U21" i="38"/>
  <c r="X12" i="38"/>
  <c r="O22" i="22"/>
  <c r="O30" i="22"/>
  <c r="O33" i="22"/>
  <c r="O21" i="22"/>
  <c r="R3" i="22"/>
  <c r="T3" i="22"/>
  <c r="T4" i="22"/>
  <c r="R5" i="22"/>
  <c r="T5" i="22"/>
  <c r="R6" i="22"/>
  <c r="T6" i="22"/>
  <c r="R7" i="22"/>
  <c r="R8" i="22"/>
  <c r="R10" i="22"/>
  <c r="R12" i="22"/>
  <c r="T12" i="22"/>
  <c r="S14" i="22"/>
  <c r="S20" i="22"/>
  <c r="U30" i="35"/>
  <c r="I28" i="22"/>
  <c r="I29" i="22"/>
  <c r="C33" i="22"/>
  <c r="N5" i="22"/>
  <c r="N3" i="38"/>
  <c r="Y10" i="22"/>
  <c r="X4" i="22"/>
  <c r="L5" i="22"/>
  <c r="L6" i="38"/>
  <c r="W12" i="22"/>
  <c r="U22" i="35"/>
  <c r="Z3" i="39"/>
  <c r="Z3" i="35"/>
  <c r="Y20" i="39"/>
  <c r="Y20" i="35"/>
  <c r="Y14" i="39"/>
  <c r="Y14" i="35"/>
  <c r="X3" i="35"/>
  <c r="U33" i="39"/>
  <c r="U33" i="35"/>
  <c r="Z5" i="35"/>
  <c r="Z12" i="39"/>
  <c r="Z12" i="35"/>
  <c r="Z4" i="35"/>
  <c r="X7" i="39"/>
  <c r="X7" i="35"/>
  <c r="X6" i="39"/>
  <c r="X6" i="35"/>
  <c r="X10" i="39"/>
  <c r="X10" i="35"/>
  <c r="X5" i="39"/>
  <c r="X5" i="35"/>
  <c r="X8" i="39"/>
  <c r="X8" i="35"/>
  <c r="Z6" i="39"/>
  <c r="Z6" i="35"/>
  <c r="Y6" i="22"/>
  <c r="W9" i="22"/>
  <c r="X11" i="22"/>
  <c r="M3" i="38"/>
  <c r="Y3" i="22"/>
  <c r="Y5" i="22"/>
  <c r="Z7" i="22"/>
  <c r="W10" i="22"/>
  <c r="K8" i="22"/>
  <c r="W8" i="22"/>
  <c r="Y12" i="22"/>
  <c r="M4" i="22"/>
  <c r="Y4" i="22"/>
  <c r="N8" i="22"/>
  <c r="Z8" i="22"/>
  <c r="K7" i="22"/>
  <c r="W7" i="22"/>
  <c r="L9" i="22"/>
  <c r="X9" i="22"/>
  <c r="M11" i="22"/>
  <c r="Y11" i="22"/>
  <c r="W5" i="22"/>
  <c r="Y9" i="22"/>
  <c r="N11" i="22"/>
  <c r="Z11" i="22"/>
  <c r="W6" i="22"/>
  <c r="W4" i="22"/>
  <c r="Y8" i="22"/>
  <c r="Z10" i="22"/>
  <c r="W11" i="22"/>
  <c r="Y7" i="22"/>
  <c r="Z9" i="22"/>
  <c r="X6" i="38"/>
  <c r="N5" i="43"/>
  <c r="X8" i="38"/>
  <c r="X3" i="38"/>
  <c r="C30" i="22"/>
  <c r="U23" i="22"/>
  <c r="C22" i="22"/>
  <c r="M6" i="38"/>
  <c r="M8" i="22"/>
  <c r="M5" i="38"/>
  <c r="I27" i="22"/>
  <c r="L11" i="22"/>
  <c r="S10" i="22"/>
  <c r="Q12" i="22"/>
  <c r="K6" i="22"/>
  <c r="L3" i="22"/>
  <c r="L5" i="38"/>
  <c r="U31" i="22"/>
  <c r="C29" i="22"/>
  <c r="K5" i="22"/>
  <c r="N10" i="22"/>
  <c r="L8" i="22"/>
  <c r="M5" i="22"/>
  <c r="I21" i="22"/>
  <c r="I26" i="22"/>
  <c r="U29" i="22"/>
  <c r="C28" i="22"/>
  <c r="K4" i="22"/>
  <c r="M10" i="22"/>
  <c r="N7" i="22"/>
  <c r="I33" i="22"/>
  <c r="I25" i="22"/>
  <c r="L5" i="43"/>
  <c r="U28" i="22"/>
  <c r="C27" i="22"/>
  <c r="K11" i="22"/>
  <c r="L10" i="22"/>
  <c r="M7" i="22"/>
  <c r="N4" i="22"/>
  <c r="I32" i="22"/>
  <c r="I24" i="22"/>
  <c r="U27" i="22"/>
  <c r="C21" i="22"/>
  <c r="C26" i="22"/>
  <c r="K10" i="22"/>
  <c r="N9" i="22"/>
  <c r="L7" i="22"/>
  <c r="I31" i="22"/>
  <c r="I23" i="22"/>
  <c r="M5" i="43"/>
  <c r="N6" i="38"/>
  <c r="U26" i="22"/>
  <c r="C25" i="22"/>
  <c r="K9" i="22"/>
  <c r="M9" i="22"/>
  <c r="N6" i="22"/>
  <c r="L4" i="22"/>
  <c r="I30" i="22"/>
  <c r="I22" i="22"/>
  <c r="N5" i="38"/>
  <c r="U32" i="22"/>
  <c r="C32" i="22"/>
  <c r="C24" i="22"/>
  <c r="M6" i="22"/>
  <c r="N3" i="22"/>
  <c r="L3" i="38"/>
  <c r="U24" i="22"/>
  <c r="C31" i="22"/>
  <c r="C23" i="22"/>
  <c r="L6" i="22"/>
  <c r="M3" i="22"/>
  <c r="Z6" i="38"/>
  <c r="Z5" i="39"/>
  <c r="Z5" i="38"/>
  <c r="Z4" i="39"/>
  <c r="Z4" i="38"/>
  <c r="Z3" i="38"/>
  <c r="Z12" i="38"/>
  <c r="X10" i="38"/>
  <c r="X7" i="38"/>
  <c r="X5" i="38"/>
  <c r="X3" i="39"/>
  <c r="Y20" i="38"/>
  <c r="Y14" i="38"/>
  <c r="U30" i="39"/>
  <c r="U22" i="39"/>
  <c r="X12" i="39"/>
  <c r="K5" i="38"/>
  <c r="K5" i="43"/>
  <c r="K4" i="43"/>
  <c r="K3" i="38"/>
  <c r="U25" i="22"/>
  <c r="AM22" i="43"/>
  <c r="U21" i="35"/>
  <c r="H20" i="22"/>
  <c r="E20" i="22"/>
  <c r="H19" i="22"/>
  <c r="G19" i="22"/>
  <c r="F19" i="22"/>
  <c r="F18" i="22"/>
  <c r="H17" i="22"/>
  <c r="G17" i="22"/>
  <c r="F16" i="22"/>
  <c r="E16" i="22"/>
  <c r="H15" i="22"/>
  <c r="H13" i="22"/>
  <c r="E12" i="22"/>
  <c r="F11" i="22"/>
  <c r="E11" i="22"/>
  <c r="E10" i="22"/>
  <c r="E9" i="22"/>
  <c r="G7" i="22"/>
  <c r="E7" i="22"/>
  <c r="X7" i="43"/>
  <c r="F5" i="22"/>
  <c r="E5" i="22"/>
  <c r="G4" i="22"/>
  <c r="E4" i="22"/>
  <c r="AC4" i="43"/>
  <c r="W3" i="22"/>
  <c r="M4" i="38"/>
  <c r="S5" i="43"/>
  <c r="Y5" i="43"/>
  <c r="L4" i="38"/>
  <c r="R5" i="43"/>
  <c r="X5" i="43"/>
  <c r="K4" i="38"/>
  <c r="Q5" i="43"/>
  <c r="W5" i="43"/>
  <c r="N4" i="38"/>
  <c r="T5" i="43"/>
  <c r="Z5" i="43"/>
  <c r="O24" i="22"/>
  <c r="U23" i="38"/>
  <c r="Y4" i="43"/>
  <c r="T8" i="22"/>
  <c r="T7" i="22"/>
  <c r="Y7" i="43"/>
  <c r="O23" i="22"/>
  <c r="Y6" i="43"/>
  <c r="Z6" i="43"/>
  <c r="Q9" i="22"/>
  <c r="Z7" i="43"/>
  <c r="Z11" i="43"/>
  <c r="N10" i="38"/>
  <c r="O29" i="22"/>
  <c r="T11" i="22"/>
  <c r="Y14" i="43"/>
  <c r="U23" i="43"/>
  <c r="I22" i="38"/>
  <c r="Q8" i="22"/>
  <c r="X10" i="43"/>
  <c r="L9" i="38"/>
  <c r="U24" i="43"/>
  <c r="I23" i="38"/>
  <c r="T9" i="22"/>
  <c r="R4" i="22"/>
  <c r="S7" i="22"/>
  <c r="O31" i="22"/>
  <c r="S3" i="22"/>
  <c r="X8" i="43"/>
  <c r="L7" i="38"/>
  <c r="Y10" i="43"/>
  <c r="M9" i="38"/>
  <c r="S12" i="22"/>
  <c r="Q11" i="22"/>
  <c r="Q4" i="22"/>
  <c r="T19" i="22"/>
  <c r="Z9" i="43"/>
  <c r="N8" i="38"/>
  <c r="U34" i="43"/>
  <c r="I33" i="38"/>
  <c r="O27" i="22"/>
  <c r="Z10" i="43"/>
  <c r="N9" i="38"/>
  <c r="W19" i="43"/>
  <c r="O25" i="22"/>
  <c r="W7" i="43"/>
  <c r="K6" i="38"/>
  <c r="Q10" i="22"/>
  <c r="T10" i="22"/>
  <c r="X14" i="43"/>
  <c r="W20" i="43"/>
  <c r="O28" i="22"/>
  <c r="S4" i="22"/>
  <c r="T13" i="22"/>
  <c r="AI4" i="43"/>
  <c r="Q3" i="22"/>
  <c r="Z8" i="43"/>
  <c r="N7" i="38"/>
  <c r="Y15" i="43"/>
  <c r="U28" i="43"/>
  <c r="I27" i="38"/>
  <c r="O26" i="22"/>
  <c r="Q5" i="22"/>
  <c r="S8" i="22"/>
  <c r="S5" i="22"/>
  <c r="S9" i="22"/>
  <c r="W12" i="35"/>
  <c r="W12" i="38"/>
  <c r="X11" i="43"/>
  <c r="L10" i="38"/>
  <c r="Y21" i="43"/>
  <c r="U31" i="43"/>
  <c r="I30" i="38"/>
  <c r="O32" i="22"/>
  <c r="R11" i="22"/>
  <c r="S11" i="22"/>
  <c r="S6" i="22"/>
  <c r="X9" i="43"/>
  <c r="L8" i="38"/>
  <c r="L6" i="35"/>
  <c r="Y9" i="43"/>
  <c r="M8" i="38"/>
  <c r="Y11" i="43"/>
  <c r="M10" i="38"/>
  <c r="W16" i="43"/>
  <c r="W18" i="43"/>
  <c r="U32" i="43"/>
  <c r="I31" i="38"/>
  <c r="Q6" i="22"/>
  <c r="Q7" i="22"/>
  <c r="R9" i="22"/>
  <c r="Y10" i="35"/>
  <c r="Y10" i="38"/>
  <c r="AS22" i="43"/>
  <c r="U21" i="39"/>
  <c r="X6" i="43"/>
  <c r="E6" i="22"/>
  <c r="G16" i="22"/>
  <c r="G8" i="22"/>
  <c r="H5" i="22"/>
  <c r="D35" i="43"/>
  <c r="F3" i="22"/>
  <c r="E3" i="22"/>
  <c r="E13" i="22"/>
  <c r="H18" i="22"/>
  <c r="G13" i="22"/>
  <c r="H10" i="22"/>
  <c r="F8" i="22"/>
  <c r="G5" i="22"/>
  <c r="C35" i="43"/>
  <c r="G18" i="22"/>
  <c r="F13" i="22"/>
  <c r="G10" i="22"/>
  <c r="H7" i="22"/>
  <c r="E19" i="22"/>
  <c r="G15" i="22"/>
  <c r="H12" i="22"/>
  <c r="F10" i="22"/>
  <c r="H4" i="22"/>
  <c r="E18" i="22"/>
  <c r="G20" i="22"/>
  <c r="F15" i="22"/>
  <c r="G12" i="22"/>
  <c r="H9" i="22"/>
  <c r="F7" i="22"/>
  <c r="E17" i="22"/>
  <c r="Q4" i="43"/>
  <c r="F20" i="22"/>
  <c r="H14" i="22"/>
  <c r="F12" i="22"/>
  <c r="G9" i="22"/>
  <c r="H6" i="22"/>
  <c r="F4" i="22"/>
  <c r="E8" i="22"/>
  <c r="F17" i="22"/>
  <c r="G14" i="22"/>
  <c r="H11" i="22"/>
  <c r="F9" i="22"/>
  <c r="G6" i="22"/>
  <c r="E15" i="22"/>
  <c r="G35" i="43"/>
  <c r="H16" i="22"/>
  <c r="F14" i="22"/>
  <c r="G11" i="22"/>
  <c r="H8" i="22"/>
  <c r="F6" i="22"/>
  <c r="G3" i="22"/>
  <c r="E14" i="22"/>
  <c r="X4" i="43"/>
  <c r="Z4" i="43"/>
  <c r="E35" i="43"/>
  <c r="F35" i="43"/>
  <c r="H35" i="43"/>
  <c r="I22" i="43"/>
  <c r="I21" i="38"/>
  <c r="W6" i="43"/>
  <c r="N4" i="35"/>
  <c r="Z18" i="38"/>
  <c r="Z19" i="43"/>
  <c r="R14" i="22"/>
  <c r="X15" i="43"/>
  <c r="S16" i="22"/>
  <c r="Y17" i="43"/>
  <c r="R17" i="22"/>
  <c r="X18" i="43"/>
  <c r="Y15" i="35"/>
  <c r="Y16" i="43"/>
  <c r="V14" i="43"/>
  <c r="J13" i="39"/>
  <c r="U23" i="35"/>
  <c r="W9" i="35"/>
  <c r="W9" i="39"/>
  <c r="W9" i="38"/>
  <c r="M3" i="35"/>
  <c r="W3" i="38"/>
  <c r="U24" i="35"/>
  <c r="X11" i="38"/>
  <c r="Z7" i="35"/>
  <c r="Z7" i="38"/>
  <c r="Z8" i="35"/>
  <c r="Z8" i="38"/>
  <c r="M6" i="35"/>
  <c r="N4" i="39"/>
  <c r="N5" i="35"/>
  <c r="M5" i="35"/>
  <c r="L4" i="35"/>
  <c r="Q15" i="22"/>
  <c r="S15" i="22"/>
  <c r="Q19" i="22"/>
  <c r="U24" i="38"/>
  <c r="N6" i="35"/>
  <c r="Q18" i="22"/>
  <c r="R13" i="22"/>
  <c r="T18" i="22"/>
  <c r="S13" i="22"/>
  <c r="U29" i="43"/>
  <c r="I28" i="38"/>
  <c r="L17" i="35"/>
  <c r="W10" i="43"/>
  <c r="K9" i="38"/>
  <c r="X21" i="43"/>
  <c r="W8" i="43"/>
  <c r="K7" i="38"/>
  <c r="Y15" i="38"/>
  <c r="M20" i="35"/>
  <c r="N5" i="39"/>
  <c r="U26" i="35"/>
  <c r="U26" i="38"/>
  <c r="M14" i="35"/>
  <c r="L13" i="35"/>
  <c r="K6" i="35"/>
  <c r="L12" i="35"/>
  <c r="I33" i="35"/>
  <c r="L7" i="35"/>
  <c r="Y3" i="35"/>
  <c r="Y3" i="38"/>
  <c r="U31" i="38"/>
  <c r="U31" i="35"/>
  <c r="Y7" i="35"/>
  <c r="Y7" i="38"/>
  <c r="I22" i="35"/>
  <c r="K5" i="35"/>
  <c r="U30" i="43"/>
  <c r="I29" i="38"/>
  <c r="M4" i="35"/>
  <c r="Y8" i="43"/>
  <c r="M7" i="38"/>
  <c r="X9" i="35"/>
  <c r="X9" i="38"/>
  <c r="K15" i="35"/>
  <c r="L8" i="35"/>
  <c r="Y5" i="35"/>
  <c r="Y5" i="38"/>
  <c r="W8" i="35"/>
  <c r="W8" i="38"/>
  <c r="Y12" i="43"/>
  <c r="M11" i="38"/>
  <c r="Z14" i="43"/>
  <c r="X20" i="43"/>
  <c r="Z18" i="43"/>
  <c r="AO4" i="43"/>
  <c r="W3" i="35"/>
  <c r="W21" i="43"/>
  <c r="L5" i="35"/>
  <c r="U32" i="38"/>
  <c r="U32" i="35"/>
  <c r="N18" i="35"/>
  <c r="L4" i="39"/>
  <c r="M12" i="35"/>
  <c r="M6" i="39"/>
  <c r="U25" i="38"/>
  <c r="U25" i="35"/>
  <c r="N9" i="35"/>
  <c r="N8" i="35"/>
  <c r="Z19" i="38"/>
  <c r="Z19" i="35"/>
  <c r="M15" i="35"/>
  <c r="X4" i="35"/>
  <c r="X4" i="38"/>
  <c r="M13" i="35"/>
  <c r="K4" i="35"/>
  <c r="N10" i="35"/>
  <c r="Z16" i="43"/>
  <c r="Z21" i="43"/>
  <c r="W11" i="43"/>
  <c r="K10" i="38"/>
  <c r="X12" i="43"/>
  <c r="L11" i="38"/>
  <c r="X17" i="43"/>
  <c r="N3" i="35"/>
  <c r="W17" i="43"/>
  <c r="Y18" i="43"/>
  <c r="W7" i="35"/>
  <c r="W7" i="38"/>
  <c r="M10" i="35"/>
  <c r="M3" i="39"/>
  <c r="Y11" i="35"/>
  <c r="Y11" i="38"/>
  <c r="Z10" i="35"/>
  <c r="Z10" i="38"/>
  <c r="Z12" i="43"/>
  <c r="N11" i="38"/>
  <c r="U27" i="43"/>
  <c r="I26" i="38"/>
  <c r="L6" i="39"/>
  <c r="U25" i="43"/>
  <c r="I24" i="38"/>
  <c r="L3" i="35"/>
  <c r="W14" i="43"/>
  <c r="N12" i="35"/>
  <c r="N7" i="35"/>
  <c r="K18" i="35"/>
  <c r="N6" i="39"/>
  <c r="X19" i="43"/>
  <c r="W9" i="43"/>
  <c r="K8" i="38"/>
  <c r="U33" i="43"/>
  <c r="I32" i="38"/>
  <c r="Z17" i="43"/>
  <c r="Y19" i="43"/>
  <c r="Y6" i="35"/>
  <c r="Y6" i="38"/>
  <c r="Y8" i="35"/>
  <c r="Y8" i="38"/>
  <c r="I27" i="35"/>
  <c r="Z13" i="38"/>
  <c r="Z13" i="35"/>
  <c r="U28" i="38"/>
  <c r="U28" i="35"/>
  <c r="U27" i="38"/>
  <c r="U27" i="35"/>
  <c r="AO5" i="43"/>
  <c r="W4" i="35"/>
  <c r="W4" i="38"/>
  <c r="Z9" i="35"/>
  <c r="Z9" i="38"/>
  <c r="Z11" i="35"/>
  <c r="Z11" i="38"/>
  <c r="X16" i="43"/>
  <c r="Z15" i="43"/>
  <c r="W15" i="43"/>
  <c r="W6" i="35"/>
  <c r="W6" i="38"/>
  <c r="I31" i="35"/>
  <c r="M8" i="35"/>
  <c r="W5" i="35"/>
  <c r="W5" i="38"/>
  <c r="Y16" i="38"/>
  <c r="Y16" i="35"/>
  <c r="Z20" i="43"/>
  <c r="W12" i="43"/>
  <c r="K11" i="38"/>
  <c r="W4" i="43"/>
  <c r="K3" i="35"/>
  <c r="X11" i="35"/>
  <c r="I30" i="35"/>
  <c r="L10" i="35"/>
  <c r="Y9" i="35"/>
  <c r="Y9" i="38"/>
  <c r="M16" i="35"/>
  <c r="M5" i="39"/>
  <c r="Y4" i="35"/>
  <c r="Y4" i="38"/>
  <c r="K19" i="35"/>
  <c r="W10" i="35"/>
  <c r="W10" i="38"/>
  <c r="L14" i="35"/>
  <c r="W11" i="35"/>
  <c r="W11" i="38"/>
  <c r="M9" i="35"/>
  <c r="I23" i="35"/>
  <c r="U29" i="38"/>
  <c r="U29" i="35"/>
  <c r="Y20" i="43"/>
  <c r="K17" i="35"/>
  <c r="U26" i="43"/>
  <c r="I25" i="38"/>
  <c r="Y12" i="35"/>
  <c r="Y12" i="38"/>
  <c r="L9" i="35"/>
  <c r="P14" i="22"/>
  <c r="P13" i="22"/>
  <c r="V15" i="43"/>
  <c r="J14" i="39"/>
  <c r="P20" i="22"/>
  <c r="P19" i="22"/>
  <c r="V20" i="43"/>
  <c r="J19" i="39"/>
  <c r="V21" i="43"/>
  <c r="J20" i="39"/>
  <c r="M35" i="43"/>
  <c r="C36" i="43"/>
  <c r="N35" i="43"/>
  <c r="K35" i="43"/>
  <c r="O22" i="43"/>
  <c r="I21" i="35"/>
  <c r="I35" i="43"/>
  <c r="AA35" i="43"/>
  <c r="J35" i="43"/>
  <c r="L35" i="43"/>
  <c r="Z18" i="35"/>
  <c r="V19" i="43"/>
  <c r="J18" i="39"/>
  <c r="V18" i="43"/>
  <c r="J17" i="39"/>
  <c r="V16" i="43"/>
  <c r="J15" i="39"/>
  <c r="V17" i="43"/>
  <c r="J16" i="39"/>
  <c r="U23" i="39"/>
  <c r="U24" i="39"/>
  <c r="X14" i="38"/>
  <c r="X17" i="38"/>
  <c r="Z8" i="39"/>
  <c r="Z7" i="39"/>
  <c r="Q17" i="22"/>
  <c r="W17" i="38"/>
  <c r="W18" i="38"/>
  <c r="P17" i="22"/>
  <c r="AC35" i="43"/>
  <c r="AE35" i="43"/>
  <c r="P18" i="22"/>
  <c r="P15" i="22"/>
  <c r="P16" i="22"/>
  <c r="AF35" i="43"/>
  <c r="AD35" i="43"/>
  <c r="Y13" i="35"/>
  <c r="Y13" i="38"/>
  <c r="T14" i="22"/>
  <c r="Q16" i="22"/>
  <c r="Q20" i="22"/>
  <c r="Q14" i="22"/>
  <c r="T16" i="22"/>
  <c r="R15" i="22"/>
  <c r="Q13" i="22"/>
  <c r="T20" i="22"/>
  <c r="S19" i="22"/>
  <c r="T17" i="22"/>
  <c r="X13" i="38"/>
  <c r="X13" i="35"/>
  <c r="R18" i="22"/>
  <c r="S17" i="22"/>
  <c r="S18" i="22"/>
  <c r="R16" i="22"/>
  <c r="T15" i="22"/>
  <c r="R19" i="22"/>
  <c r="R20" i="22"/>
  <c r="AB35" i="43"/>
  <c r="R35" i="43"/>
  <c r="Q35" i="43"/>
  <c r="AU5" i="43"/>
  <c r="M17" i="35"/>
  <c r="L5" i="39"/>
  <c r="I25" i="35"/>
  <c r="I23" i="39"/>
  <c r="M9" i="39"/>
  <c r="M16" i="39"/>
  <c r="N13" i="35"/>
  <c r="K5" i="39"/>
  <c r="L12" i="39"/>
  <c r="M20" i="39"/>
  <c r="K9" i="35"/>
  <c r="K3" i="39"/>
  <c r="N14" i="35"/>
  <c r="N12" i="39"/>
  <c r="M10" i="39"/>
  <c r="K16" i="35"/>
  <c r="K10" i="35"/>
  <c r="M15" i="39"/>
  <c r="N8" i="39"/>
  <c r="K20" i="35"/>
  <c r="M8" i="39"/>
  <c r="N16" i="35"/>
  <c r="L11" i="35"/>
  <c r="I31" i="39"/>
  <c r="I32" i="35"/>
  <c r="K4" i="39"/>
  <c r="K17" i="39"/>
  <c r="K19" i="39"/>
  <c r="AU4" i="43"/>
  <c r="M11" i="35"/>
  <c r="L8" i="39"/>
  <c r="M7" i="35"/>
  <c r="I22" i="39"/>
  <c r="L7" i="39"/>
  <c r="K6" i="39"/>
  <c r="M14" i="39"/>
  <c r="L17" i="39"/>
  <c r="N7" i="39"/>
  <c r="K11" i="35"/>
  <c r="L15" i="35"/>
  <c r="I27" i="39"/>
  <c r="K13" i="35"/>
  <c r="N3" i="39"/>
  <c r="N20" i="35"/>
  <c r="M13" i="39"/>
  <c r="N9" i="39"/>
  <c r="N18" i="39"/>
  <c r="W12" i="39"/>
  <c r="N11" i="35"/>
  <c r="N10" i="39"/>
  <c r="L9" i="39"/>
  <c r="M19" i="35"/>
  <c r="L10" i="39"/>
  <c r="N17" i="35"/>
  <c r="K15" i="39"/>
  <c r="M4" i="39"/>
  <c r="K7" i="35"/>
  <c r="L18" i="35"/>
  <c r="N19" i="35"/>
  <c r="Y10" i="39"/>
  <c r="K12" i="35"/>
  <c r="M18" i="35"/>
  <c r="K8" i="35"/>
  <c r="K18" i="39"/>
  <c r="L3" i="39"/>
  <c r="I26" i="35"/>
  <c r="L16" i="35"/>
  <c r="N15" i="35"/>
  <c r="M12" i="39"/>
  <c r="K14" i="35"/>
  <c r="I24" i="35"/>
  <c r="T35" i="43"/>
  <c r="S35" i="43"/>
  <c r="L14" i="39"/>
  <c r="I30" i="39"/>
  <c r="L19" i="35"/>
  <c r="I29" i="35"/>
  <c r="I33" i="39"/>
  <c r="L13" i="39"/>
  <c r="L20" i="35"/>
  <c r="I28" i="35"/>
  <c r="AH35" i="43"/>
  <c r="O35" i="43"/>
  <c r="U22" i="43"/>
  <c r="I21" i="39"/>
  <c r="P35" i="43"/>
  <c r="AG35" i="43"/>
  <c r="I36" i="43"/>
  <c r="W17" i="39"/>
  <c r="W17" i="35"/>
  <c r="X14" i="39"/>
  <c r="X14" i="35"/>
  <c r="X17" i="39"/>
  <c r="X17" i="35"/>
  <c r="W18" i="39"/>
  <c r="W18" i="35"/>
  <c r="AA36" i="43"/>
  <c r="AK35" i="43"/>
  <c r="W19" i="35"/>
  <c r="W19" i="38"/>
  <c r="W15" i="35"/>
  <c r="W15" i="38"/>
  <c r="AL35" i="43"/>
  <c r="X20" i="35"/>
  <c r="X20" i="38"/>
  <c r="X19" i="35"/>
  <c r="X19" i="38"/>
  <c r="Z16" i="38"/>
  <c r="Z16" i="35"/>
  <c r="Z15" i="38"/>
  <c r="Z15" i="35"/>
  <c r="Y17" i="35"/>
  <c r="Y17" i="38"/>
  <c r="Y19" i="35"/>
  <c r="Y19" i="38"/>
  <c r="W16" i="35"/>
  <c r="W16" i="38"/>
  <c r="W20" i="38"/>
  <c r="W20" i="35"/>
  <c r="X15" i="35"/>
  <c r="X15" i="38"/>
  <c r="AJ35" i="43"/>
  <c r="X18" i="35"/>
  <c r="X18" i="38"/>
  <c r="Z20" i="35"/>
  <c r="Z20" i="38"/>
  <c r="W14" i="38"/>
  <c r="W14" i="35"/>
  <c r="Z14" i="35"/>
  <c r="Z14" i="38"/>
  <c r="Z17" i="35"/>
  <c r="Z17" i="38"/>
  <c r="X16" i="38"/>
  <c r="X16" i="35"/>
  <c r="Y18" i="38"/>
  <c r="Y18" i="35"/>
  <c r="W13" i="35"/>
  <c r="W13" i="38"/>
  <c r="AI35" i="43"/>
  <c r="Z18" i="39"/>
  <c r="Y5" i="39"/>
  <c r="I24" i="39"/>
  <c r="X4" i="39"/>
  <c r="Y11" i="39"/>
  <c r="K8" i="39"/>
  <c r="K12" i="39"/>
  <c r="U25" i="39"/>
  <c r="M11" i="39"/>
  <c r="Y9" i="39"/>
  <c r="K10" i="39"/>
  <c r="N14" i="39"/>
  <c r="I25" i="39"/>
  <c r="W3" i="39"/>
  <c r="K20" i="39"/>
  <c r="K16" i="39"/>
  <c r="Y3" i="39"/>
  <c r="N13" i="39"/>
  <c r="W10" i="39"/>
  <c r="M17" i="39"/>
  <c r="W6" i="39"/>
  <c r="N15" i="39"/>
  <c r="Y15" i="39"/>
  <c r="L19" i="39"/>
  <c r="W5" i="39"/>
  <c r="W8" i="39"/>
  <c r="Z11" i="39"/>
  <c r="K11" i="39"/>
  <c r="L18" i="39"/>
  <c r="Y6" i="39"/>
  <c r="M18" i="39"/>
  <c r="U31" i="39"/>
  <c r="L16" i="39"/>
  <c r="Y8" i="39"/>
  <c r="N19" i="39"/>
  <c r="M7" i="39"/>
  <c r="Y35" i="43"/>
  <c r="U27" i="39"/>
  <c r="W11" i="39"/>
  <c r="I32" i="39"/>
  <c r="L11" i="39"/>
  <c r="X35" i="43"/>
  <c r="K9" i="39"/>
  <c r="W4" i="39"/>
  <c r="M19" i="39"/>
  <c r="K14" i="39"/>
  <c r="I28" i="39"/>
  <c r="I29" i="39"/>
  <c r="Z19" i="39"/>
  <c r="K7" i="39"/>
  <c r="W35" i="43"/>
  <c r="Y7" i="39"/>
  <c r="N17" i="39"/>
  <c r="Y4" i="39"/>
  <c r="Z10" i="39"/>
  <c r="I26" i="39"/>
  <c r="W7" i="39"/>
  <c r="U29" i="39"/>
  <c r="U32" i="39"/>
  <c r="Y16" i="39"/>
  <c r="Z9" i="39"/>
  <c r="N16" i="39"/>
  <c r="X9" i="39"/>
  <c r="Z13" i="39"/>
  <c r="X11" i="39"/>
  <c r="L20" i="39"/>
  <c r="U28" i="39"/>
  <c r="Y12" i="39"/>
  <c r="U26" i="39"/>
  <c r="N11" i="39"/>
  <c r="N20" i="39"/>
  <c r="K13" i="39"/>
  <c r="L15" i="39"/>
  <c r="Z35" i="43"/>
  <c r="AN35" i="43"/>
  <c r="AM35" i="43"/>
  <c r="U35" i="43"/>
  <c r="O36" i="43"/>
  <c r="V35" i="43"/>
  <c r="AR35" i="43"/>
  <c r="AG36" i="43"/>
  <c r="X13" i="39"/>
  <c r="AO35" i="43"/>
  <c r="Y13" i="39"/>
  <c r="AP35" i="43"/>
  <c r="AQ35" i="43"/>
  <c r="AT35" i="43"/>
  <c r="AS35" i="43"/>
  <c r="U36" i="43"/>
  <c r="W19" i="39"/>
  <c r="AV35" i="43"/>
  <c r="AX35" i="43"/>
  <c r="W15" i="39"/>
  <c r="AM36" i="43"/>
  <c r="Y17" i="39"/>
  <c r="AW35" i="43"/>
  <c r="Y19" i="39"/>
  <c r="Z20" i="39"/>
  <c r="Z14" i="39"/>
  <c r="X16" i="39"/>
  <c r="W13" i="39"/>
  <c r="AU35" i="43"/>
  <c r="X18" i="39"/>
  <c r="Z15" i="39"/>
  <c r="X19" i="39"/>
  <c r="W16" i="39"/>
  <c r="Y18" i="39"/>
  <c r="Z17" i="39"/>
  <c r="X15" i="39"/>
  <c r="X20" i="39"/>
  <c r="W14" i="39"/>
  <c r="Z16" i="39"/>
  <c r="W20" i="39"/>
  <c r="AS36" i="43"/>
  <c r="T34" i="39"/>
  <c r="S34" i="39"/>
  <c r="R34" i="39"/>
  <c r="O34" i="39"/>
  <c r="H34" i="39"/>
  <c r="G34" i="39"/>
  <c r="F34" i="39"/>
  <c r="E34" i="39"/>
  <c r="D34" i="39"/>
  <c r="C34" i="39"/>
  <c r="P34" i="39"/>
  <c r="Q34" i="39"/>
  <c r="T34" i="35"/>
  <c r="S34" i="35"/>
  <c r="R34" i="35"/>
  <c r="O34" i="35"/>
  <c r="H34" i="35"/>
  <c r="G34" i="35"/>
  <c r="F34" i="35"/>
  <c r="E34" i="35"/>
  <c r="D34" i="35"/>
  <c r="C34" i="35"/>
  <c r="P34" i="35"/>
  <c r="T34" i="38"/>
  <c r="S34" i="38"/>
  <c r="R34" i="38"/>
  <c r="O34" i="38"/>
  <c r="H34" i="38"/>
  <c r="G34" i="38"/>
  <c r="F34" i="38"/>
  <c r="E34" i="38"/>
  <c r="D34" i="38"/>
  <c r="C34" i="38"/>
  <c r="P34" i="38"/>
  <c r="B6" i="3"/>
  <c r="C35" i="39"/>
  <c r="B5" i="3"/>
  <c r="C35" i="35"/>
  <c r="B4" i="3"/>
  <c r="H34" i="22"/>
  <c r="V34" i="38"/>
  <c r="X34" i="22"/>
  <c r="B15" i="3"/>
  <c r="Q34" i="38"/>
  <c r="O35" i="38"/>
  <c r="O35" i="39"/>
  <c r="E34" i="22"/>
  <c r="I34" i="22"/>
  <c r="U34" i="22"/>
  <c r="P34" i="22"/>
  <c r="C35" i="38"/>
  <c r="O34" i="22"/>
  <c r="C34" i="22"/>
  <c r="D34" i="22"/>
  <c r="Q34" i="35"/>
  <c r="O35" i="35"/>
  <c r="R34" i="22"/>
  <c r="M34" i="22"/>
  <c r="Y34" i="35"/>
  <c r="K34" i="35"/>
  <c r="W34" i="22"/>
  <c r="J34" i="35"/>
  <c r="W34" i="35"/>
  <c r="Z34" i="35"/>
  <c r="V34" i="35"/>
  <c r="L34" i="39"/>
  <c r="N34" i="35"/>
  <c r="K34" i="38"/>
  <c r="L34" i="35"/>
  <c r="X34" i="35"/>
  <c r="M34" i="35"/>
  <c r="I34" i="35"/>
  <c r="U34" i="39"/>
  <c r="U34" i="35"/>
  <c r="X34" i="38"/>
  <c r="K34" i="22"/>
  <c r="Y34" i="38"/>
  <c r="I34" i="39"/>
  <c r="G34" i="22"/>
  <c r="Z34" i="38"/>
  <c r="W34" i="39"/>
  <c r="J34" i="39"/>
  <c r="W34" i="38"/>
  <c r="L34" i="22"/>
  <c r="Y34" i="22"/>
  <c r="F34" i="22"/>
  <c r="X34" i="39"/>
  <c r="J34" i="22"/>
  <c r="N34" i="22"/>
  <c r="Z34" i="22"/>
  <c r="V34" i="22"/>
  <c r="L34" i="38"/>
  <c r="J34" i="38"/>
  <c r="Y34" i="39"/>
  <c r="T34" i="22"/>
  <c r="Q34" i="22"/>
  <c r="M34" i="38"/>
  <c r="I34" i="38"/>
  <c r="Z34" i="39"/>
  <c r="V34" i="39"/>
  <c r="M34" i="39"/>
  <c r="S34" i="22"/>
  <c r="N34" i="38"/>
  <c r="U34" i="38"/>
  <c r="K34" i="39"/>
  <c r="N34" i="39"/>
  <c r="O35" i="22"/>
  <c r="B13" i="3"/>
  <c r="B12" i="3"/>
  <c r="U35" i="38"/>
  <c r="C13" i="3"/>
  <c r="C5" i="3"/>
  <c r="I35" i="35"/>
  <c r="B14" i="3"/>
  <c r="C6" i="3"/>
  <c r="I35" i="39"/>
  <c r="C12" i="3"/>
  <c r="B3" i="3"/>
  <c r="C3" i="3"/>
  <c r="C4" i="3"/>
  <c r="C14" i="3"/>
  <c r="U35" i="35"/>
  <c r="C15" i="3"/>
  <c r="U35" i="39"/>
  <c r="C35" i="22"/>
  <c r="U35" i="22"/>
  <c r="I35" i="22"/>
  <c r="I35" i="38"/>
  <c r="B16" i="3"/>
  <c r="C16" i="3"/>
  <c r="D16" i="3"/>
  <c r="C19" i="3"/>
  <c r="B7" i="3"/>
  <c r="C7" i="3"/>
  <c r="D7" i="3"/>
  <c r="C21" i="3"/>
</calcChain>
</file>

<file path=xl/sharedStrings.xml><?xml version="1.0" encoding="utf-8"?>
<sst xmlns="http://schemas.openxmlformats.org/spreadsheetml/2006/main" count="4454" uniqueCount="2402">
  <si>
    <t>Usługa transmisji danych (UTD)</t>
  </si>
  <si>
    <t>Grupa UTD</t>
  </si>
  <si>
    <t>Przepustowość (Mb/s)</t>
  </si>
  <si>
    <r>
      <t xml:space="preserve">Miesięczny abonament za uslugę w kategorii </t>
    </r>
    <r>
      <rPr>
        <b/>
        <sz val="8"/>
        <rFont val="Arial CE"/>
        <charset val="238"/>
      </rPr>
      <t xml:space="preserve">SLA A </t>
    </r>
    <r>
      <rPr>
        <sz val="8"/>
        <rFont val="Arial CE"/>
        <charset val="238"/>
      </rPr>
      <t>o przepustowości [Mb/s] zlotych brutto</t>
    </r>
  </si>
  <si>
    <r>
      <t xml:space="preserve">Miesięczny abonament za uslugę w kategorii </t>
    </r>
    <r>
      <rPr>
        <b/>
        <sz val="8"/>
        <rFont val="Arial CE"/>
        <charset val="238"/>
      </rPr>
      <t xml:space="preserve">SLA B1 </t>
    </r>
    <r>
      <rPr>
        <sz val="8"/>
        <rFont val="Arial CE"/>
        <charset val="238"/>
      </rPr>
      <t>o przepustowości [Mb/s] zlotych brutto</t>
    </r>
  </si>
  <si>
    <r>
      <t xml:space="preserve">Miesięczny abonament za uslugę w kategorii </t>
    </r>
    <r>
      <rPr>
        <b/>
        <sz val="8"/>
        <rFont val="Arial CE"/>
        <charset val="238"/>
      </rPr>
      <t xml:space="preserve">SLA B2 </t>
    </r>
    <r>
      <rPr>
        <sz val="8"/>
        <rFont val="Arial CE"/>
        <charset val="238"/>
      </rPr>
      <t>o przepustowości [Mb/s] zlotych brutto</t>
    </r>
  </si>
  <si>
    <r>
      <t xml:space="preserve">Miesięczny abonament za uslugę w kategorii </t>
    </r>
    <r>
      <rPr>
        <b/>
        <sz val="8"/>
        <rFont val="Arial CE"/>
        <charset val="238"/>
      </rPr>
      <t xml:space="preserve">SLA B3 </t>
    </r>
    <r>
      <rPr>
        <sz val="8"/>
        <rFont val="Arial CE"/>
        <charset val="238"/>
      </rPr>
      <t>o przepustowości [Mb/s] zlotych brutto</t>
    </r>
  </si>
  <si>
    <r>
      <t xml:space="preserve">Miesięczny abonament za uslugę w kategorii </t>
    </r>
    <r>
      <rPr>
        <b/>
        <sz val="8"/>
        <rFont val="Arial CE"/>
        <charset val="238"/>
      </rPr>
      <t xml:space="preserve">SLA C
</t>
    </r>
    <r>
      <rPr>
        <sz val="8"/>
        <rFont val="Arial CE"/>
        <charset val="238"/>
      </rPr>
      <t>o przepustowości [Mb/s] zlotych brutto</t>
    </r>
  </si>
  <si>
    <r>
      <t xml:space="preserve">Miesięczny abonament za uslugę w kategorii </t>
    </r>
    <r>
      <rPr>
        <b/>
        <sz val="8"/>
        <rFont val="Arial CE"/>
        <charset val="238"/>
      </rPr>
      <t xml:space="preserve">SLA D
</t>
    </r>
    <r>
      <rPr>
        <sz val="8"/>
        <rFont val="Arial CE"/>
        <charset val="238"/>
      </rPr>
      <t>o przepustowości [Mb/s] zlotych brutto</t>
    </r>
  </si>
  <si>
    <r>
      <t xml:space="preserve">Jednorazowa opłata aktywacyjna w zlotych brutto w kategorii </t>
    </r>
    <r>
      <rPr>
        <b/>
        <sz val="8"/>
        <rFont val="Arial CE"/>
        <charset val="238"/>
      </rPr>
      <t>SLA A</t>
    </r>
  </si>
  <si>
    <r>
      <t xml:space="preserve">Jednorazowa opłata aktywacyjna w zlotych brutto w kategorii </t>
    </r>
    <r>
      <rPr>
        <b/>
        <sz val="8"/>
        <rFont val="Arial CE"/>
        <charset val="238"/>
      </rPr>
      <t>SLA B1</t>
    </r>
  </si>
  <si>
    <r>
      <t xml:space="preserve">Jednorazowa opłata aktywacyjna w zlotych brutto w kategorii </t>
    </r>
    <r>
      <rPr>
        <b/>
        <sz val="8"/>
        <rFont val="Arial CE"/>
        <charset val="238"/>
      </rPr>
      <t>SLA B2</t>
    </r>
  </si>
  <si>
    <r>
      <t xml:space="preserve">Jednorazowa opłata aktywacyjna w zlotych brutto w kategorii </t>
    </r>
    <r>
      <rPr>
        <b/>
        <sz val="8"/>
        <rFont val="Arial CE"/>
        <charset val="238"/>
      </rPr>
      <t>SLA B3</t>
    </r>
  </si>
  <si>
    <r>
      <t xml:space="preserve">Jednorazowa opłata aktywacyjna w zlotych brutto w kategorii </t>
    </r>
    <r>
      <rPr>
        <b/>
        <sz val="8"/>
        <rFont val="Arial CE"/>
        <charset val="238"/>
      </rPr>
      <t>SLA C</t>
    </r>
  </si>
  <si>
    <r>
      <t xml:space="preserve">Jednorazowa opłata aktywacyjna w zlotych brutto w kategorii </t>
    </r>
    <r>
      <rPr>
        <b/>
        <sz val="8"/>
        <rFont val="Arial CE"/>
        <charset val="238"/>
      </rPr>
      <t>SLA D</t>
    </r>
  </si>
  <si>
    <t>I</t>
  </si>
  <si>
    <t>II</t>
  </si>
  <si>
    <t>III</t>
  </si>
  <si>
    <t>Uwaga: Należy wypelnić tylko komórki w kolorze bialym podając ceny brutto</t>
  </si>
  <si>
    <t>Uwaga: Cena jednostkowa opłaty aktywacyjnej nie może być wyższa niż dwukrotność miesięcznej opłaty abonamentowej za Usługę o tej przepustowości i danym SLA.</t>
  </si>
  <si>
    <t>Lp.</t>
  </si>
  <si>
    <t>Nazwa jednostki organizacyjnej RF</t>
  </si>
  <si>
    <t>Miejscowość</t>
  </si>
  <si>
    <t>Adres</t>
  </si>
  <si>
    <t>Kod pocztowy</t>
  </si>
  <si>
    <t>SLA</t>
  </si>
  <si>
    <t>Przepustowość
Mbps</t>
  </si>
  <si>
    <t>Województwo</t>
  </si>
  <si>
    <t>Ministerstwo Finansów + Centrum Informatyki Resortu Finansów - OPW w Warszawie</t>
  </si>
  <si>
    <t>Warszawa</t>
  </si>
  <si>
    <t>ul. Świętokrzyska 12</t>
  </si>
  <si>
    <t>00-916</t>
  </si>
  <si>
    <t>A</t>
  </si>
  <si>
    <t xml:space="preserve"> mazowieckie</t>
  </si>
  <si>
    <t>Centrum Informatyki Resortu Finansów - OPR w Radomiu</t>
  </si>
  <si>
    <t>Radom</t>
  </si>
  <si>
    <t>ul. Samorządowa 1</t>
  </si>
  <si>
    <t>26-601</t>
  </si>
  <si>
    <t>Centrum Informatyki Resortu Finansów - OPP w Warszawie</t>
  </si>
  <si>
    <t>ul. 11 Listopada 23a</t>
  </si>
  <si>
    <t>03-446</t>
  </si>
  <si>
    <t>Urząd Skarbowy w Bolesławcu</t>
  </si>
  <si>
    <t>Bolesławiec</t>
  </si>
  <si>
    <t>ul. Garncarska 10</t>
  </si>
  <si>
    <t>59-700</t>
  </si>
  <si>
    <t>B3</t>
  </si>
  <si>
    <t xml:space="preserve"> dolnośląskie</t>
  </si>
  <si>
    <t>Urząd Skarbowy w Bystrzycy Kłodzkiej</t>
  </si>
  <si>
    <t>Bystrzyca Kłodzka</t>
  </si>
  <si>
    <t>ul. Mickiewicza 5</t>
  </si>
  <si>
    <t>57-500</t>
  </si>
  <si>
    <t>Urząd Skarbowy w Dzierżoniowie</t>
  </si>
  <si>
    <t>Dzierżoniów</t>
  </si>
  <si>
    <t>ul. Pocztowa 14</t>
  </si>
  <si>
    <t>58-200</t>
  </si>
  <si>
    <t>Urząd Skarbowy w Głogowie</t>
  </si>
  <si>
    <t>Głogów</t>
  </si>
  <si>
    <t>ul. Mickiewicza 53</t>
  </si>
  <si>
    <t>67-200</t>
  </si>
  <si>
    <t>Urząd Skarbowy w Jaworze</t>
  </si>
  <si>
    <t>Jawor</t>
  </si>
  <si>
    <t>ul. Gagarina 5</t>
  </si>
  <si>
    <t>59-400</t>
  </si>
  <si>
    <t>Urząd Skarbowy w Jeleniej Górze</t>
  </si>
  <si>
    <t>Jelenia Góra</t>
  </si>
  <si>
    <t>ul. Adama Thebesiusa 1</t>
  </si>
  <si>
    <t>58-500</t>
  </si>
  <si>
    <t>Urząd Skarbowy w Kamiennej Górze</t>
  </si>
  <si>
    <t>Kamienna Góra</t>
  </si>
  <si>
    <t>ul. Papieża Jana Pawła II 18</t>
  </si>
  <si>
    <t>58-400</t>
  </si>
  <si>
    <t>Urząd Skarbowy w Kłodzku</t>
  </si>
  <si>
    <t>Kłodzko</t>
  </si>
  <si>
    <t>ul. Walasiewiczówny 1</t>
  </si>
  <si>
    <t>57-300</t>
  </si>
  <si>
    <t>Urząd Skarbowy w Legnicy</t>
  </si>
  <si>
    <t>Legnica</t>
  </si>
  <si>
    <t>ul. Wrocławska 37</t>
  </si>
  <si>
    <t>59-220</t>
  </si>
  <si>
    <t>Urząd Skarbowy w Lubaniu</t>
  </si>
  <si>
    <t>Lubań</t>
  </si>
  <si>
    <t>ul. Stara 1</t>
  </si>
  <si>
    <t>59-800</t>
  </si>
  <si>
    <t>Urząd Skarbowy w Lubinie</t>
  </si>
  <si>
    <t>Lubin</t>
  </si>
  <si>
    <t>ul. Marii Skłodowskiej-Curie 94</t>
  </si>
  <si>
    <t>59-300</t>
  </si>
  <si>
    <t>Urząd Skarbowy w Lwówku Śląskim</t>
  </si>
  <si>
    <t>Lwówek Śląski</t>
  </si>
  <si>
    <t>ul. Budowlanych 1</t>
  </si>
  <si>
    <t>59-600</t>
  </si>
  <si>
    <t>Urząd Skarbowy w Miliczu</t>
  </si>
  <si>
    <t>Milicz</t>
  </si>
  <si>
    <t>ul. Składowa 2</t>
  </si>
  <si>
    <t>56-300</t>
  </si>
  <si>
    <t>Urząd Skarbowy w Nowej Rudzie</t>
  </si>
  <si>
    <t>Nowa Ruda</t>
  </si>
  <si>
    <t>ul. Kolejowa 23</t>
  </si>
  <si>
    <t>57-400</t>
  </si>
  <si>
    <t>Urząd Skarbowy w Oleśnicy</t>
  </si>
  <si>
    <t>Oleśnica</t>
  </si>
  <si>
    <t>ul. Lwowska 34</t>
  </si>
  <si>
    <t>56-400</t>
  </si>
  <si>
    <t>Urząd Skarbowy w Oławie</t>
  </si>
  <si>
    <t>Oława</t>
  </si>
  <si>
    <t>ul. Lwowska 1</t>
  </si>
  <si>
    <t>55-200</t>
  </si>
  <si>
    <t>Urząd Skarbowy w Strzelinie</t>
  </si>
  <si>
    <t>Strzelin</t>
  </si>
  <si>
    <t>ul. Bolka I Świdnickiego 14</t>
  </si>
  <si>
    <t>57-100</t>
  </si>
  <si>
    <t>Urząd Skarbowy w Środzie Śląskiej</t>
  </si>
  <si>
    <t>Środa Śląska</t>
  </si>
  <si>
    <t>ul. Oławska 5A</t>
  </si>
  <si>
    <t>59-100</t>
  </si>
  <si>
    <t>Urząd Skarbowy w Świdnicy</t>
  </si>
  <si>
    <t>Świdnica</t>
  </si>
  <si>
    <t>ul. Marii Skłodowskiej-Curie 1-3</t>
  </si>
  <si>
    <t>58-100</t>
  </si>
  <si>
    <t>Urząd Skarbowy w Trzebnicy</t>
  </si>
  <si>
    <t>Trzebnica</t>
  </si>
  <si>
    <t>ul. Prusicka 2</t>
  </si>
  <si>
    <t>55-100</t>
  </si>
  <si>
    <t>Urząd Skarbowy w Wałbrzychu + Izba Administracji Skarbowej we Wrocławiu - lokalizacja podległa</t>
  </si>
  <si>
    <t>Wałbrzych</t>
  </si>
  <si>
    <t>ul. Uczniowska 21</t>
  </si>
  <si>
    <t>58-306</t>
  </si>
  <si>
    <t>Urząd Skarbowy w Wołowie</t>
  </si>
  <si>
    <t>Wołów</t>
  </si>
  <si>
    <t>ul. Kościuszki 17</t>
  </si>
  <si>
    <t>56-100</t>
  </si>
  <si>
    <t>Urząd Skarbowy Wrocław-Fabryczna</t>
  </si>
  <si>
    <t>Wrocław</t>
  </si>
  <si>
    <t>ul. Ostrowskiego 5</t>
  </si>
  <si>
    <t>50-238</t>
  </si>
  <si>
    <t>Urząd Skarbowy Wrocław-Krzyki + Krajowa Szkoła skarbowości - Filia we Wrocławiu</t>
  </si>
  <si>
    <t>ul. Sztabowa 100</t>
  </si>
  <si>
    <t>53-310</t>
  </si>
  <si>
    <t>Urząd Skarbowy Wrocław-Psie Pole</t>
  </si>
  <si>
    <t>ul. Trzebnicka 33</t>
  </si>
  <si>
    <t>50-231</t>
  </si>
  <si>
    <t>Urząd Skarbowy Wrocław-Stare Miasto</t>
  </si>
  <si>
    <t>ul. Inowrocławska 4</t>
  </si>
  <si>
    <t>53-654</t>
  </si>
  <si>
    <t>Urząd Skarbowy Wrocław-Śródmieście</t>
  </si>
  <si>
    <t>ul. Marszałka Józefa Piłsudskiego 27-29</t>
  </si>
  <si>
    <t>50-044</t>
  </si>
  <si>
    <t>Pierwszy Urząd Skarbowy we Wrocławiu</t>
  </si>
  <si>
    <t>ul. Ks. Czesława Klimasa 34</t>
  </si>
  <si>
    <t>50-515</t>
  </si>
  <si>
    <t>Urząd Skarbowy w Ząbkowicach Śląskich</t>
  </si>
  <si>
    <t>Ząbkowice Śląskie</t>
  </si>
  <si>
    <t>ul. Waryńskiego 2A</t>
  </si>
  <si>
    <t>57-200</t>
  </si>
  <si>
    <t>Urząd Skarbowy w Zgorzelcu</t>
  </si>
  <si>
    <t>Zgorzelec</t>
  </si>
  <si>
    <t>ul. Bohaterów II Armii WP 8B</t>
  </si>
  <si>
    <t>59-900</t>
  </si>
  <si>
    <t>Urząd Skarbowy w Złotoryi</t>
  </si>
  <si>
    <t>Złotoryja</t>
  </si>
  <si>
    <t>ul. Rynek 42</t>
  </si>
  <si>
    <t>59-500</t>
  </si>
  <si>
    <t>Urząd Skarbowy w Górze</t>
  </si>
  <si>
    <t>Góra Śląska</t>
  </si>
  <si>
    <t>ul. Poznańska 4</t>
  </si>
  <si>
    <t>56-200</t>
  </si>
  <si>
    <t>Urząd Skarbowy w Polkowicach</t>
  </si>
  <si>
    <t>Polkowice</t>
  </si>
  <si>
    <t>ul. Zachodnia 10</t>
  </si>
  <si>
    <t>Dolnośląski Urząd Skarbowy we Wrocławiu</t>
  </si>
  <si>
    <t>ul. Żmigrodzka 141</t>
  </si>
  <si>
    <t>51-130</t>
  </si>
  <si>
    <t>Izba Administracji Skarbowej we Wrocławiu</t>
  </si>
  <si>
    <t>ul. Powstańców Śląskich 24 26</t>
  </si>
  <si>
    <t>53-333</t>
  </si>
  <si>
    <t>B1</t>
  </si>
  <si>
    <t>Izba Administracji Skarbowej we Wrocławiu - lokalizacja podległa</t>
  </si>
  <si>
    <t>ul. Hercena 9-11</t>
  </si>
  <si>
    <t>50-950</t>
  </si>
  <si>
    <t>Delegatura UCS we Wrocławiu</t>
  </si>
  <si>
    <t>ul. Cichociemnych 11</t>
  </si>
  <si>
    <t>54-530</t>
  </si>
  <si>
    <t>Delegatura UCS we Wrocławiu - lokalizacja podległa</t>
  </si>
  <si>
    <t>ul. Kościuszki 127</t>
  </si>
  <si>
    <t>50-440</t>
  </si>
  <si>
    <t>Delegatura UCS we Wrocławiu - lokalizacja podległa w Kłodzku</t>
  </si>
  <si>
    <t>ul. Wyspiańskiego 2 bud. B</t>
  </si>
  <si>
    <t>Delegatura UCS we Wrocławiu - lokalizacja podległa w Kudowie Zdrój</t>
  </si>
  <si>
    <t>Kudowa Zdrój</t>
  </si>
  <si>
    <t xml:space="preserve">budynek Straży Granicznej przejście graniczne (Kudowa Słone) </t>
  </si>
  <si>
    <t>57-350</t>
  </si>
  <si>
    <t>C</t>
  </si>
  <si>
    <t>Oddział Celny I we Wrocławiu</t>
  </si>
  <si>
    <t>ul. Karmelkowa 31</t>
  </si>
  <si>
    <t>52-437</t>
  </si>
  <si>
    <t>B2</t>
  </si>
  <si>
    <t>Departament Analiz KAS - lokalizacja podległa MF</t>
  </si>
  <si>
    <t>ul. Białowieska 1</t>
  </si>
  <si>
    <t>54-234</t>
  </si>
  <si>
    <t>Oddział Celny Towarowy Port Lotniczy Wrocław-Strachowice</t>
  </si>
  <si>
    <t>ul. Zarembowicza 40</t>
  </si>
  <si>
    <t>Oddział Celny Osobowy Port Lotniczy Wrocław-Strachowice</t>
  </si>
  <si>
    <t>ul. Graniczna 190</t>
  </si>
  <si>
    <t>Delegatura UCS w Legnicy + Oddział Celny w Legnicy</t>
  </si>
  <si>
    <t>ul. Pątnowska 50</t>
  </si>
  <si>
    <t>Delegatura UCS w Legnicy - lokalizacja podległa</t>
  </si>
  <si>
    <t>ul. Marcinkowskiego 1/3</t>
  </si>
  <si>
    <t>Delegatura UCS w Legnicy - lokalizacja podległa w Zgorzelcu</t>
  </si>
  <si>
    <t>ul. Bohaterów II Armii WP 14</t>
  </si>
  <si>
    <t>Oddział Celny w Polkowicach</t>
  </si>
  <si>
    <t>ul. Krzywa 3</t>
  </si>
  <si>
    <t>59-101</t>
  </si>
  <si>
    <t>Oddział Celny w Żarskiej Wsi</t>
  </si>
  <si>
    <t>Żarska Wieś</t>
  </si>
  <si>
    <t>ul. Transportowa 1</t>
  </si>
  <si>
    <t>Delegatura UCS w Wałbrzychu</t>
  </si>
  <si>
    <t>ul. Ogrodowa 15</t>
  </si>
  <si>
    <t>Delegatura UCS w Wałbrzychu - lokalizacja podległa w Jeleniej Górze</t>
  </si>
  <si>
    <t>ul. Okopowa 6 budynek A</t>
  </si>
  <si>
    <t>Oddział Celny w Wałbrzychu</t>
  </si>
  <si>
    <t>ul. Ludowa 63</t>
  </si>
  <si>
    <t>58-304</t>
  </si>
  <si>
    <t>Dolnośląski Urząd Celno-Skarbowy we Wrocławiu</t>
  </si>
  <si>
    <t>ul. Stacyjna 10</t>
  </si>
  <si>
    <t>53-613</t>
  </si>
  <si>
    <t>Urząd Celno-Skarbowy we Wrocławiu - lokalizacja podległa + Izba Administracji Skarbowej we Wrocławiu - lokalizacja podległa</t>
  </si>
  <si>
    <t>ul. Podwale 64</t>
  </si>
  <si>
    <t>Krajowa Informacja Skarbowa - Delegatura w Toruniu</t>
  </si>
  <si>
    <t>Toruń</t>
  </si>
  <si>
    <t>ul. Św. Jakuba 20</t>
  </si>
  <si>
    <t>87-100</t>
  </si>
  <si>
    <t xml:space="preserve"> kujawsko-pomorskie</t>
  </si>
  <si>
    <t>Urząd Skarbowy w Aleksandrowie Kujawskim</t>
  </si>
  <si>
    <t>Aleksandrów Kujawski</t>
  </si>
  <si>
    <t>ul. Kościelna 18</t>
  </si>
  <si>
    <t>87-700</t>
  </si>
  <si>
    <t>Urząd Skarbowy w Brodnicy + Oddział Celny w Grudziądzu - Miejsce Wyznaczone w Brodnicy</t>
  </si>
  <si>
    <t>Brodnica</t>
  </si>
  <si>
    <t>ul. Sikorskiego 19</t>
  </si>
  <si>
    <t>87-300</t>
  </si>
  <si>
    <t>Pierwszy Urząd Skarbowy w Bydgoszczy</t>
  </si>
  <si>
    <t>Bydgoszcz</t>
  </si>
  <si>
    <t>ul. Fordońska 77</t>
  </si>
  <si>
    <t>85-950</t>
  </si>
  <si>
    <t>Drugi Urząd Skarbowy w Bydgoszczy + Pierwszy Urząd Skarbowy w Bydgoszczy - lokalizacja podległa (CKR)</t>
  </si>
  <si>
    <t>al. Wojska Polskiego 20B</t>
  </si>
  <si>
    <t>85-822</t>
  </si>
  <si>
    <t>Urząd Skarbowy w Chełmnie</t>
  </si>
  <si>
    <t>Chełmno</t>
  </si>
  <si>
    <t>ul. Grudziądzka 6</t>
  </si>
  <si>
    <t>86-260</t>
  </si>
  <si>
    <t>Urząd Skarbowy w Grudziądzu</t>
  </si>
  <si>
    <t>Grudziądz</t>
  </si>
  <si>
    <t>ul. Droga Łąkowa 23</t>
  </si>
  <si>
    <t>86-300</t>
  </si>
  <si>
    <t>Urząd Skarbowy w Inowrocławiu + Oddział Celny w Inowrocławiu</t>
  </si>
  <si>
    <t>Inowrocław</t>
  </si>
  <si>
    <t>al. Niepodległości 5</t>
  </si>
  <si>
    <t>88-100</t>
  </si>
  <si>
    <t>Urząd Skarbowy w Lipnie</t>
  </si>
  <si>
    <t>Lipno</t>
  </si>
  <si>
    <t>ul. Staszica 4</t>
  </si>
  <si>
    <t>87-600</t>
  </si>
  <si>
    <t>Urząd Skarbowy w Mogilnie</t>
  </si>
  <si>
    <t>Mogilno</t>
  </si>
  <si>
    <t>ul. 900 Lecia 20</t>
  </si>
  <si>
    <t>88-300</t>
  </si>
  <si>
    <t>Urząd Skarbowy w Nakle Nad Notecią</t>
  </si>
  <si>
    <t>Nakło nad Notecią</t>
  </si>
  <si>
    <t>ul. Sądowa 8</t>
  </si>
  <si>
    <t>89-100</t>
  </si>
  <si>
    <t>Urząd Skarbowy w Radziejowie</t>
  </si>
  <si>
    <t>Radziejów</t>
  </si>
  <si>
    <t>ul. Rolnicza 6</t>
  </si>
  <si>
    <t>88-200</t>
  </si>
  <si>
    <t>Urząd Skarbowy w Rypinie</t>
  </si>
  <si>
    <t>Rypin</t>
  </si>
  <si>
    <t>ul. Dojazdowa 10</t>
  </si>
  <si>
    <t>87-500</t>
  </si>
  <si>
    <t>Urząd Skarbowy w Świeciu</t>
  </si>
  <si>
    <t>Świecie nad Wisłą</t>
  </si>
  <si>
    <t>ul. 10 Lutego 16</t>
  </si>
  <si>
    <t>86-100</t>
  </si>
  <si>
    <t>Pierwszy Urząd Skarbowy w Toruniu + Delegatura Krajowej Informacji Skarbowej w Toruniu - lokalizacja podległa</t>
  </si>
  <si>
    <t>ul. Szosa Chełmińska 34/36</t>
  </si>
  <si>
    <t>Urząd Skarbowy w Tucholi</t>
  </si>
  <si>
    <t>Tuchola</t>
  </si>
  <si>
    <t>Plac Zamkowy 4</t>
  </si>
  <si>
    <t>89-500</t>
  </si>
  <si>
    <t>Urząd Skarbowy w Wąbrzeźnie</t>
  </si>
  <si>
    <t>Wąbrzeźno</t>
  </si>
  <si>
    <t>ul. Macieja Rataja 2</t>
  </si>
  <si>
    <t>87-200</t>
  </si>
  <si>
    <t>Urząd Skarbowy we Włocławku + Oddział Celny we Włocławku</t>
  </si>
  <si>
    <t>Włocławek</t>
  </si>
  <si>
    <t>ul. Okrzei 72B</t>
  </si>
  <si>
    <t>87-800</t>
  </si>
  <si>
    <t>Urząd Skarbowy w Żninie</t>
  </si>
  <si>
    <t>Żnin</t>
  </si>
  <si>
    <t>ul. Kl. Janickiego 18</t>
  </si>
  <si>
    <t>88-400</t>
  </si>
  <si>
    <t>Urząd Skarbowy w Golubiu-Dobrzyniu</t>
  </si>
  <si>
    <t>Golub-Dobrzyń</t>
  </si>
  <si>
    <t>ul. Dr. J. G. Koppa 1A</t>
  </si>
  <si>
    <t>87-400</t>
  </si>
  <si>
    <t>Urząd Skarbowy w Sępólnie Krajeńskim</t>
  </si>
  <si>
    <t>Sępólno Krajeńskie</t>
  </si>
  <si>
    <t>ul. Tadeusza Kościuszki 22</t>
  </si>
  <si>
    <t>89-400</t>
  </si>
  <si>
    <t>Kujawsko-Pomorski Urząd Skarbowy w Bydgoszczy</t>
  </si>
  <si>
    <t>ul. Grunwaldzka 50</t>
  </si>
  <si>
    <t>85-236</t>
  </si>
  <si>
    <t>Izba Administracji Skarbowej w Bydgoszczy</t>
  </si>
  <si>
    <t>ul. Warmińskiego 18</t>
  </si>
  <si>
    <t>Izba Administracji Skarbowej w Bydgoszczy - lokalizacja podległa + Trzeci Urząd Skarbowy w Bydgoszczy</t>
  </si>
  <si>
    <t>ul. Tadeusza Rejtana 5</t>
  </si>
  <si>
    <t>85-032</t>
  </si>
  <si>
    <t>Izba Administracji Skarbowej w Bydgoszczy - lokalizacja podległa</t>
  </si>
  <si>
    <t xml:space="preserve">ul. dr. K. Marcinkowskiego 7 </t>
  </si>
  <si>
    <t>85-959</t>
  </si>
  <si>
    <t>ul. Czartoryskiego 20</t>
  </si>
  <si>
    <t>85-222</t>
  </si>
  <si>
    <t>Delegatura UCS w Bydgoszczy</t>
  </si>
  <si>
    <t>ul. Hetmańska 28</t>
  </si>
  <si>
    <t>85-467</t>
  </si>
  <si>
    <t>Oddział Celny II w Bydgoszczy</t>
  </si>
  <si>
    <t>ul. Daleka 9</t>
  </si>
  <si>
    <t>Oddział Celny II w Bydgoszczy - Miejsce Wyznaczone w Świeciu</t>
  </si>
  <si>
    <t>ul. Bydgoska 1</t>
  </si>
  <si>
    <t>Oddział Celny Port Lotniczy Bydgoszcz</t>
  </si>
  <si>
    <t>Białe Błota</t>
  </si>
  <si>
    <t>ul. Paderewskiego 1</t>
  </si>
  <si>
    <t>86-005</t>
  </si>
  <si>
    <t>Delegatura UCS w Toruniu + Drugi Urząd Skarbowy w Toruniu</t>
  </si>
  <si>
    <t>ul. Mazowiecka 63</t>
  </si>
  <si>
    <t>Kujawsko-Pomorski Urząd Celno-Skarbowy w Toruniu + Oddział Celny w Toruniu</t>
  </si>
  <si>
    <t>ul. Batorego 61</t>
  </si>
  <si>
    <t>Urząd Skarbowy w Białej Podlaskiej</t>
  </si>
  <si>
    <t>Biała Podlaska</t>
  </si>
  <si>
    <t>ul. Prosta 19</t>
  </si>
  <si>
    <t>21-500</t>
  </si>
  <si>
    <t xml:space="preserve"> lubelskie</t>
  </si>
  <si>
    <t>Urząd Skarbowy w Biłgoraju</t>
  </si>
  <si>
    <t>Biłgoraj</t>
  </si>
  <si>
    <t>ul. Kościuszki 78</t>
  </si>
  <si>
    <t>23-400</t>
  </si>
  <si>
    <t>Urząd Skarbowy w Chełmie</t>
  </si>
  <si>
    <t>Chełm</t>
  </si>
  <si>
    <t>ul. Obłońska 20A</t>
  </si>
  <si>
    <t>22-100</t>
  </si>
  <si>
    <t>Urząd Skarbowy w Hrubieszowie</t>
  </si>
  <si>
    <t>Hrubieszów</t>
  </si>
  <si>
    <t>ul. 27 Wołyńskiej Dywizji Piechoty  AK 11</t>
  </si>
  <si>
    <t>22-500</t>
  </si>
  <si>
    <t>Urząd Skarbowy w Janowie Lubelskim</t>
  </si>
  <si>
    <t>Janów Lubelski</t>
  </si>
  <si>
    <t>ul. Wojska Polskiego 32</t>
  </si>
  <si>
    <t>23-300</t>
  </si>
  <si>
    <t>Urząd Skarbowy w Krasnymstawie</t>
  </si>
  <si>
    <t>Krasnystaw</t>
  </si>
  <si>
    <t>ul. Rzeczna 5</t>
  </si>
  <si>
    <t>22-300</t>
  </si>
  <si>
    <t>Urząd Skarbowy w Kraśniku</t>
  </si>
  <si>
    <t>Kraśnik</t>
  </si>
  <si>
    <t>ul. Kościuszki 5</t>
  </si>
  <si>
    <t>23-200</t>
  </si>
  <si>
    <t>Urząd Skarbowy w Lubartowie</t>
  </si>
  <si>
    <t>Lubartów</t>
  </si>
  <si>
    <t>ul. Legionów 55</t>
  </si>
  <si>
    <t>21-100</t>
  </si>
  <si>
    <t>Pierwszy Urząd Skarbowy w Lublinie</t>
  </si>
  <si>
    <t>Lublin</t>
  </si>
  <si>
    <t>ul. Sądowa 5</t>
  </si>
  <si>
    <t>20-950</t>
  </si>
  <si>
    <t>Trzeci Urząd Skarbowy w Lublinie</t>
  </si>
  <si>
    <t>ul. Narutowicza 56</t>
  </si>
  <si>
    <t>20-016</t>
  </si>
  <si>
    <t>Urząd Skarbowy w Łukowie</t>
  </si>
  <si>
    <t>Łuków</t>
  </si>
  <si>
    <t>ul. Międzyrzecka 72A</t>
  </si>
  <si>
    <t>21-400</t>
  </si>
  <si>
    <t>Urząd Skarbowy w Opolu Lubelskim</t>
  </si>
  <si>
    <t>Opole Lubelskie</t>
  </si>
  <si>
    <t>ul. J. Piłsudskiego 12</t>
  </si>
  <si>
    <t>24-300</t>
  </si>
  <si>
    <t>Urząd Skarbowy w Parczewie</t>
  </si>
  <si>
    <t>Parczew</t>
  </si>
  <si>
    <t>ul. Żabia 2A</t>
  </si>
  <si>
    <t>21-200</t>
  </si>
  <si>
    <t>Urząd Skarbowy w Puławach</t>
  </si>
  <si>
    <t>Puławy</t>
  </si>
  <si>
    <t>ul. Grabskiego 4</t>
  </si>
  <si>
    <t>24-100</t>
  </si>
  <si>
    <t>Urząd Skarbowy w Radzyniu Podlaskim</t>
  </si>
  <si>
    <t>Radzyń Podlaski</t>
  </si>
  <si>
    <t>ul. Lubelska 1/2</t>
  </si>
  <si>
    <t>21-300</t>
  </si>
  <si>
    <t>Urząd Skarbowy w Tomaszowie Lubelskim</t>
  </si>
  <si>
    <t>Tomaszów Lubelski</t>
  </si>
  <si>
    <t>ul. Rolnicza 17</t>
  </si>
  <si>
    <t>22-600</t>
  </si>
  <si>
    <t>Urząd Skarbowy we Włodawie</t>
  </si>
  <si>
    <t>Włodawa</t>
  </si>
  <si>
    <t>ul. Rynek 9</t>
  </si>
  <si>
    <t>22-200</t>
  </si>
  <si>
    <t>Urząd Skarbowy w Zamościu</t>
  </si>
  <si>
    <t>Zamość</t>
  </si>
  <si>
    <t>ul. Kilińskiego 82</t>
  </si>
  <si>
    <t>22-400</t>
  </si>
  <si>
    <t>Urząd Skarbowy w Zamościu - lokalizacja podległa</t>
  </si>
  <si>
    <t>ul. Podgroble 1</t>
  </si>
  <si>
    <t>Urząd Skarbowy w Łęcznej</t>
  </si>
  <si>
    <t>Łęczna</t>
  </si>
  <si>
    <t>al. Jana Pawła II 95</t>
  </si>
  <si>
    <t>21-010</t>
  </si>
  <si>
    <t>Urząd Skarbowy w Rykach</t>
  </si>
  <si>
    <t>Ryki</t>
  </si>
  <si>
    <t>ul. Wyczółkowskiego 10A</t>
  </si>
  <si>
    <t>08-500</t>
  </si>
  <si>
    <t>Lubelski Urząd Skarbowy w Lublinie</t>
  </si>
  <si>
    <t>ul. Zana 38</t>
  </si>
  <si>
    <t>20-601</t>
  </si>
  <si>
    <t>Izba Administracji Skarbowej w Lublinie + Drugi Urząd Skarbowy w Lublinie</t>
  </si>
  <si>
    <t>ul. Szeligowskiego 24</t>
  </si>
  <si>
    <t>20-883</t>
  </si>
  <si>
    <t>Oddział Celny w Małaszewiczach</t>
  </si>
  <si>
    <t>Kobylany</t>
  </si>
  <si>
    <t>ul. Słoneczna 152</t>
  </si>
  <si>
    <t>21-540</t>
  </si>
  <si>
    <t>Oddział Celny w Koroszczynie</t>
  </si>
  <si>
    <t>Koroszczyn</t>
  </si>
  <si>
    <t>Koroszczyn przejście graniczne</t>
  </si>
  <si>
    <t>21-550</t>
  </si>
  <si>
    <t>Oddział Celny w Terespolu</t>
  </si>
  <si>
    <t>Terespol</t>
  </si>
  <si>
    <t>Terespol kolejowe przejście graniczne ul. Męczenników Unickich 1</t>
  </si>
  <si>
    <t>Oddział Celny Drogowy w Terespolu</t>
  </si>
  <si>
    <t>Terespol drogowe przejście graniczne</t>
  </si>
  <si>
    <t>Oddział Celny w Sławatyczach</t>
  </si>
  <si>
    <t>Sławatycze</t>
  </si>
  <si>
    <t>Sławatycze przejście graniczne</t>
  </si>
  <si>
    <t>21-515</t>
  </si>
  <si>
    <t>Delegatura UCS w Lublinie</t>
  </si>
  <si>
    <t>ul. Energetyków 20-22</t>
  </si>
  <si>
    <t>20-468</t>
  </si>
  <si>
    <t>Oddział Celny w Puławach</t>
  </si>
  <si>
    <t>ul. Dęblińska 2</t>
  </si>
  <si>
    <t>Oddział Celny w Chełmie</t>
  </si>
  <si>
    <t>ul. Hutnicza 3</t>
  </si>
  <si>
    <t>Oddział Celny w Dorohusku</t>
  </si>
  <si>
    <t>Dorohusk</t>
  </si>
  <si>
    <t>Dorohusk kolejowe przejście graniczne</t>
  </si>
  <si>
    <t>22-175</t>
  </si>
  <si>
    <t>Odział Celny w Dorohusku - lokalizacja podległa</t>
  </si>
  <si>
    <t>ul. Graniczna 3</t>
  </si>
  <si>
    <t>Oddział Celny Drogowy w Dorohusku</t>
  </si>
  <si>
    <t>Dorohusk przejście graniczne</t>
  </si>
  <si>
    <t>Oddział Celny Port Lotniczy w Lublinie</t>
  </si>
  <si>
    <t>Świdnik k/Lublina</t>
  </si>
  <si>
    <t>ul. Króla Jana III Sobieskiego 1</t>
  </si>
  <si>
    <t>21-040</t>
  </si>
  <si>
    <t>Oddział Celny Pocztowy w Lublinie</t>
  </si>
  <si>
    <t>ul. Moritza 2</t>
  </si>
  <si>
    <t>20-900</t>
  </si>
  <si>
    <t>Delegatura UCS w Zamościu + Odział Celny w Zamościu</t>
  </si>
  <si>
    <t>ul. Strefowa 5</t>
  </si>
  <si>
    <t>Delegatura UCS w Lublinie - komórka zamiejscowa</t>
  </si>
  <si>
    <t>ul. Rejowiecka 181</t>
  </si>
  <si>
    <t>Oddział Celny w Hrebennem</t>
  </si>
  <si>
    <t>Hrebenne</t>
  </si>
  <si>
    <t>Hrebenne przejście graniczne</t>
  </si>
  <si>
    <t>22-681</t>
  </si>
  <si>
    <t>Oddział Celny w Hrebennem - Miejsce Wyznaczone KPG</t>
  </si>
  <si>
    <t>Hrebenne 119</t>
  </si>
  <si>
    <t>22-680</t>
  </si>
  <si>
    <t>Oddział Celny w Hrubieszowie</t>
  </si>
  <si>
    <t>Hrubieszów kolejowe przejście graniczne ul. Nowa 100</t>
  </si>
  <si>
    <t>Oddział Celny w Hrubieszowie - lokalizacja podległa (RTG)</t>
  </si>
  <si>
    <t>Werbkowice-Hrubieszów</t>
  </si>
  <si>
    <t>na działkach nr 252 i 413/1</t>
  </si>
  <si>
    <t>Oddział Celny w Zosinie</t>
  </si>
  <si>
    <t>Horodło</t>
  </si>
  <si>
    <t>Zosin przejście graniczne</t>
  </si>
  <si>
    <t>22-523</t>
  </si>
  <si>
    <t>Oddział Celny w Tomaszowie Lubelskim</t>
  </si>
  <si>
    <t>ul. Łaszczowiecka 12</t>
  </si>
  <si>
    <t>Oddział Celny w Dołhobyczowie</t>
  </si>
  <si>
    <t>Dołhobyczów</t>
  </si>
  <si>
    <t>Dołhobyczów przejście graniczne</t>
  </si>
  <si>
    <t>Lubelski Urząd Celno-Skarbowy w Białej Podlaskiej + Oddział Celny w Białej Podlaskiej</t>
  </si>
  <si>
    <t>ul. Celników Polskich 21-23</t>
  </si>
  <si>
    <t>Lubelski Urząd Celno-Skarbowy w Białej Podlaskiej - lokalizacja podległa w Lublinie</t>
  </si>
  <si>
    <t>ul. Diamentowa 4</t>
  </si>
  <si>
    <t>20-447</t>
  </si>
  <si>
    <t>Lubelski Urząd Celno-Skarbowy w Białej Podlaskiej - lokalizacja podległa w Zamościu</t>
  </si>
  <si>
    <t>ul. Kilińskiego 86</t>
  </si>
  <si>
    <t>RTG kolejowy w Terespolu</t>
  </si>
  <si>
    <t>ul. Błotków 133A</t>
  </si>
  <si>
    <t>Urząd Skarbowy w Gorzowie Wielkopolskim</t>
  </si>
  <si>
    <t>Gorzów Wielkopolski</t>
  </si>
  <si>
    <t>ul. Jagiellończyka 10</t>
  </si>
  <si>
    <t>66-400</t>
  </si>
  <si>
    <t xml:space="preserve"> lubuskie</t>
  </si>
  <si>
    <t>Urząd Skarbowy w Krośnie Odrzańskim</t>
  </si>
  <si>
    <t>Krosno Odrzańskie</t>
  </si>
  <si>
    <t>ul. Słubicka 3</t>
  </si>
  <si>
    <t>66-600</t>
  </si>
  <si>
    <t>Urząd Skarbowy w Międzyrzeczu</t>
  </si>
  <si>
    <t>Międzyrzecz</t>
  </si>
  <si>
    <t>ul. Rynek 3</t>
  </si>
  <si>
    <t>66-300</t>
  </si>
  <si>
    <t>Urząd Skarbowy w Nowej Soli</t>
  </si>
  <si>
    <t>Nowa Sól</t>
  </si>
  <si>
    <t>ul. Staszica 1</t>
  </si>
  <si>
    <t>67-100</t>
  </si>
  <si>
    <t>Urząd Skarbowy w Słubicach</t>
  </si>
  <si>
    <t>Słubice</t>
  </si>
  <si>
    <t>ul. Wojska Polskiego 155</t>
  </si>
  <si>
    <t>69-100</t>
  </si>
  <si>
    <t>Urząd Skarbowy w Świebodzinie</t>
  </si>
  <si>
    <t>Świebodzin</t>
  </si>
  <si>
    <t>ul. Sobieskiego 6</t>
  </si>
  <si>
    <t>66-200</t>
  </si>
  <si>
    <t>Pierwszy Urząd Skarbowy w Zielonej Górze + Drugi Urząd Skarbowy w Zielonej Górze</t>
  </si>
  <si>
    <t>Zielona Góra</t>
  </si>
  <si>
    <t>ul. dr. Pieniężnego 24</t>
  </si>
  <si>
    <t>65-054</t>
  </si>
  <si>
    <t>Urząd Skarbowy w Żaganiu</t>
  </si>
  <si>
    <t>Żagań</t>
  </si>
  <si>
    <t>ul. Skarbowa 26</t>
  </si>
  <si>
    <t>68-100</t>
  </si>
  <si>
    <t>Urząd Skarbowy w Żarach</t>
  </si>
  <si>
    <t>Żary</t>
  </si>
  <si>
    <t>ul. Osadników Wojskowych 3</t>
  </si>
  <si>
    <t>68-200</t>
  </si>
  <si>
    <t>Urząd Skarbowy w Drezdenku</t>
  </si>
  <si>
    <t>Drezdenko</t>
  </si>
  <si>
    <t>ul. I Brygady 21</t>
  </si>
  <si>
    <t>66-530</t>
  </si>
  <si>
    <t>Urząd Skarbowy w Sulęcinie</t>
  </si>
  <si>
    <t>Sulęcin</t>
  </si>
  <si>
    <t>ul. Daszyńskiego 47</t>
  </si>
  <si>
    <t>69-200</t>
  </si>
  <si>
    <t>Urząd Skarbowy we Wschowie</t>
  </si>
  <si>
    <t>Wschowa</t>
  </si>
  <si>
    <t>ul. Zielony Rynek 7</t>
  </si>
  <si>
    <t>67-400</t>
  </si>
  <si>
    <t>Lubuski Urząd Skarbowy w Zielonej Górze</t>
  </si>
  <si>
    <t>Izba Administracji Skarbowej w Zielonej Górze</t>
  </si>
  <si>
    <t>ul. Sikorskiego 2</t>
  </si>
  <si>
    <t>65-454</t>
  </si>
  <si>
    <t>Izba Administracji Skarbowej w Zielonej Górze - lokalizacja podległa</t>
  </si>
  <si>
    <t>ul. Westerplatte 11</t>
  </si>
  <si>
    <t>65-034</t>
  </si>
  <si>
    <t>ul. Dąbrowskiego 41B</t>
  </si>
  <si>
    <t>65-714</t>
  </si>
  <si>
    <t>Delegatura UCS w Zielonej Górze</t>
  </si>
  <si>
    <t>ul. Batorego 18</t>
  </si>
  <si>
    <t>65-084</t>
  </si>
  <si>
    <t>Delegatura Lubuskiego Urzędu Celno-Skarbowego w Zielonej Górze - lokalizacja podległa + Oddział Celny w Zielonej Górze</t>
  </si>
  <si>
    <t>ul. Kostrzyńska 14</t>
  </si>
  <si>
    <t>65-127</t>
  </si>
  <si>
    <t>Oddział Celny w Olszynie</t>
  </si>
  <si>
    <t>Olszyna k/Żar</t>
  </si>
  <si>
    <t>Terminal Odpraw Celnych</t>
  </si>
  <si>
    <t>68-217</t>
  </si>
  <si>
    <t>Delegatura Lubuskiego Urzędu Celno-Skarbowy w Rzepinie</t>
  </si>
  <si>
    <t>Rzepin</t>
  </si>
  <si>
    <t>ul. Dworcowa 5</t>
  </si>
  <si>
    <t>69-110</t>
  </si>
  <si>
    <t>Oddział Celny w Gorzowie Wielkopolskim</t>
  </si>
  <si>
    <t>ul. Myśliborska 34</t>
  </si>
  <si>
    <t>Oddział Celny w Świecku</t>
  </si>
  <si>
    <t>Świecko</t>
  </si>
  <si>
    <t>Terminal Towarowych Odpraw Celnych</t>
  </si>
  <si>
    <t>69-105</t>
  </si>
  <si>
    <t>Lubuski Urząd Celno-Skarbowy w Gorzowie Wielkopolskim</t>
  </si>
  <si>
    <t>ul. Kazimierza Wielkiego 65</t>
  </si>
  <si>
    <t>Lubuski Urząd Celno-Skarbowy w Gorzowie Wielkopolskim - lokalizacja podległa w Zielonej Górze</t>
  </si>
  <si>
    <t>ul. Wronia 8A</t>
  </si>
  <si>
    <t>65-707</t>
  </si>
  <si>
    <t>Lubuski Urząd Celno-Skarbowy w Gorzowie Wielkopolskim - lokalizacja podległa w Gubinku</t>
  </si>
  <si>
    <t>Gubinek</t>
  </si>
  <si>
    <t>Obwód Drogowy Sękowice 101</t>
  </si>
  <si>
    <t>66-620</t>
  </si>
  <si>
    <t>Urząd Skarbowy w Bełchatowie</t>
  </si>
  <si>
    <t>Bełchatów</t>
  </si>
  <si>
    <t>ul. Piłsudskiego 18</t>
  </si>
  <si>
    <t>97-400</t>
  </si>
  <si>
    <t xml:space="preserve"> łódzkie</t>
  </si>
  <si>
    <t>Urząd Skarbowy w Brzezinach</t>
  </si>
  <si>
    <t>Brzeziny</t>
  </si>
  <si>
    <t>ul. Sienkiewicza 16</t>
  </si>
  <si>
    <t>95-060</t>
  </si>
  <si>
    <t>Urząd Skarbowy w Głownie</t>
  </si>
  <si>
    <t>Głowno</t>
  </si>
  <si>
    <t>ul. Ludwika Norblina 2</t>
  </si>
  <si>
    <t>95-015</t>
  </si>
  <si>
    <t>Urząd Skarbowy w Kutnie</t>
  </si>
  <si>
    <t>Kutno</t>
  </si>
  <si>
    <t>ul. Troczewskiego 12</t>
  </si>
  <si>
    <t>99-300</t>
  </si>
  <si>
    <t>Urząd Skarbowy w Łasku</t>
  </si>
  <si>
    <t>Łask</t>
  </si>
  <si>
    <t>ul. 9 Maja 31</t>
  </si>
  <si>
    <t>98-100</t>
  </si>
  <si>
    <t>Urząd Skarbowy w Łowiczu</t>
  </si>
  <si>
    <t>Łowicz</t>
  </si>
  <si>
    <t>ul. Chełmońskiego 2</t>
  </si>
  <si>
    <t>99-400</t>
  </si>
  <si>
    <t>Pierwszy Urząd Skarbowy Łódź-Bałuty</t>
  </si>
  <si>
    <t>Łódź</t>
  </si>
  <si>
    <t>ul. Zachodnia 47</t>
  </si>
  <si>
    <t>91-066</t>
  </si>
  <si>
    <t>Drugi Urząd Skarbowy Łódź-Bałuty</t>
  </si>
  <si>
    <t>ul. Św. Teresy od Dzieciątka Jezus 105</t>
  </si>
  <si>
    <t>91-222</t>
  </si>
  <si>
    <t>Pierwszy Urząd Skarbowy Łódź-Górna</t>
  </si>
  <si>
    <t>ul. Wróblewskiego 10</t>
  </si>
  <si>
    <t>93-578</t>
  </si>
  <si>
    <t>Drugi Urząd Skarbowy Łódź-Górna</t>
  </si>
  <si>
    <t>ul. Wróblewskiego 10A</t>
  </si>
  <si>
    <t>Urząd Skarbowy Łódź-Polesie</t>
  </si>
  <si>
    <t>ul. 6 Sierpnia 84/86</t>
  </si>
  <si>
    <t>90-646</t>
  </si>
  <si>
    <t>Urząd Skarbowy Łódź-Śródmieście</t>
  </si>
  <si>
    <t>ul. Dowborczyków 9/11</t>
  </si>
  <si>
    <t>90-019</t>
  </si>
  <si>
    <t>Urząd Skarbowy Łódź-Widzew</t>
  </si>
  <si>
    <t>ul. Papiernicza 7</t>
  </si>
  <si>
    <t>92-312</t>
  </si>
  <si>
    <t>Urząd Skarbowy w Opocznie</t>
  </si>
  <si>
    <t>Opoczno</t>
  </si>
  <si>
    <t>ul. Piotrkowska 14</t>
  </si>
  <si>
    <t>26-300</t>
  </si>
  <si>
    <t>Urząd Skarbowy w Pabianicach</t>
  </si>
  <si>
    <t>Pabianice</t>
  </si>
  <si>
    <t>ul. Zamkowa 26</t>
  </si>
  <si>
    <t>95-200</t>
  </si>
  <si>
    <t>Urząd Skarbowy w Piotrkowie Trybunalskim + Krajowa Informacja Skarbowa - Delegatura w Piotrkowie Trybunalskim + Łódzki Urząd Celno-Skarbowy w Łodzi - lokalizacja podległa w Piotrkowie Trybunalskim</t>
  </si>
  <si>
    <t>Piotrków Trybunalski</t>
  </si>
  <si>
    <t>ul. Wronia 65</t>
  </si>
  <si>
    <t>97-300</t>
  </si>
  <si>
    <t>łódzkie</t>
  </si>
  <si>
    <t>Urząd Skarbowy w Poddębicach</t>
  </si>
  <si>
    <t>Poddębice</t>
  </si>
  <si>
    <t>ul. Narutowicza 12</t>
  </si>
  <si>
    <t>99-200</t>
  </si>
  <si>
    <t>Urząd Skarbowy w Radomsku</t>
  </si>
  <si>
    <t>Radomsko</t>
  </si>
  <si>
    <t>ul. Mickiewicza 4</t>
  </si>
  <si>
    <t>97-500</t>
  </si>
  <si>
    <t>Urząd Skarbowy w Rawie Mazowieckiej</t>
  </si>
  <si>
    <t>Rawa Mazowiecka</t>
  </si>
  <si>
    <t>ul. Słowackiego 4</t>
  </si>
  <si>
    <t>96-200</t>
  </si>
  <si>
    <t>Urząd Skarbowy w Sieradzu</t>
  </si>
  <si>
    <t>Sieradz</t>
  </si>
  <si>
    <t>ul. Spółdzielcza 3</t>
  </si>
  <si>
    <t>98-200</t>
  </si>
  <si>
    <t>Urząd Skarbowy w Skierniewicach + Delegatura UCS I w Łodzi - lokalizacja podległa</t>
  </si>
  <si>
    <t>Skierniewice</t>
  </si>
  <si>
    <t>ul. Czerwona 22</t>
  </si>
  <si>
    <t>96-100</t>
  </si>
  <si>
    <t>Urząd Skarbowy w Tomaszowie Mazowieckim</t>
  </si>
  <si>
    <t>Tomaszów Mazowiecki</t>
  </si>
  <si>
    <t>ul. Mireckiego 37</t>
  </si>
  <si>
    <t>97-200</t>
  </si>
  <si>
    <t>Urząd Skarbowy w Wieluniu</t>
  </si>
  <si>
    <t>Wieluń</t>
  </si>
  <si>
    <t>ul. Krakowskie Przedmieście 34</t>
  </si>
  <si>
    <t>98-300</t>
  </si>
  <si>
    <t>Urząd Skarbowy w Zduńskiej Woli</t>
  </si>
  <si>
    <t>Zduńska Wola</t>
  </si>
  <si>
    <t>ul. Zielona 15</t>
  </si>
  <si>
    <t>98-220</t>
  </si>
  <si>
    <t>Urząd Skarbowy w Zgierzu</t>
  </si>
  <si>
    <t>Zgierz</t>
  </si>
  <si>
    <t>ul. Ks. Jerzego Popiełuszki 8</t>
  </si>
  <si>
    <t>95-100</t>
  </si>
  <si>
    <t>Urząd Skarbowy w Wieruszowie</t>
  </si>
  <si>
    <t>Wieruszów</t>
  </si>
  <si>
    <t>ul. Rynek 12/13</t>
  </si>
  <si>
    <t>98-400</t>
  </si>
  <si>
    <t>Urząd Skarbowy w Łęczycy</t>
  </si>
  <si>
    <t>Łęczyca</t>
  </si>
  <si>
    <t>al. Jana Pawła II 17</t>
  </si>
  <si>
    <t>99-100</t>
  </si>
  <si>
    <t>Urząd Skarbowy w Pajęcznie</t>
  </si>
  <si>
    <t>Pajęczno</t>
  </si>
  <si>
    <t>ul. 1 Maja 9</t>
  </si>
  <si>
    <t>98-330</t>
  </si>
  <si>
    <t>Łódzki Urząd Skarbowy w Łodzi</t>
  </si>
  <si>
    <t>al. Kościuszki 85</t>
  </si>
  <si>
    <t>90-436</t>
  </si>
  <si>
    <t>Izba Administracji Skarbowej w Łodzi</t>
  </si>
  <si>
    <t>al. Kościuszki 83</t>
  </si>
  <si>
    <t>Izba Administracji Skarbowej w Łodzi - lokalizacja podległa</t>
  </si>
  <si>
    <t>Izba Administracji Skarbowej w Łodzi - lokalizacja podległa (CK ETOL)</t>
  </si>
  <si>
    <t>ul. Gibalskiego 2/4</t>
  </si>
  <si>
    <t>91-849</t>
  </si>
  <si>
    <t>Delegatura UCS I w Łodzi + Oddział Celny I w Łodzi</t>
  </si>
  <si>
    <t>ul. Ustronna 3/9</t>
  </si>
  <si>
    <t>93-350</t>
  </si>
  <si>
    <t>Oddział Celny w Sieradzu</t>
  </si>
  <si>
    <t>ul. Wojska Polskiego 63</t>
  </si>
  <si>
    <t>Delegatura UCS II w Łodzi + Oddział Celny II w Łodzi</t>
  </si>
  <si>
    <t>ul. Św. Teresy od Dzieciątka Jezus 106</t>
  </si>
  <si>
    <t>91-341</t>
  </si>
  <si>
    <t>Oddział Celny w Kutnie</t>
  </si>
  <si>
    <t>ul. Holenderska 14</t>
  </si>
  <si>
    <t>Oddział Celny Port Lotniczy Łódź-Lublinek</t>
  </si>
  <si>
    <t>ul. Generała Maczka 35</t>
  </si>
  <si>
    <t>94-328</t>
  </si>
  <si>
    <t>Delegatura UCS w Piotrkowie Trybunalskim + Oddział Celny w Piotrkowie Trybunalskim</t>
  </si>
  <si>
    <t>ul. Dworska 8</t>
  </si>
  <si>
    <t>Łódzki Urząd Celno-Skarbowy w Łodzi</t>
  </si>
  <si>
    <t>ul. Ks. Brzóski 24</t>
  </si>
  <si>
    <t>91-315</t>
  </si>
  <si>
    <t>Łódzki Urząd Celno-Skarbowy w Łodzi - lokalizacja podległa</t>
  </si>
  <si>
    <t>ul. Lodowa 97</t>
  </si>
  <si>
    <t>93-232</t>
  </si>
  <si>
    <t>Łódzki Urząd Celno-Skarbowy w Łodzi - lokalizacja podległa w Sieradzu</t>
  </si>
  <si>
    <t>ul. Kowalskiego 7</t>
  </si>
  <si>
    <t>Łódzki Urząd Celno-Skarbowy w Łodzi - lokalizacja podległa w Piotrkowie Trybunalskim</t>
  </si>
  <si>
    <t>ul. Szkolna 28</t>
  </si>
  <si>
    <t>97-320</t>
  </si>
  <si>
    <t>Centrum Informatyczne w Łodzi Wydział - Centralne Biuro Tranzytu</t>
  </si>
  <si>
    <t>ul. Karolewska 41</t>
  </si>
  <si>
    <t>90-560</t>
  </si>
  <si>
    <t>Urząd Skarbowy w Bochni</t>
  </si>
  <si>
    <t>Bochnia</t>
  </si>
  <si>
    <t>ul. Gołębia 3</t>
  </si>
  <si>
    <t>32-700</t>
  </si>
  <si>
    <t xml:space="preserve"> małopolskie</t>
  </si>
  <si>
    <t>Urząd Skarbowy w Brzesku</t>
  </si>
  <si>
    <t>Brzesko</t>
  </si>
  <si>
    <t>ul. Królowej Jadwigi 16</t>
  </si>
  <si>
    <t>32-800</t>
  </si>
  <si>
    <t>Urząd Skarbowy w Chrzanowie</t>
  </si>
  <si>
    <t>Chrzanów</t>
  </si>
  <si>
    <t>ul. Garncarska 9</t>
  </si>
  <si>
    <t>32-500</t>
  </si>
  <si>
    <t>Urząd Skarbowy w Dąbrowie Tarnowskiej</t>
  </si>
  <si>
    <t>Dąbrowa Tarnowska</t>
  </si>
  <si>
    <t>ul. Berka Joselewicza 5</t>
  </si>
  <si>
    <t>33-200</t>
  </si>
  <si>
    <t>Urząd Skarbowy w Gorlicach</t>
  </si>
  <si>
    <t>Gorlice</t>
  </si>
  <si>
    <t>ul. Bardiowska 9</t>
  </si>
  <si>
    <t>38-300</t>
  </si>
  <si>
    <t>Pierwszy Urząd Skarbowy Kraków + Krajowa Szkoła Skarbowości Filia w Krakowie + Biuro Inspekcji Wewnętrznej</t>
  </si>
  <si>
    <t>Kraków</t>
  </si>
  <si>
    <t>ul. Rzemieślnicza 20</t>
  </si>
  <si>
    <t>30-363</t>
  </si>
  <si>
    <t>Urząd Skarbowy Kraków-Nowa Huta + Małopolski Urząd Skarbowy w Krakowie</t>
  </si>
  <si>
    <t>Os. Bohaterów Września 80</t>
  </si>
  <si>
    <t>31-621</t>
  </si>
  <si>
    <t>Urząd Skarbowy Kraków-Podgórze + Izba Administracji Skarbowej w Krakowie - lokalizacja podległa</t>
  </si>
  <si>
    <t>ul. Wadowicka 10</t>
  </si>
  <si>
    <t>30-415</t>
  </si>
  <si>
    <t>Urząd Skarbowy Kraków-Stare Miasto</t>
  </si>
  <si>
    <t>ul. Grodzka 65</t>
  </si>
  <si>
    <t>30-001</t>
  </si>
  <si>
    <t>Urząd Skarbowy Kraków-Śródmieście + Urząd Skarbowy Kraków-Prądnik + Drugi Urząd Skarbowy Kraków</t>
  </si>
  <si>
    <t>ul. Krowoderskich Zuchów 2</t>
  </si>
  <si>
    <t>31-272</t>
  </si>
  <si>
    <t>Urząd Skarbowy w Limanowej</t>
  </si>
  <si>
    <t>Limanowa</t>
  </si>
  <si>
    <t>ul. M.B. Bolesnej 9</t>
  </si>
  <si>
    <t>34-600</t>
  </si>
  <si>
    <t>Urząd Skarbowy w Miechowie</t>
  </si>
  <si>
    <t>Miechów</t>
  </si>
  <si>
    <t>ul. St. Daneckiej 1</t>
  </si>
  <si>
    <t>32-200</t>
  </si>
  <si>
    <t>Urząd Skarbowy w Myślenicach</t>
  </si>
  <si>
    <t>Myślenice</t>
  </si>
  <si>
    <t>ul. Cegielskiego 2</t>
  </si>
  <si>
    <t>31-400</t>
  </si>
  <si>
    <t>Urząd Skarbowy w Nowym Sączu</t>
  </si>
  <si>
    <t>Nowy Sącz</t>
  </si>
  <si>
    <t>ul. Barbackiego 10</t>
  </si>
  <si>
    <t>33-300</t>
  </si>
  <si>
    <t>Urząd Skarbowy w Nowym Targu</t>
  </si>
  <si>
    <t>Nowy Targ</t>
  </si>
  <si>
    <t>ul. Parkowa 13</t>
  </si>
  <si>
    <t>34-400</t>
  </si>
  <si>
    <t>Urząd Skarbowy w Nowym Targu - lokalizacja podległa (Centrum Rozliczeń)</t>
  </si>
  <si>
    <t>ul. Tysiąclecia 33</t>
  </si>
  <si>
    <t>Urząd Skarbowy w Olkuszu</t>
  </si>
  <si>
    <t>Olkusz</t>
  </si>
  <si>
    <t>ul. Budowlanych 2</t>
  </si>
  <si>
    <t>32-300</t>
  </si>
  <si>
    <t>Urząd Skarbowy w Oświęcimiu</t>
  </si>
  <si>
    <t>Oświęcim</t>
  </si>
  <si>
    <t>ul. Plebańska 2</t>
  </si>
  <si>
    <t>32-600</t>
  </si>
  <si>
    <t>Urząd Skarbowy w Proszowicach</t>
  </si>
  <si>
    <t>Proszowice</t>
  </si>
  <si>
    <t>ul. Reja 1</t>
  </si>
  <si>
    <t>32-100</t>
  </si>
  <si>
    <t>Urząd Skarbowy w Suchej Beskidzkiej</t>
  </si>
  <si>
    <t>Sucha Beskidzka</t>
  </si>
  <si>
    <t>ul. Mickiewicza 36</t>
  </si>
  <si>
    <t>34-200</t>
  </si>
  <si>
    <t>Pierwszy Urząd Skarbowy w Tarnowie</t>
  </si>
  <si>
    <t>Tarnów</t>
  </si>
  <si>
    <t>ul. Lwowska 72/96A</t>
  </si>
  <si>
    <t>33-100</t>
  </si>
  <si>
    <t>Drugi Urząd Skarbowy w Tarnowie</t>
  </si>
  <si>
    <t>al. Solidarności 5-9B</t>
  </si>
  <si>
    <t>Urząd Skarbowy w Wadowicach</t>
  </si>
  <si>
    <t>Wadowice</t>
  </si>
  <si>
    <t>ul. Legionów 22</t>
  </si>
  <si>
    <t>34-100</t>
  </si>
  <si>
    <t>Urząd Skarbowy w Wieliczce</t>
  </si>
  <si>
    <t>Wieliczka</t>
  </si>
  <si>
    <t>ul. Zamkowa 2</t>
  </si>
  <si>
    <t>32-020</t>
  </si>
  <si>
    <t>Urząd Skarbowy w Zakopanem</t>
  </si>
  <si>
    <t>Zakopane</t>
  </si>
  <si>
    <t>ul. Szymony 14</t>
  </si>
  <si>
    <t>34-500</t>
  </si>
  <si>
    <t>Krajowa Szkoła Skarbowości - Filia w Muszynie</t>
  </si>
  <si>
    <t>Muszyna</t>
  </si>
  <si>
    <t>ul. Nowa 70</t>
  </si>
  <si>
    <t>33-370</t>
  </si>
  <si>
    <t>Krajowa Szkoła Skarbowości - Filia w Muszynie Obiekt w Krynicy Zdrój</t>
  </si>
  <si>
    <t>Krynica Zdrój</t>
  </si>
  <si>
    <t>ul. Czarny potok 39</t>
  </si>
  <si>
    <t>33-380</t>
  </si>
  <si>
    <t>Izba Administracji Skarbowej w Krakowie</t>
  </si>
  <si>
    <t>ul. Wiślna 7</t>
  </si>
  <si>
    <t>31-007</t>
  </si>
  <si>
    <t>Izba Administracji Skarbowej w Krakowie - lokalizacja podległa + Małopolski Urząd Celno-Skarbowy w Krakowie - lokalizacja podległa + Urząd Skarbowy Kraków-Krowodrza</t>
  </si>
  <si>
    <t>ul. Łokietka 20</t>
  </si>
  <si>
    <t>30-016</t>
  </si>
  <si>
    <t>Izba Administracji Skarbowej w Krakowie - lokalizacja podległa</t>
  </si>
  <si>
    <t>al. Krasińskiego 11B</t>
  </si>
  <si>
    <t>31-111</t>
  </si>
  <si>
    <t>Oddział Celny II w Krakowie + Małopolski Urząd Celno-Skarbowy w Krakowie - lokalizacja podległa</t>
  </si>
  <si>
    <t>ul. Nad Drwiną 16</t>
  </si>
  <si>
    <t>30-746</t>
  </si>
  <si>
    <t>Oddział Celny Port Lotniczy Kraków-Balice</t>
  </si>
  <si>
    <t>Kraków Balice</t>
  </si>
  <si>
    <t>ul. Kpt. Medweckiego 1</t>
  </si>
  <si>
    <t>31-083</t>
  </si>
  <si>
    <t>Oddział Celny w Chyżnem</t>
  </si>
  <si>
    <t>Chyżne</t>
  </si>
  <si>
    <t>Chyżne 297</t>
  </si>
  <si>
    <t>34-481</t>
  </si>
  <si>
    <t>Oddział Celny w Andrychowie</t>
  </si>
  <si>
    <t>Andrychów</t>
  </si>
  <si>
    <t>ul. Przemysłowa 8</t>
  </si>
  <si>
    <t>34-120</t>
  </si>
  <si>
    <t>Małopolski Urząd Celno-Skarbowy w Krakowie - Delegatura w Nowym Sączu + OC w Nowym Sączu</t>
  </si>
  <si>
    <t>ul. Piłsudskiego 50</t>
  </si>
  <si>
    <t>Oddział Celny w Tarnowie</t>
  </si>
  <si>
    <t>ul. Przemysłowa 27</t>
  </si>
  <si>
    <t>Małopolski Urząd Celno-Skarbowy w Krakowie</t>
  </si>
  <si>
    <t>ul. Pachońskiego 3A</t>
  </si>
  <si>
    <t>31-223</t>
  </si>
  <si>
    <t>Małopolski Urząd Celno-Skarbowy w Krakowie - lokalizacja podległa</t>
  </si>
  <si>
    <t>ul. Rozrywka 45</t>
  </si>
  <si>
    <t>31-419</t>
  </si>
  <si>
    <t>Małopolski Urząd Celno-Skarbowy w Krakowie - lokalizacja podległa w Nowym Sączu</t>
  </si>
  <si>
    <t>ul. Żeglarska 9A</t>
  </si>
  <si>
    <t>Krajowa Informacja Skarbowa - Delegatura w Płocku</t>
  </si>
  <si>
    <t>Płock</t>
  </si>
  <si>
    <t>ul. 1-go Maja 10</t>
  </si>
  <si>
    <t>09-402</t>
  </si>
  <si>
    <t>Urząd Skarbowy w Białobrzegach</t>
  </si>
  <si>
    <t>Białobrzegi</t>
  </si>
  <si>
    <t>ul. Reymonta 46</t>
  </si>
  <si>
    <t>26-800</t>
  </si>
  <si>
    <t>Urząd Skarbowy w Ciechanowie</t>
  </si>
  <si>
    <t>Ciechanów</t>
  </si>
  <si>
    <t>ul. Warszawska 58</t>
  </si>
  <si>
    <t>06-400</t>
  </si>
  <si>
    <t>Urząd Skarbowy w Garwolinie</t>
  </si>
  <si>
    <t>Garwolin</t>
  </si>
  <si>
    <t>ul. Senatorska 30</t>
  </si>
  <si>
    <t>08-400</t>
  </si>
  <si>
    <t>Urząd Skarbowy w Gostyninie</t>
  </si>
  <si>
    <t>Gostynin</t>
  </si>
  <si>
    <t>ul. Płocka 10</t>
  </si>
  <si>
    <t>09-500</t>
  </si>
  <si>
    <t>Urząd Skarbowy w Grodzisku Mazowieckim</t>
  </si>
  <si>
    <t>Grodzisk Mazowiecki</t>
  </si>
  <si>
    <t>ul. Daleka 22</t>
  </si>
  <si>
    <t>05-825</t>
  </si>
  <si>
    <t>Urząd Skarbowy w Grójcu</t>
  </si>
  <si>
    <t>Grójec</t>
  </si>
  <si>
    <t>ul. P. Skargi 35</t>
  </si>
  <si>
    <t>05-600</t>
  </si>
  <si>
    <t>Urząd Skarbowy w Kozienicach</t>
  </si>
  <si>
    <t>Kozienice</t>
  </si>
  <si>
    <t>ul. Parkowa 5</t>
  </si>
  <si>
    <t>26-900</t>
  </si>
  <si>
    <t>Urząd Skarbowy w Legionowie</t>
  </si>
  <si>
    <t>Legionowo</t>
  </si>
  <si>
    <t>ul. Piłsudskiego 43C</t>
  </si>
  <si>
    <t>05-120</t>
  </si>
  <si>
    <t>Urząd Skarbowy w Łosicach</t>
  </si>
  <si>
    <t>Łosice</t>
  </si>
  <si>
    <t>ul. 11 Listopada 1</t>
  </si>
  <si>
    <t>08-200</t>
  </si>
  <si>
    <t>Urząd Skarbowy w Makowie Mazowieckim</t>
  </si>
  <si>
    <t>Maków Mazowiecki</t>
  </si>
  <si>
    <t>ul. Kopernika 6C</t>
  </si>
  <si>
    <t>06-200</t>
  </si>
  <si>
    <t>Urząd Skarbowy w Mińsku Mazowieckim</t>
  </si>
  <si>
    <t>Mińsk Mazowiecki</t>
  </si>
  <si>
    <t>ul. Szczecińska 2</t>
  </si>
  <si>
    <t>05-300</t>
  </si>
  <si>
    <t>Urząd Skarbowy w Mławie</t>
  </si>
  <si>
    <t>Mława</t>
  </si>
  <si>
    <t>ul. Narutowicza 19/7</t>
  </si>
  <si>
    <t>06-500</t>
  </si>
  <si>
    <t>Urząd Skarbowy w Nowym Dworze Mazowieckim</t>
  </si>
  <si>
    <t>Nowy Dwór Mazowiecki</t>
  </si>
  <si>
    <t>ul. Legionów 7</t>
  </si>
  <si>
    <t>05-100</t>
  </si>
  <si>
    <t>Urząd Skarbowy w Ostrołęce</t>
  </si>
  <si>
    <t>Ostrołęka</t>
  </si>
  <si>
    <t>ul. Przechodnia 6</t>
  </si>
  <si>
    <t>07-410</t>
  </si>
  <si>
    <t>Urząd Skarbowy w Ostrowi Mazowieckiej</t>
  </si>
  <si>
    <t>Ostrów Mazowiecka</t>
  </si>
  <si>
    <t>ul. Stanisława Duboisa 1</t>
  </si>
  <si>
    <t>07-300</t>
  </si>
  <si>
    <t>Urząd Skarbowy w Otwocku</t>
  </si>
  <si>
    <t>Otwock</t>
  </si>
  <si>
    <t>ul. Matejki 4</t>
  </si>
  <si>
    <t>05-400</t>
  </si>
  <si>
    <t>Urząd Skarbowy w Piasecznie</t>
  </si>
  <si>
    <t>Piaseczno</t>
  </si>
  <si>
    <t>ul. Energetyczna 5</t>
  </si>
  <si>
    <t>05-500</t>
  </si>
  <si>
    <t>Urząd Skarbowy w Płocku</t>
  </si>
  <si>
    <t>Urząd Skarbowy w Płońsku</t>
  </si>
  <si>
    <t>Płońsk</t>
  </si>
  <si>
    <t>ul. Spółdzielcza 2</t>
  </si>
  <si>
    <t>09-100</t>
  </si>
  <si>
    <t>Urząd Skarbowy w Pruszkowie</t>
  </si>
  <si>
    <t>Pruszków</t>
  </si>
  <si>
    <t>05-800</t>
  </si>
  <si>
    <t>Urząd Skarbowy w Przasnyszu</t>
  </si>
  <si>
    <t>Przasnysz</t>
  </si>
  <si>
    <t>ul. Świerkowa 3</t>
  </si>
  <si>
    <t>06-300</t>
  </si>
  <si>
    <t>Urząd Skarbowy w Pułtusku</t>
  </si>
  <si>
    <t>Pułtusk</t>
  </si>
  <si>
    <t>ul. Żwirki i Wigury 7</t>
  </si>
  <si>
    <t>06-100</t>
  </si>
  <si>
    <t>Pierwszy Urząd Skarbowy w Radomiu</t>
  </si>
  <si>
    <t>ul. Zbrowskiego 106</t>
  </si>
  <si>
    <t>26-600</t>
  </si>
  <si>
    <t>Drugi Urząd Skarbowy w Radomiu</t>
  </si>
  <si>
    <t>ul. Toruńska 3</t>
  </si>
  <si>
    <t>Urząd Skarbowy w Siedlcach</t>
  </si>
  <si>
    <t>Siedlce</t>
  </si>
  <si>
    <t>ul. B-pa I Świrskiego 45</t>
  </si>
  <si>
    <t>08-110</t>
  </si>
  <si>
    <t>Urząd Skarbowy w Sierpcu</t>
  </si>
  <si>
    <t>Sierpc</t>
  </si>
  <si>
    <t>ul. Piastowska 48</t>
  </si>
  <si>
    <t>09-200</t>
  </si>
  <si>
    <t>Urząd Skarbowy w Sochaczewie</t>
  </si>
  <si>
    <t>Sochaczew</t>
  </si>
  <si>
    <t>ul. Władysława Grabskiego  4</t>
  </si>
  <si>
    <t>96-500</t>
  </si>
  <si>
    <t>Urząd Skarbowy w Sokołowie Podlaskim</t>
  </si>
  <si>
    <t>Sokołów Podlaski</t>
  </si>
  <si>
    <t>ul. Węgrowska 5</t>
  </si>
  <si>
    <t>08-300</t>
  </si>
  <si>
    <t>Urząd Skarbowy w Szydłowcu</t>
  </si>
  <si>
    <t>Szydłowiec</t>
  </si>
  <si>
    <t>ul. Widok 6</t>
  </si>
  <si>
    <t>26-500</t>
  </si>
  <si>
    <t>Urząd Skarbowy Warszawa-Bemowo</t>
  </si>
  <si>
    <t>ul. Białobrzeska 53A</t>
  </si>
  <si>
    <t>02-325</t>
  </si>
  <si>
    <t>Urząd Skarbowy Warszawa-Bielany + Izba Administracji Skarbowej w Warszawie - lokalizacja podległa</t>
  </si>
  <si>
    <t>ul. Skalbmierska 5</t>
  </si>
  <si>
    <t>01-844</t>
  </si>
  <si>
    <t>Urząd Skarbowy Warszawa-Mokotów</t>
  </si>
  <si>
    <t>ul. Postępu 16A</t>
  </si>
  <si>
    <t>02-676</t>
  </si>
  <si>
    <t>Urząd Skarbowy Warszawa-Praga</t>
  </si>
  <si>
    <t>ul. Jagiellońska 15</t>
  </si>
  <si>
    <t>03-719</t>
  </si>
  <si>
    <t>Pierwszy Urząd Skarbowy Warszawa-Śródmieście + Trzeci Urząd Skarbowy Warszawa-Śródmieście</t>
  </si>
  <si>
    <t>ul. Lindleya 14</t>
  </si>
  <si>
    <t>02-013</t>
  </si>
  <si>
    <t>Drugi Urząd Skarbowy Warszawa-Śródmieście</t>
  </si>
  <si>
    <t>Urząd Skarbowy Warszawa-Targówek</t>
  </si>
  <si>
    <t>ul. Dąbrowszczaków 14</t>
  </si>
  <si>
    <t>03-482</t>
  </si>
  <si>
    <t>Urząd Skarbowy Warszawa-Ursynów</t>
  </si>
  <si>
    <t>ul. Wynalazek 3</t>
  </si>
  <si>
    <t>02-677</t>
  </si>
  <si>
    <t>Urząd Skarbowy Warszawa-Wawer</t>
  </si>
  <si>
    <t>ul. Mycielskiego 21</t>
  </si>
  <si>
    <t>04-379</t>
  </si>
  <si>
    <t>Urząd Skarbowy Warszawa-Wola</t>
  </si>
  <si>
    <t>ul. Powstańców Śląskich 2D</t>
  </si>
  <si>
    <t>01-381</t>
  </si>
  <si>
    <t>Urząd Skarbowy w Węgrowie</t>
  </si>
  <si>
    <t>Węgrów</t>
  </si>
  <si>
    <t>ul. Obrębowa 17</t>
  </si>
  <si>
    <t>07-100</t>
  </si>
  <si>
    <t>Urząd Skarbowy w Wołominie</t>
  </si>
  <si>
    <t>Wołomin</t>
  </si>
  <si>
    <t>ul. Przejazd 2</t>
  </si>
  <si>
    <t>05-200</t>
  </si>
  <si>
    <t>Urząd Skarbowy w Wyszkowie</t>
  </si>
  <si>
    <t>Wyszków</t>
  </si>
  <si>
    <t>ul. Gen. J. Sowińskiego 82</t>
  </si>
  <si>
    <t>07-200</t>
  </si>
  <si>
    <t>Urząd Skarbowy w Zwoleniu</t>
  </si>
  <si>
    <t>Zwoleń</t>
  </si>
  <si>
    <t>ul. Wojska Polskiego 39</t>
  </si>
  <si>
    <t>26-700</t>
  </si>
  <si>
    <t>Urząd Skarbowy w Żurominie</t>
  </si>
  <si>
    <t>Żuromin</t>
  </si>
  <si>
    <t>ul. Piłsudskiego 4</t>
  </si>
  <si>
    <t>09-300</t>
  </si>
  <si>
    <t>Urząd Skarbowy w Żyrardowie</t>
  </si>
  <si>
    <t>Żyrardów</t>
  </si>
  <si>
    <t>ul. 1-go Maja 49A</t>
  </si>
  <si>
    <t>96-300</t>
  </si>
  <si>
    <t>Urząd Skarbowy w Lipsku</t>
  </si>
  <si>
    <t>Lipsko</t>
  </si>
  <si>
    <t>ul. Solecka 88</t>
  </si>
  <si>
    <t>27-300</t>
  </si>
  <si>
    <t>Urząd Skarbowy w Przysusze</t>
  </si>
  <si>
    <t>Przysucha</t>
  </si>
  <si>
    <t>ul. Szkolna 7</t>
  </si>
  <si>
    <t>26-400</t>
  </si>
  <si>
    <t>Pierwszy Mazowiecki Urząd Skarbowy w Warszawie</t>
  </si>
  <si>
    <t>ul. Felińskiego 2A</t>
  </si>
  <si>
    <t>01-513</t>
  </si>
  <si>
    <t>Trzeci Mazowiecki Urząd Skarbowy w Radomiu</t>
  </si>
  <si>
    <t>ul. Struga 26/28</t>
  </si>
  <si>
    <t>26-610</t>
  </si>
  <si>
    <t>Krajowa Szkoła Skarbowości</t>
  </si>
  <si>
    <t>ul. Okrzei 2/4</t>
  </si>
  <si>
    <t>03-710</t>
  </si>
  <si>
    <t>Krajowa Szkoła Skarbowości - Filia w Białobrzegach</t>
  </si>
  <si>
    <t>ul. Wczasowa 50</t>
  </si>
  <si>
    <t>05-127</t>
  </si>
  <si>
    <t>Krajowa Szkoła Skarbowości - Filia w Otwocku + Mazowiecki Urząd Celno-Skarbowy w Warszawie - lokalizacja podległa (Laboratorium Celne)</t>
  </si>
  <si>
    <t>Świder</t>
  </si>
  <si>
    <t>ul. Kolorowa 13</t>
  </si>
  <si>
    <t>05-402</t>
  </si>
  <si>
    <t>Krajowa Szkoła Skarbowości - Filia w Kamionie</t>
  </si>
  <si>
    <t>Kamion k / Puszczy Mariańskiej</t>
  </si>
  <si>
    <t>ul. Dolina Rawki 26</t>
  </si>
  <si>
    <t>96-330</t>
  </si>
  <si>
    <t>Izba Administracji Skarbowej w Warszawie</t>
  </si>
  <si>
    <t>ul. Felińskiego 2B</t>
  </si>
  <si>
    <t>Oddział Celny I Pocztowy w Warszawie</t>
  </si>
  <si>
    <t>ul. Łączyny 8</t>
  </si>
  <si>
    <t>02-820</t>
  </si>
  <si>
    <t>Oddział Celny IV w Warszawie</t>
  </si>
  <si>
    <t>al. Krakowska 106</t>
  </si>
  <si>
    <t>02-256</t>
  </si>
  <si>
    <t>Oddział Celny VI w Warszawie</t>
  </si>
  <si>
    <t>ul. Jagiellońska 88</t>
  </si>
  <si>
    <t>03-877</t>
  </si>
  <si>
    <r>
      <rPr>
        <strike/>
        <sz val="9"/>
        <color theme="1"/>
        <rFont val="Calibri"/>
        <family val="2"/>
        <charset val="238"/>
        <scheme val="minor"/>
      </rPr>
      <t xml:space="preserve"> </t>
    </r>
    <r>
      <rPr>
        <sz val="9"/>
        <rFont val="Arial"/>
        <family val="2"/>
        <charset val="238"/>
      </rPr>
      <t>Oddział Celny Osobowy w Warszawie</t>
    </r>
  </si>
  <si>
    <t>ul. Żwirki i Wigury 1E</t>
  </si>
  <si>
    <t>02-143</t>
  </si>
  <si>
    <t>Oddział Celny Towarowy I w Warszawie</t>
  </si>
  <si>
    <t>ul. Wirażowa 35</t>
  </si>
  <si>
    <t>02-158</t>
  </si>
  <si>
    <t>Oddział Celny Towarowy I w Warszawie - lokalizacja podległa</t>
  </si>
  <si>
    <t>ul. Komitetu Obrony Robotników 47</t>
  </si>
  <si>
    <t>02-146</t>
  </si>
  <si>
    <t>Oddział Celny Port Lotniczy Warszawa-Modlin</t>
  </si>
  <si>
    <t>ul. Gen. Wiktora Thommee 1A</t>
  </si>
  <si>
    <t>05-102</t>
  </si>
  <si>
    <t>Mazowiecki Urząd Celno-Skarbowy - lokalizacja podległa</t>
  </si>
  <si>
    <t>ul. Struga 60</t>
  </si>
  <si>
    <t>Oddział Celny w Radomiu</t>
  </si>
  <si>
    <t>ul. Wrocławska 4</t>
  </si>
  <si>
    <t>Oddział Celny w Radomiu - Miejsce wyznaczone Lotnisko Radom - Sadków</t>
  </si>
  <si>
    <t>ul. Lubelska 158</t>
  </si>
  <si>
    <t>26-603</t>
  </si>
  <si>
    <t>Oddział Celny w Grójcu</t>
  </si>
  <si>
    <t>Słomczyn k / Grójca</t>
  </si>
  <si>
    <t>Słomczyn 81</t>
  </si>
  <si>
    <t>Oddział Celny I w Pruszkowie</t>
  </si>
  <si>
    <t>ul. Przejazdowa 25</t>
  </si>
  <si>
    <t>Oddział Celny I w Pruszkowie -Miejsce Wyznaczone w Błoniu</t>
  </si>
  <si>
    <t>Błonie</t>
  </si>
  <si>
    <t>ul. Modlińska 10</t>
  </si>
  <si>
    <t>05-870</t>
  </si>
  <si>
    <t>Oddział Celny w Płocku</t>
  </si>
  <si>
    <t>ul. Królewiecka 27</t>
  </si>
  <si>
    <t>09-400</t>
  </si>
  <si>
    <t>ul. Brzeska 102</t>
  </si>
  <si>
    <t>08-102</t>
  </si>
  <si>
    <t>Oddział Celny w Siedlcach</t>
  </si>
  <si>
    <t>ul. Brzeska 185</t>
  </si>
  <si>
    <t>08-100</t>
  </si>
  <si>
    <t>Oddział Celny w Garwolinie</t>
  </si>
  <si>
    <t>Wola Rębkowska</t>
  </si>
  <si>
    <t>ul. Przemysłowa 60</t>
  </si>
  <si>
    <t>08-140</t>
  </si>
  <si>
    <t>Oddział Celny w Ciechanowie</t>
  </si>
  <si>
    <t>ul. Gostkowska 39 A</t>
  </si>
  <si>
    <t>Mazowiecki Urząd Celno-Skarbowy w Warszawie</t>
  </si>
  <si>
    <t>ul. Jagiellońska 55 B</t>
  </si>
  <si>
    <t>03-301</t>
  </si>
  <si>
    <t>Izba Administracji Skarbowej w Warszawie - lokalizacja podległa + Mazowiecki Urząd Celno-Skarbowy w Warszawie - lokalizacja podległa</t>
  </si>
  <si>
    <t>ul. Ciołka 14A</t>
  </si>
  <si>
    <t>01-443</t>
  </si>
  <si>
    <t>Mazowiecki Urząd Celno-Skarbowy w Warszawie - lokalizacja podległa (Magazyn Depozytowo-Likwidacyjny)</t>
  </si>
  <si>
    <t>Legionowo Łajski</t>
  </si>
  <si>
    <t>ul. Sikorskiego 5</t>
  </si>
  <si>
    <t>05-118</t>
  </si>
  <si>
    <t>Mazowiecki Urząd Celno-Skarbowy w Warszawie - lokalizacja podległa</t>
  </si>
  <si>
    <t>Al. Jerozolimskie 136</t>
  </si>
  <si>
    <t>02-304</t>
  </si>
  <si>
    <t>Ministerstwo Finansów - lokalizacja podległa</t>
  </si>
  <si>
    <t>ul. Olbrachta 37</t>
  </si>
  <si>
    <t>01-102</t>
  </si>
  <si>
    <t>Ministerstwo Finansów - lokalizacja podległa (PANA)</t>
  </si>
  <si>
    <t>ul. Kolejowa 1</t>
  </si>
  <si>
    <t>01-217</t>
  </si>
  <si>
    <t>Urząd Skarbowy w Brzegu</t>
  </si>
  <si>
    <t>Brzeg</t>
  </si>
  <si>
    <t>49-305</t>
  </si>
  <si>
    <t xml:space="preserve"> opolskie</t>
  </si>
  <si>
    <t>Urząd Skarbowy w Głubczycach</t>
  </si>
  <si>
    <t>Głubczyce</t>
  </si>
  <si>
    <t>ul. Fabryczna 2</t>
  </si>
  <si>
    <t>48-100</t>
  </si>
  <si>
    <t>Urząd Skarbowy w Kędzierzynie-Koźlu</t>
  </si>
  <si>
    <t>Kędzierzyn Koźle</t>
  </si>
  <si>
    <t>ul. Piotra Skargi 19</t>
  </si>
  <si>
    <t>47-220</t>
  </si>
  <si>
    <t>Urząd Skarbowy w Kluczborku</t>
  </si>
  <si>
    <t>Kluczbork</t>
  </si>
  <si>
    <t>ul. Sienkiewicza 22a</t>
  </si>
  <si>
    <t>46-200</t>
  </si>
  <si>
    <t>Urząd Skarbowy w Namysłowie</t>
  </si>
  <si>
    <t>Namysłów</t>
  </si>
  <si>
    <t>ul. Marii Skłodowskiej-Curie 12</t>
  </si>
  <si>
    <t>46-100</t>
  </si>
  <si>
    <t>Urząd Skarbowy w Nysie</t>
  </si>
  <si>
    <t>Nysa</t>
  </si>
  <si>
    <t>ul. Krzywoustego 23</t>
  </si>
  <si>
    <t>48-300</t>
  </si>
  <si>
    <t>Urząd Skarbowy w Oleśnie</t>
  </si>
  <si>
    <t>Olesno</t>
  </si>
  <si>
    <t>ul. Pieloka 21</t>
  </si>
  <si>
    <t>46-300</t>
  </si>
  <si>
    <t>Pierwszy Urząd Skarbowy w Opolu - lokalizacja podległa (Centrum Mandatowe w Nysie)</t>
  </si>
  <si>
    <t>ul. Stanisława Moniuszki 9-10</t>
  </si>
  <si>
    <t>Urząd Skarbowy w Prudniku</t>
  </si>
  <si>
    <t>Prudnik</t>
  </si>
  <si>
    <t>ul. Kopernika 1a</t>
  </si>
  <si>
    <t>48-200</t>
  </si>
  <si>
    <t>Urząd Skarbowy w Strzelcach Opolskich</t>
  </si>
  <si>
    <t>Strzelce Opolskie</t>
  </si>
  <si>
    <t>ul. Opolska 13</t>
  </si>
  <si>
    <t>47-100</t>
  </si>
  <si>
    <t>Urząd Skarbowy w Krapkowicach</t>
  </si>
  <si>
    <t>Krapkowice</t>
  </si>
  <si>
    <t>ul. Opolska 96a</t>
  </si>
  <si>
    <t>47-300</t>
  </si>
  <si>
    <t>Opolski Urząd Skarbowy w Opolu + Pierwszy Urząd Skarbowy w Opolu</t>
  </si>
  <si>
    <t>Opole</t>
  </si>
  <si>
    <t>ul. Rejtana 3</t>
  </si>
  <si>
    <t>45-331</t>
  </si>
  <si>
    <t>Izba Administracji Skarbowej w Opolu + Drugi Urząd Skarbowy w Opolu</t>
  </si>
  <si>
    <t>ul. Pileckiego 2</t>
  </si>
  <si>
    <t>Oddział Celny w Opolu</t>
  </si>
  <si>
    <t>ul. Zielonogórska 1</t>
  </si>
  <si>
    <t>45-323</t>
  </si>
  <si>
    <t>Oddział Celny w Nysie - lokalizacja podległa (Sekcja Stałej Kontroli BIOAGRA)</t>
  </si>
  <si>
    <t>Głębinów</t>
  </si>
  <si>
    <t>Głębinów 30</t>
  </si>
  <si>
    <t>Oddział Celny w Nysie</t>
  </si>
  <si>
    <t>ul. Otmuchowska 50</t>
  </si>
  <si>
    <t>Opolski Urząd Celno-Skarbowy w Opolu</t>
  </si>
  <si>
    <t>ul. Drzymały 22</t>
  </si>
  <si>
    <t>45-342</t>
  </si>
  <si>
    <t>Opolski Urząd Celno-Skarbowy w Opolu - lokalizacja podległa</t>
  </si>
  <si>
    <t>ul. Domańskiego 69i</t>
  </si>
  <si>
    <t>45-819</t>
  </si>
  <si>
    <t>ul. Grunwaldzka 42</t>
  </si>
  <si>
    <t>45-054</t>
  </si>
  <si>
    <t>ul. Cementowa 6</t>
  </si>
  <si>
    <t>45-358</t>
  </si>
  <si>
    <t>Urząd Skarbowy w Brzozowie</t>
  </si>
  <si>
    <t>Brzozów</t>
  </si>
  <si>
    <t>ul. Kazimierzowska 1</t>
  </si>
  <si>
    <t>36-200</t>
  </si>
  <si>
    <t xml:space="preserve"> podkarpackie</t>
  </si>
  <si>
    <t>Urząd Skarbowy w Dębicy</t>
  </si>
  <si>
    <t>Dębica</t>
  </si>
  <si>
    <t>ul. Kolejowa 21</t>
  </si>
  <si>
    <t>39-200</t>
  </si>
  <si>
    <t>Urząd Skarbowy w Jarosławiu + Oddział Celny w Jarosławiu</t>
  </si>
  <si>
    <t>Jarosław</t>
  </si>
  <si>
    <t>ul. Przemysłowa 2</t>
  </si>
  <si>
    <t>37-500</t>
  </si>
  <si>
    <t>Urząd Skarbowy w Jaśle</t>
  </si>
  <si>
    <t>Jasło</t>
  </si>
  <si>
    <t>ul. Staszica 3</t>
  </si>
  <si>
    <t>38-200</t>
  </si>
  <si>
    <t>Urząd Skarbowy w Kolbuszowej</t>
  </si>
  <si>
    <t>Kolbuszowa</t>
  </si>
  <si>
    <t>ul. Kościuszki 20</t>
  </si>
  <si>
    <t>36-100</t>
  </si>
  <si>
    <t>Urząd Skarbowy w Krośnie</t>
  </si>
  <si>
    <t>Krosno</t>
  </si>
  <si>
    <t>ul. Składowa 5</t>
  </si>
  <si>
    <t>38-400</t>
  </si>
  <si>
    <t>Urząd Skarbowy w Lesku</t>
  </si>
  <si>
    <t>Lesko</t>
  </si>
  <si>
    <t>ul. Rynek 1</t>
  </si>
  <si>
    <t>38-600</t>
  </si>
  <si>
    <t>Urząd Skarbowy w Leżajsku</t>
  </si>
  <si>
    <t>Leżajsk</t>
  </si>
  <si>
    <t>pl. Targowy 3</t>
  </si>
  <si>
    <t>37-300</t>
  </si>
  <si>
    <t>Urząd Skarbowy w Lubaczowie</t>
  </si>
  <si>
    <t>Lubaczów</t>
  </si>
  <si>
    <t xml:space="preserve">ul. Jana III Sobieskiego 6 </t>
  </si>
  <si>
    <t>37-600</t>
  </si>
  <si>
    <t>Urząd Skarbowy w Łańcucie</t>
  </si>
  <si>
    <t>Łańcut</t>
  </si>
  <si>
    <t>ul. Piłsudskiego 11</t>
  </si>
  <si>
    <t>37-100</t>
  </si>
  <si>
    <t>Urząd Skarbowy w Mielcu</t>
  </si>
  <si>
    <t>Mielec</t>
  </si>
  <si>
    <t>ul. Żeromskiego 13</t>
  </si>
  <si>
    <t>39-300</t>
  </si>
  <si>
    <t>Urząd Skarbowy w Przemyślu</t>
  </si>
  <si>
    <t>Przemyśl</t>
  </si>
  <si>
    <t>ul. Lwowska 9a</t>
  </si>
  <si>
    <t>37-700</t>
  </si>
  <si>
    <t>Urząd Skarbowy w Przeworsku</t>
  </si>
  <si>
    <t>Przeworsk</t>
  </si>
  <si>
    <t>ul. Tysiąclecia 1</t>
  </si>
  <si>
    <t>37-200</t>
  </si>
  <si>
    <t>Urząd Skarbowy w Ropczycach</t>
  </si>
  <si>
    <t>Ropczyce</t>
  </si>
  <si>
    <t>ul. Św. Barbary 12</t>
  </si>
  <si>
    <t>39-100</t>
  </si>
  <si>
    <t>Pierwszy Urząd Skarbowy w Rzeszowie + Podkarpacki Urząd Celno-Skarbowy w Przemyślu - lokalizacja podległa (II Mobilny Referat Realizacji w Rzeszowie)</t>
  </si>
  <si>
    <t>Rzeszów</t>
  </si>
  <si>
    <t>ul. Podwisłocze 42</t>
  </si>
  <si>
    <t>35-309</t>
  </si>
  <si>
    <t>Urząd Skarbowy w Sanoku</t>
  </si>
  <si>
    <t>Sanok</t>
  </si>
  <si>
    <t>ul. Sienkiewicza 1</t>
  </si>
  <si>
    <t>38-500</t>
  </si>
  <si>
    <t>Urząd Skarbowy w Stalowej Woli</t>
  </si>
  <si>
    <t>Stalowa Wola</t>
  </si>
  <si>
    <t>ul. Metalowców 6</t>
  </si>
  <si>
    <t>37-450</t>
  </si>
  <si>
    <t>Urząd Skarbowy w Strzyżowie</t>
  </si>
  <si>
    <t>Strzyżów</t>
  </si>
  <si>
    <t>ul. Daszyńskiego 6</t>
  </si>
  <si>
    <t>38-100</t>
  </si>
  <si>
    <t>Urząd Skarbowy w Tarnobrzegu</t>
  </si>
  <si>
    <t>Tarnobrzeg</t>
  </si>
  <si>
    <t>ul. Wyspiańskiego 12</t>
  </si>
  <si>
    <t>39-400</t>
  </si>
  <si>
    <t>Urząd Skarbowy w Ustrzykach Dolnych</t>
  </si>
  <si>
    <t>Ustrzyki Dolne</t>
  </si>
  <si>
    <t>ul. Kopernika 1</t>
  </si>
  <si>
    <t>38-700</t>
  </si>
  <si>
    <t>Drugi Urząd Skarbowy w Rzeszowie</t>
  </si>
  <si>
    <t>ul. Siemieńskiego 18</t>
  </si>
  <si>
    <t>35-234</t>
  </si>
  <si>
    <t>Urząd Skarbowy w Nisku</t>
  </si>
  <si>
    <t>Nisko</t>
  </si>
  <si>
    <t>ul. 3 Maja 32B</t>
  </si>
  <si>
    <t>37-403</t>
  </si>
  <si>
    <t>Krajowa Szkoła Skarbowości - Filia w Przemyślu</t>
  </si>
  <si>
    <t>ul. Książąt Lubomirskich 2</t>
  </si>
  <si>
    <t>Izba Administracji Skarbowej w Rzeszowie + Podkarpacki Urząd Skarbowy w Rzeszowie</t>
  </si>
  <si>
    <t>ul. Geodetów 1</t>
  </si>
  <si>
    <t>35-959</t>
  </si>
  <si>
    <t>Delegatura UCS w Przemyślu</t>
  </si>
  <si>
    <t>ul. Zaciszna 4</t>
  </si>
  <si>
    <t>Oddział Celny w Przemyślu - Miejsce Wyznaczone w Krównikach</t>
  </si>
  <si>
    <t>Krówniki</t>
  </si>
  <si>
    <t>Krówniki 180</t>
  </si>
  <si>
    <t>37-705</t>
  </si>
  <si>
    <t>Oddział Celny w Medyce</t>
  </si>
  <si>
    <t>Medyka</t>
  </si>
  <si>
    <t>Medyka przejście graniczne</t>
  </si>
  <si>
    <t>37-732</t>
  </si>
  <si>
    <t>Oddział Celny w Medyce – Miejsce Wyznaczone w Malhowicach</t>
  </si>
  <si>
    <t>Malhowice</t>
  </si>
  <si>
    <t>działka nr ew. 114/5</t>
  </si>
  <si>
    <t>37-733</t>
  </si>
  <si>
    <t>Oddział Celny Kolejowy Przemyśl-Medyka</t>
  </si>
  <si>
    <t>Medyka stacja osobowa PKP</t>
  </si>
  <si>
    <t>Oddział Celny Kolejowy Przemyśl-Medyka - lokalizacja podległa</t>
  </si>
  <si>
    <t>ul. Czarneckiego 10 przejście graniczne</t>
  </si>
  <si>
    <t>Oddział Celny Kolejowy Przemyśl-Medyka - lokalizacja podległa (RTG)</t>
  </si>
  <si>
    <t>Medyka - na działce nr 1355 obręb Medyka w miejscowości Medyka</t>
  </si>
  <si>
    <t>Oddział Celny w Korczowej</t>
  </si>
  <si>
    <t>Korczowa</t>
  </si>
  <si>
    <t>Korczowa przejście graniczne</t>
  </si>
  <si>
    <t>37-552</t>
  </si>
  <si>
    <t>Oddział Celny w Budomierzu</t>
  </si>
  <si>
    <t>Budomierz-Hruszew</t>
  </si>
  <si>
    <t>Budomierz-Hruszew przejście graniczne</t>
  </si>
  <si>
    <t>37-625</t>
  </si>
  <si>
    <t>Oddział Celny w Budomierzu - Miejsce Wyznaczone Werchrata-Stacja PKP</t>
  </si>
  <si>
    <t>Werchrata</t>
  </si>
  <si>
    <t>Stacja PKP</t>
  </si>
  <si>
    <t>37-622</t>
  </si>
  <si>
    <t>Oddział Celny w Przemyślu - Miejsce Wyznaczone Poczta Polska w Przemyślu</t>
  </si>
  <si>
    <t>ul. Mickiewicza 15</t>
  </si>
  <si>
    <t>Delegatura UCS w Rzeszowie + Oddział Celny w Rzeszowie</t>
  </si>
  <si>
    <t>ul. Przemysłowa 14</t>
  </si>
  <si>
    <t>35-105</t>
  </si>
  <si>
    <t>Oddział Celny Port Lotniczy Rzeszów-Jasionka</t>
  </si>
  <si>
    <t>Rzeszów Port Lotniczy - Jasionka</t>
  </si>
  <si>
    <t>36-002</t>
  </si>
  <si>
    <t>Oddział Celny w Dębicy</t>
  </si>
  <si>
    <t>ul. Transportowców 5</t>
  </si>
  <si>
    <t>Oddział Celny w Stalowej Woli</t>
  </si>
  <si>
    <t>ul. Kwiatkowskiego 1</t>
  </si>
  <si>
    <t>Oddział Celny w Mielcu</t>
  </si>
  <si>
    <t>ul. Wojska Polskiego 2A</t>
  </si>
  <si>
    <t>Delegatura Podkarpackiego Urzędu Celno-Skarbowego w Krośnie</t>
  </si>
  <si>
    <t>ul. Pużaka 18</t>
  </si>
  <si>
    <t>Oddział Celny w Krośnie</t>
  </si>
  <si>
    <t>ul. Tysiąclecia 38</t>
  </si>
  <si>
    <t>Oddział Celny w Krościenku</t>
  </si>
  <si>
    <t>Krościenko k Ustrzyk Dolnych</t>
  </si>
  <si>
    <t>Krościenko k Ustrzyk Dolnych przejście graniczne</t>
  </si>
  <si>
    <t>38-703</t>
  </si>
  <si>
    <t>Podkarpacki Urząd Celno-Skarbowy w Przemyślu</t>
  </si>
  <si>
    <t>ul. Sielecka 9</t>
  </si>
  <si>
    <t>Podkarpacki Urząd Celno-Skarbowy w Przemyślu - lokalizacja podległa w Rzeszowie</t>
  </si>
  <si>
    <t>Podkarpacki Urząd Celno-Skarbowy w Przemyślu - lokalizacja podległa (I Mobilny Referat Realizacji w Przemyślu)</t>
  </si>
  <si>
    <t>ul. Katedralna 3A</t>
  </si>
  <si>
    <t>Podkarpacki Urząd Celno-Skarbowy w Przemyślu - lokalizacja podległa w Przemyślu</t>
  </si>
  <si>
    <t>ul. Kamienny Most 1</t>
  </si>
  <si>
    <t>Podkarpacki Urząd Celno-Skarbowy w Przemyślu - lokalizacja podległa w Jaśle</t>
  </si>
  <si>
    <t>ul. 3 Maja 30</t>
  </si>
  <si>
    <t>Podkarpacki Urząd Celno-Skarbowy w Przemyślu - lokalizacja podległa (III Mobilny Referat Realizacji w Barwinku)</t>
  </si>
  <si>
    <t>Barwinek</t>
  </si>
  <si>
    <t>dawne drogowe przejście graniczne</t>
  </si>
  <si>
    <t>38-461</t>
  </si>
  <si>
    <t>Urząd Skarbowy w Augustowie</t>
  </si>
  <si>
    <t>Augustów</t>
  </si>
  <si>
    <t>ul. Żabia 7</t>
  </si>
  <si>
    <t>16-300</t>
  </si>
  <si>
    <t xml:space="preserve"> podlaskie</t>
  </si>
  <si>
    <t>Pierwszy Urząd Skarbowy w Białymstoku</t>
  </si>
  <si>
    <t>Białystok</t>
  </si>
  <si>
    <t>ul. Świętojańska 13</t>
  </si>
  <si>
    <t>15-219</t>
  </si>
  <si>
    <t>Drugi Urząd Skarbowy w Białymstoku</t>
  </si>
  <si>
    <t>ul. Plażowa 17</t>
  </si>
  <si>
    <t>15-502</t>
  </si>
  <si>
    <t>Urząd Skarbowy w Bielsku Podlaskim</t>
  </si>
  <si>
    <t>Bielsk Podlaski</t>
  </si>
  <si>
    <t>ul. Mickiewicza 33</t>
  </si>
  <si>
    <t>17-100</t>
  </si>
  <si>
    <t>Urząd Skarbowy w Grajewie</t>
  </si>
  <si>
    <t>Grajewo</t>
  </si>
  <si>
    <t>ul. Elewatorska 8</t>
  </si>
  <si>
    <t>19-200</t>
  </si>
  <si>
    <t>Urząd Skarbowy w Kolnie</t>
  </si>
  <si>
    <t>Kolno</t>
  </si>
  <si>
    <t>ul. Wojska Polskiego 20</t>
  </si>
  <si>
    <t>18-500</t>
  </si>
  <si>
    <t>Urząd Skarbowy w Łomży</t>
  </si>
  <si>
    <t>Łomża</t>
  </si>
  <si>
    <t>ul. Polowa 47</t>
  </si>
  <si>
    <t>18-400</t>
  </si>
  <si>
    <t>Urząd Skarbowy w Łomży - lokalizacja podległa</t>
  </si>
  <si>
    <t>ul. Kaktusowa 6</t>
  </si>
  <si>
    <t>Urząd Skarbowy w Mońkach</t>
  </si>
  <si>
    <t>Mońki</t>
  </si>
  <si>
    <t>ul. Ełcka 41A</t>
  </si>
  <si>
    <t>19-100</t>
  </si>
  <si>
    <t>Urząd Skarbowy w Siemiatyczach</t>
  </si>
  <si>
    <t>Siemiatycze</t>
  </si>
  <si>
    <t>ul. Pałacowa 18</t>
  </si>
  <si>
    <t>17-300</t>
  </si>
  <si>
    <t>Urząd Skarbowy w Sokółce</t>
  </si>
  <si>
    <t>Sokółka</t>
  </si>
  <si>
    <t>ul. Białostocka 47</t>
  </si>
  <si>
    <t>16-100</t>
  </si>
  <si>
    <t>Urząd Skarbowy w Suwałkach</t>
  </si>
  <si>
    <t>Suwałki</t>
  </si>
  <si>
    <t>ul. 1 Maja 2A</t>
  </si>
  <si>
    <t>16-400</t>
  </si>
  <si>
    <t>Urząd Skarbowy w Wysokiem Mazowieckiem</t>
  </si>
  <si>
    <t>Wysokie Mazowieckie</t>
  </si>
  <si>
    <t>ul. Ludowa 21</t>
  </si>
  <si>
    <t>18-200</t>
  </si>
  <si>
    <t>Urząd Skarbowy w Zambrowie</t>
  </si>
  <si>
    <t>Zambrów</t>
  </si>
  <si>
    <t>ul. Jantarowa 16</t>
  </si>
  <si>
    <t>18-300</t>
  </si>
  <si>
    <t>Urząd Skarbowy w Hajnówce</t>
  </si>
  <si>
    <t>Hajnówka</t>
  </si>
  <si>
    <t>ul. 3 Maja 34</t>
  </si>
  <si>
    <t>17-200</t>
  </si>
  <si>
    <t>Podlaski Urząd Skarbowy w Białymstoku</t>
  </si>
  <si>
    <t>ul. Młynowa 21</t>
  </si>
  <si>
    <t>15-404</t>
  </si>
  <si>
    <t>Izba Administracji Skarbowej w Białymstoku</t>
  </si>
  <si>
    <t>ul. Jana Klemensa Branickiego 9</t>
  </si>
  <si>
    <t>15-086</t>
  </si>
  <si>
    <t>Oddział Celny Kolejowy w Kuźnicy</t>
  </si>
  <si>
    <t>Kuźnica Białostocka</t>
  </si>
  <si>
    <t>Kuźnica k/Sokółki Dworzec PKP</t>
  </si>
  <si>
    <t>16-123</t>
  </si>
  <si>
    <t>Oddział Celny Drogowy w Kuźnicy</t>
  </si>
  <si>
    <t>Kuźnica Białostocka drogowe przejście graniczne</t>
  </si>
  <si>
    <t>Oddział Celny w Siemianówce</t>
  </si>
  <si>
    <t>Siemianówka</t>
  </si>
  <si>
    <t>Siemianówka przejście graniczne</t>
  </si>
  <si>
    <t>17-220</t>
  </si>
  <si>
    <t>Oddział Celny w Połowcach</t>
  </si>
  <si>
    <t>Połowce</t>
  </si>
  <si>
    <t>Połowce przejście graniczne</t>
  </si>
  <si>
    <t>17-240</t>
  </si>
  <si>
    <t>Oddział Celny w Połowcach - Miejsce Wyznaczone w Białowieży</t>
  </si>
  <si>
    <t>Białowieża</t>
  </si>
  <si>
    <t>Białowieża przejście graniczne</t>
  </si>
  <si>
    <t>17-230</t>
  </si>
  <si>
    <t>Oddział Celny w Bobrownikach</t>
  </si>
  <si>
    <t>Bobrowniki</t>
  </si>
  <si>
    <t>Bobrowniki Przejście Graniczne</t>
  </si>
  <si>
    <t>16-040</t>
  </si>
  <si>
    <t>Delegatura UCS w Łomży + Oddział Celny w Łomży</t>
  </si>
  <si>
    <t>ul. Poznańska 156</t>
  </si>
  <si>
    <t>Delegatura UCS w Suwałkach + Oddział Celny w Suwałkach</t>
  </si>
  <si>
    <t>ul. Raczkowska 183</t>
  </si>
  <si>
    <t>Oddział Celny w Augustowie</t>
  </si>
  <si>
    <t>ul. Tytoniowa 13</t>
  </si>
  <si>
    <t>Podlaski Urząd Celno-Skarbowy w Białymstoku + Delegatura UCS w Białymstoku + OC w Białymstoku</t>
  </si>
  <si>
    <t>ul. Octowa 2</t>
  </si>
  <si>
    <t>15-399</t>
  </si>
  <si>
    <t>Podlaski Urząd Celno-Skarbowy w Białymstoku - lokalizacja podległa</t>
  </si>
  <si>
    <t>al. 1000-lecia Państwa Polskiego 8</t>
  </si>
  <si>
    <t>15-111</t>
  </si>
  <si>
    <t>Podlaski Urząd Celno-Skarbowy - lokalizacja podległa</t>
  </si>
  <si>
    <t>al. Legionów 147A</t>
  </si>
  <si>
    <t>Podlaski Urząd Celno-Skarbowy w Białymstoku - lokalizacja podległa (punkt kontaktowy w Budzisku)</t>
  </si>
  <si>
    <t>Budzisko</t>
  </si>
  <si>
    <t>Budzisko 11 (dawne drogowe przejście graniczne)</t>
  </si>
  <si>
    <t>16-411</t>
  </si>
  <si>
    <t>ul. Króla Zygmunta Augusta 24</t>
  </si>
  <si>
    <t>15-732</t>
  </si>
  <si>
    <t>Urząd Skarbowy w Bytowie</t>
  </si>
  <si>
    <t>Bytów</t>
  </si>
  <si>
    <t>ul. 1-go Maja 16</t>
  </si>
  <si>
    <t>77-100</t>
  </si>
  <si>
    <t xml:space="preserve"> pomorskie</t>
  </si>
  <si>
    <t>Urząd Skarbowy w Chojnicach</t>
  </si>
  <si>
    <t>Chojnice</t>
  </si>
  <si>
    <t>ul. Młyńska 22</t>
  </si>
  <si>
    <t>89-600</t>
  </si>
  <si>
    <t>Urząd Skarbowy w Człuchowie</t>
  </si>
  <si>
    <t>Człuchów</t>
  </si>
  <si>
    <t>ul. Jerzego z Dąbrowy 5e</t>
  </si>
  <si>
    <t>77-300</t>
  </si>
  <si>
    <t>Pierwszy Urząd Skarbowy w Gdańsku</t>
  </si>
  <si>
    <t>Gdańsk</t>
  </si>
  <si>
    <t>ul. Rzeźnicka 54/56</t>
  </si>
  <si>
    <t>80-822</t>
  </si>
  <si>
    <t>Drugi Urząd Skarbowy w Gdańsku</t>
  </si>
  <si>
    <t>ul. Kołobrzeska 43</t>
  </si>
  <si>
    <t>80-391</t>
  </si>
  <si>
    <t>Trzeci Urząd Skarbowy w Gdańsku</t>
  </si>
  <si>
    <t>ul. Chłopska 3</t>
  </si>
  <si>
    <t>80-362</t>
  </si>
  <si>
    <t>Pierwszy Urząd Skarbowy w Gdyni</t>
  </si>
  <si>
    <t>Gdynia</t>
  </si>
  <si>
    <t>ul. Władysława IV 2/4</t>
  </si>
  <si>
    <t>81-353</t>
  </si>
  <si>
    <t>Drugi Urząd Skarbowy w Gdyni</t>
  </si>
  <si>
    <t>ul. Hutnicza 25</t>
  </si>
  <si>
    <t>81-061</t>
  </si>
  <si>
    <t>Urząd Skarbowy w Kartuzach</t>
  </si>
  <si>
    <t>Kartuzy</t>
  </si>
  <si>
    <t>ul. Kościerska 13</t>
  </si>
  <si>
    <t>83-300</t>
  </si>
  <si>
    <t>Urząd Skarbowy w Kościerzynie</t>
  </si>
  <si>
    <t>Kościerzyna</t>
  </si>
  <si>
    <t>ul. Staszica 6</t>
  </si>
  <si>
    <t>83-400</t>
  </si>
  <si>
    <t>Urząd Skarbowy w Kwidzynie</t>
  </si>
  <si>
    <t>Kwidzyn</t>
  </si>
  <si>
    <t>ul. 3 Maja 6</t>
  </si>
  <si>
    <t>82-500</t>
  </si>
  <si>
    <t>Urząd Skarbowy w Lęborku</t>
  </si>
  <si>
    <t>Lębork</t>
  </si>
  <si>
    <t>ul. Słupska 23</t>
  </si>
  <si>
    <t>84-300</t>
  </si>
  <si>
    <t>Urząd Skarbowy w Malborku</t>
  </si>
  <si>
    <t>Malbork</t>
  </si>
  <si>
    <t>ul. Kopernika 10</t>
  </si>
  <si>
    <t>82-200</t>
  </si>
  <si>
    <t>Urząd Skarbowy w Pucku</t>
  </si>
  <si>
    <t>Puck</t>
  </si>
  <si>
    <t>ul. Kmdr. E. Szystowskiego 18</t>
  </si>
  <si>
    <t>84-100</t>
  </si>
  <si>
    <t>Urząd Skarbowy w Słupsku</t>
  </si>
  <si>
    <t>Słupsk</t>
  </si>
  <si>
    <t>ul. Szczecińska 59</t>
  </si>
  <si>
    <t>76-200</t>
  </si>
  <si>
    <t>Urząd Skarbowy w Sopocie</t>
  </si>
  <si>
    <t>Sopot</t>
  </si>
  <si>
    <t>ul. 23 Marca 9/11</t>
  </si>
  <si>
    <t>81-808</t>
  </si>
  <si>
    <t>Urząd Skarbowy w Starogardzie Gdańskim</t>
  </si>
  <si>
    <t>Starogard Gdański</t>
  </si>
  <si>
    <t>ul. Lubichowska 4</t>
  </si>
  <si>
    <t>83-200</t>
  </si>
  <si>
    <t>Urząd Skarbowy w Tczewie</t>
  </si>
  <si>
    <t>Tczew</t>
  </si>
  <si>
    <t>ul. Gdańska 33</t>
  </si>
  <si>
    <t>83-100</t>
  </si>
  <si>
    <t>Urząd Skarbowy w Tczewie - lokalizacja podległa</t>
  </si>
  <si>
    <t>ul. Jagiellońska 55</t>
  </si>
  <si>
    <t>Urząd Skarbowy w Wejherowie</t>
  </si>
  <si>
    <t>Wejherowo</t>
  </si>
  <si>
    <t>ul. Sobieskiego 346</t>
  </si>
  <si>
    <t>84-200</t>
  </si>
  <si>
    <t>Urząd Skarbowy w Wejherowie - lokalizacja podległa</t>
  </si>
  <si>
    <t>ul. Gdańska 47</t>
  </si>
  <si>
    <t>Urząd Skarbowy w Pruszczu Gdańskim</t>
  </si>
  <si>
    <t>Pruszcz Gdański</t>
  </si>
  <si>
    <t>ul. Łukasiewicza 2</t>
  </si>
  <si>
    <t>83-000</t>
  </si>
  <si>
    <t>Pomorski Urząd Skarbowy w Gdańsku</t>
  </si>
  <si>
    <t>ul. Żytnia 4/6</t>
  </si>
  <si>
    <t>80-749</t>
  </si>
  <si>
    <t>Krajowa Szkoła Skarbowości - Filia w Jastrzębiej Górze</t>
  </si>
  <si>
    <t>Jastrzębia Góra</t>
  </si>
  <si>
    <t>ul. Bałtycka 28</t>
  </si>
  <si>
    <t>84-104</t>
  </si>
  <si>
    <t>Izba Administracji Skarbowej w Gdańsku</t>
  </si>
  <si>
    <t>ul. Długa 75/76</t>
  </si>
  <si>
    <t>80-831</t>
  </si>
  <si>
    <t>Izba Administracji Skarbowej w Gdańsku - lokalizacja podległa</t>
  </si>
  <si>
    <t>ul. Żaglowa 2</t>
  </si>
  <si>
    <t>80-560</t>
  </si>
  <si>
    <t>Oddział Celny „Basen V” w Gdyni</t>
  </si>
  <si>
    <t>ul. Polska 17</t>
  </si>
  <si>
    <t>81-336</t>
  </si>
  <si>
    <t>Oddział Celny „Baza Kontenerowa” w Gdyni</t>
  </si>
  <si>
    <t>ul. Kwiatkowskiego 60</t>
  </si>
  <si>
    <t>81-156</t>
  </si>
  <si>
    <t>Oddział Celny „Basen IV” w Gdyni</t>
  </si>
  <si>
    <t>ul. Przemysłowa 9</t>
  </si>
  <si>
    <t>81-029</t>
  </si>
  <si>
    <t>Oddział Celny „Nabrzeże Bułgarskie” w Gdyni</t>
  </si>
  <si>
    <t>ul. Energetyków 5</t>
  </si>
  <si>
    <t>81-184</t>
  </si>
  <si>
    <t>Delegatura UCS w Gdańsku + Oddział Celny w Gdańsku</t>
  </si>
  <si>
    <t>ul. Opłotki 1</t>
  </si>
  <si>
    <t>80-730</t>
  </si>
  <si>
    <t>Oddział Celny Port Lotniczy Gdańsk-Rębiechowo</t>
  </si>
  <si>
    <t>Gdańsk-Rębiechowo</t>
  </si>
  <si>
    <t>ul. Słowackiego 200</t>
  </si>
  <si>
    <t>80-298</t>
  </si>
  <si>
    <t>Oddział Celny w Tczewie</t>
  </si>
  <si>
    <t>ul. Sadowa 4</t>
  </si>
  <si>
    <t>83-110</t>
  </si>
  <si>
    <t>Oddział Celny w Kwidzynie</t>
  </si>
  <si>
    <t>ul. Lotnicza 1</t>
  </si>
  <si>
    <t>Oddział Celny „Terminal Kontenerowy” w Gdańsku</t>
  </si>
  <si>
    <t>ul. Prof. Witolda Andruszkiewicza 5</t>
  </si>
  <si>
    <t>80-601</t>
  </si>
  <si>
    <t>OC Terminal Kontenerowy w Gdańsku</t>
  </si>
  <si>
    <t>ul. Kontenerowa 7</t>
  </si>
  <si>
    <t>80-029</t>
  </si>
  <si>
    <t>Oddział Celny Pocztowy w Pruszczu Gdańskim</t>
  </si>
  <si>
    <t>ul. Handlowa 4</t>
  </si>
  <si>
    <t>Delegatura UCS w Słupsku + Oddział Celny w Słupsku</t>
  </si>
  <si>
    <t>ul. Portowa 13B</t>
  </si>
  <si>
    <t>Oddział Celny w Chojnicach</t>
  </si>
  <si>
    <t>ul. Gdańska 110A</t>
  </si>
  <si>
    <t>Pomorski Urząd Celno-Skarbowy w Gdyni + Delegatura UCS w Gdyni + Krajowe Centrum RTG</t>
  </si>
  <si>
    <t>ul. Północna 9A</t>
  </si>
  <si>
    <t>Pomorski Urząd Celno-Skarbowy - lokalizacja podległa</t>
  </si>
  <si>
    <t>ul. Poznańska 42</t>
  </si>
  <si>
    <t>Izba Administracji Skarbowej w Gdańsku - lokalizacja podległa we Władysławowie</t>
  </si>
  <si>
    <t>Władysławowo</t>
  </si>
  <si>
    <t>ul. Hryniewieckiego 3</t>
  </si>
  <si>
    <t>84-120</t>
  </si>
  <si>
    <t>Krajowa Informacja Skarbowa w Bielsku-Białej</t>
  </si>
  <si>
    <t>Bielsko-Biała</t>
  </si>
  <si>
    <t>ul. Warszawska 5</t>
  </si>
  <si>
    <t>43-300</t>
  </si>
  <si>
    <t xml:space="preserve"> śląskie</t>
  </si>
  <si>
    <t>Krajowa Informacja Skarbowa - Delegatura w Bielsku-Białej + Śląski UCS w Katowicach - lokalizacja podległa w Bielsku-Białej</t>
  </si>
  <si>
    <t>ul. Traugutta 2</t>
  </si>
  <si>
    <t>Urząd Skarbowy w Będzinie + Krajowa Informacja Skarbowa - Wydział KIS w Będzinie</t>
  </si>
  <si>
    <t>Będzin</t>
  </si>
  <si>
    <t>ul. Józefa Retingera 1</t>
  </si>
  <si>
    <t>42-500</t>
  </si>
  <si>
    <t>Pierwszy Urząd Skarbowy w Bielsku-Białej + Krajowa Informacja Skarbowa w Bielsku-Białej</t>
  </si>
  <si>
    <t>ul. Sixta 17</t>
  </si>
  <si>
    <t>43-374</t>
  </si>
  <si>
    <t>Drugi Urząd Skarbowy w Bielsku-Białej</t>
  </si>
  <si>
    <t>Bielsko Biała</t>
  </si>
  <si>
    <t>ul. Gen. Maczka 73</t>
  </si>
  <si>
    <t>Urząd Skarbowy w Bytomiu</t>
  </si>
  <si>
    <t>Bytom</t>
  </si>
  <si>
    <t>ul. Wrocławska 92</t>
  </si>
  <si>
    <t>41-902</t>
  </si>
  <si>
    <t>Urząd Skarbowy w Chorzowie</t>
  </si>
  <si>
    <t>Chorzów</t>
  </si>
  <si>
    <t>ul. Armii Krajowej 5</t>
  </si>
  <si>
    <t>41-506</t>
  </si>
  <si>
    <t>Urząd Skarbowy w Cieszynie</t>
  </si>
  <si>
    <t>Cieszyn</t>
  </si>
  <si>
    <t>ul. Kraszewskiego 4</t>
  </si>
  <si>
    <t>43-400</t>
  </si>
  <si>
    <t>Urząd Skarbowy w Czechowicach-Dziedzicach</t>
  </si>
  <si>
    <t>Czechowice Dziedzice</t>
  </si>
  <si>
    <t>ul. Nad Białą 1A</t>
  </si>
  <si>
    <t>43-503</t>
  </si>
  <si>
    <t>Pierwszy Urząd Skarbowy w Częstochowie</t>
  </si>
  <si>
    <t>Częstochowa</t>
  </si>
  <si>
    <t>ul. Filomatów 18/20</t>
  </si>
  <si>
    <t>42-217</t>
  </si>
  <si>
    <t>Drugi Urząd Skarbowy w Częstochowie</t>
  </si>
  <si>
    <t>ul. Tkacka 3/5</t>
  </si>
  <si>
    <t>42-200</t>
  </si>
  <si>
    <t>Urząd Skarbowy w Dąbrowie Górniczej</t>
  </si>
  <si>
    <t>Dąbrowa Górnicza</t>
  </si>
  <si>
    <t>ul. Krasińskiego 33A</t>
  </si>
  <si>
    <t>41-300</t>
  </si>
  <si>
    <t>Pierwszy Urząd Skarbowy w Gliwicach</t>
  </si>
  <si>
    <t>Gliwice</t>
  </si>
  <si>
    <t>ul. Góry Chełmskiej 15</t>
  </si>
  <si>
    <t>44-100</t>
  </si>
  <si>
    <t>Drugi Urząd Skarbowy w Gliwicach</t>
  </si>
  <si>
    <t>ul. Hutnika 2</t>
  </si>
  <si>
    <t>Urząd Skarbowy w Jastrzębiu-Zdroju</t>
  </si>
  <si>
    <t>Jastrzębie Zdrój</t>
  </si>
  <si>
    <t>ul. 11 Listopada 13</t>
  </si>
  <si>
    <t>44-335</t>
  </si>
  <si>
    <t>Urząd Skarbowy w Jaworznie</t>
  </si>
  <si>
    <t>Jaworzno</t>
  </si>
  <si>
    <t>ul. Grunwaldzka 274</t>
  </si>
  <si>
    <t>43-600</t>
  </si>
  <si>
    <t>Pierwszy Urząd Skarbowy w Katowicach</t>
  </si>
  <si>
    <t>Katowice</t>
  </si>
  <si>
    <t>ul. Żwirki i Wigury 17</t>
  </si>
  <si>
    <t>40-063</t>
  </si>
  <si>
    <t>Drugi Urząd Skarbowy w Katowicach</t>
  </si>
  <si>
    <t>ul. Paderewskiego 32B</t>
  </si>
  <si>
    <t>40-282</t>
  </si>
  <si>
    <t>Urząd Skarbowy w Kłobucku</t>
  </si>
  <si>
    <t>Kłobuck</t>
  </si>
  <si>
    <t>Rynek im. Jana Pawła II 13</t>
  </si>
  <si>
    <t>42-100</t>
  </si>
  <si>
    <t>Urząd Skarbowy w Lublińcu</t>
  </si>
  <si>
    <t>Lubliniec</t>
  </si>
  <si>
    <t>ul. Paderewskiego 7B</t>
  </si>
  <si>
    <t>42-700</t>
  </si>
  <si>
    <t>Urząd Skarbowy w Mikołowie</t>
  </si>
  <si>
    <t>Mikołów</t>
  </si>
  <si>
    <t>ul. Hubera 4</t>
  </si>
  <si>
    <t>43-190</t>
  </si>
  <si>
    <t>Urząd Skarbowy w Mysłowicach</t>
  </si>
  <si>
    <t>Mysłowice</t>
  </si>
  <si>
    <t>41-400</t>
  </si>
  <si>
    <t>Urząd Skarbowy w Myszkowie</t>
  </si>
  <si>
    <t>Myszków</t>
  </si>
  <si>
    <t>ul. Pułaskiego 68</t>
  </si>
  <si>
    <t>42-300</t>
  </si>
  <si>
    <t>Urząd Skarbowy w Piekarach Śląskich</t>
  </si>
  <si>
    <t>Piekary Śląskie</t>
  </si>
  <si>
    <t>ul. Bytomska 92</t>
  </si>
  <si>
    <t>41-940</t>
  </si>
  <si>
    <t>Urząd Skarbowy w Pszczynie</t>
  </si>
  <si>
    <t>Pszczyna</t>
  </si>
  <si>
    <t>ul. 3 Maja 4</t>
  </si>
  <si>
    <t>43-200</t>
  </si>
  <si>
    <t>Urząd Skarbowy w Raciborzu</t>
  </si>
  <si>
    <t>Racibórz</t>
  </si>
  <si>
    <t>ul. Drzymały 32</t>
  </si>
  <si>
    <t>47-400</t>
  </si>
  <si>
    <t>Urząd Skarbowy w Rudzie Śląskiej</t>
  </si>
  <si>
    <t>Ruda Śląska</t>
  </si>
  <si>
    <t>ul. Kokotek 6</t>
  </si>
  <si>
    <t>41-700</t>
  </si>
  <si>
    <t>Urząd Skarbowy w Rybniku</t>
  </si>
  <si>
    <t>Rybnik</t>
  </si>
  <si>
    <t>pl. Armii Krajowej 3</t>
  </si>
  <si>
    <t>44-200</t>
  </si>
  <si>
    <t>Urząd Skarbowy w Siemianowicach Śląskich</t>
  </si>
  <si>
    <t>Siemianowice Śląskie</t>
  </si>
  <si>
    <t>ul. Śląska 84</t>
  </si>
  <si>
    <t>41-100</t>
  </si>
  <si>
    <t>Urząd Skarbowy w Sosnowcu</t>
  </si>
  <si>
    <t>Sosnowiec</t>
  </si>
  <si>
    <t>ul. 3 Maja 20</t>
  </si>
  <si>
    <t>41-200</t>
  </si>
  <si>
    <t>Urząd Skarbowy w Tarnowskich Górach</t>
  </si>
  <si>
    <t>Tarnowskie Góry</t>
  </si>
  <si>
    <t>ul. Opolska 23</t>
  </si>
  <si>
    <t>42-600</t>
  </si>
  <si>
    <t>Urząd Skarbowy w Tychach</t>
  </si>
  <si>
    <t>Tychy</t>
  </si>
  <si>
    <t>al. Niepodległości 60</t>
  </si>
  <si>
    <t>43-100</t>
  </si>
  <si>
    <t>Urząd Skarbowy w Wodzisławiu Śląskim</t>
  </si>
  <si>
    <t>Wodzisław Śląski</t>
  </si>
  <si>
    <t>ul. Głowackiego 4</t>
  </si>
  <si>
    <t>44-300</t>
  </si>
  <si>
    <t>Urząd Skarbowy w Zabrzu</t>
  </si>
  <si>
    <t>Zabrze</t>
  </si>
  <si>
    <t>ul. Bytomska 2</t>
  </si>
  <si>
    <t>41-800</t>
  </si>
  <si>
    <t>Urząd Skarbowy w Zawierciu</t>
  </si>
  <si>
    <t>Zawiercie</t>
  </si>
  <si>
    <t>ul. Leśna 8</t>
  </si>
  <si>
    <t>42-400</t>
  </si>
  <si>
    <t>Urząd Skarbowy w Żorach</t>
  </si>
  <si>
    <t>Żory</t>
  </si>
  <si>
    <t>ul. Wodzisławska 1</t>
  </si>
  <si>
    <t>44-240</t>
  </si>
  <si>
    <t>Urząd Skarbowy w Żywcu</t>
  </si>
  <si>
    <t>Żywiec</t>
  </si>
  <si>
    <t>ul. Krasińskiego 11</t>
  </si>
  <si>
    <t>34-300</t>
  </si>
  <si>
    <t>Pierwszy Śląski Urząd Skarbowy w Sosnowcu</t>
  </si>
  <si>
    <t>ul. Braci Mieroszewskich 97</t>
  </si>
  <si>
    <t>41-219</t>
  </si>
  <si>
    <t>Drugi Śląski Urząd Skarbowy w Bielsku-Białej</t>
  </si>
  <si>
    <t>ul. Warszawska 45</t>
  </si>
  <si>
    <t>Izba Administracji Skarbowej w Katowicach</t>
  </si>
  <si>
    <t>ul. Damrota 25</t>
  </si>
  <si>
    <t>40-951</t>
  </si>
  <si>
    <t>Izba Administracji Skarbowej w Katowicach - lokalizacja podległa w Cieszynie + Krajowa Informacja Skarbowa - Wydział KIS w Cieszynie</t>
  </si>
  <si>
    <t>ul. Rady Narodowej Księstwa Cieszyńskiego 11</t>
  </si>
  <si>
    <t>Delegatura UCS w Katowicach</t>
  </si>
  <si>
    <t>pl. Grunwaldzki 8-10</t>
  </si>
  <si>
    <t>40-127</t>
  </si>
  <si>
    <t>Delegatura UCS w Katowicach - lokalizacja podległa</t>
  </si>
  <si>
    <t>ul. Żelazna 15B</t>
  </si>
  <si>
    <t>40-851</t>
  </si>
  <si>
    <t>Oddział Celny w Chorzowie</t>
  </si>
  <si>
    <t>ul. Gałeczki 61</t>
  </si>
  <si>
    <t>41-516</t>
  </si>
  <si>
    <t>Oddział Celny w Tychach</t>
  </si>
  <si>
    <t>Oddział Celny w Sławkowie</t>
  </si>
  <si>
    <t>Sławków</t>
  </si>
  <si>
    <t>ul. Groniec 1</t>
  </si>
  <si>
    <t>41-260</t>
  </si>
  <si>
    <t>Oddział Celny Towarowy Port Lotniczy Katowice-Pyrzowice</t>
  </si>
  <si>
    <t>Ożarowice</t>
  </si>
  <si>
    <t>ul. Wolności 90</t>
  </si>
  <si>
    <t>42-625</t>
  </si>
  <si>
    <t>Delegatura UCS w Rybniku</t>
  </si>
  <si>
    <t>ul. Kłokocińska 51</t>
  </si>
  <si>
    <t>44-251</t>
  </si>
  <si>
    <t>Delegatura UCS w Rybniku - lokalizacja podległa</t>
  </si>
  <si>
    <t>Oddział Celny w Gliwicach</t>
  </si>
  <si>
    <t>ul. Portowa 28</t>
  </si>
  <si>
    <t>44-102</t>
  </si>
  <si>
    <t>Oddział Celny Pocztowy w Zabrzu</t>
  </si>
  <si>
    <t>ul. Mielżyńskiego 5</t>
  </si>
  <si>
    <t>41-850</t>
  </si>
  <si>
    <t>Delegatura UCS w Częstochowie</t>
  </si>
  <si>
    <t>ul. Marszałka Rydza Śmigłego 26</t>
  </si>
  <si>
    <t>Oddział Celny w Częstochowie</t>
  </si>
  <si>
    <t>ul. Koksowa 11</t>
  </si>
  <si>
    <t>Delegatura UCS w Bielsku-Białej</t>
  </si>
  <si>
    <t>ul. Tadeusza Regera 32</t>
  </si>
  <si>
    <t>43-307</t>
  </si>
  <si>
    <t>Delegatura UCS w Bielsku-Białej - lokalizacja podległa w Cieszynie</t>
  </si>
  <si>
    <t>ul. Mostowa 4</t>
  </si>
  <si>
    <t>Oddział Celny w Czechowicach-Dziedzicach</t>
  </si>
  <si>
    <t>Czechowice-Dziedzice</t>
  </si>
  <si>
    <t>ul. Mazańcowicka 70</t>
  </si>
  <si>
    <t>43-502</t>
  </si>
  <si>
    <t>Śląski Urząd Celno-Skarbowy w Katowicach</t>
  </si>
  <si>
    <t>ul. Słoneczna 34</t>
  </si>
  <si>
    <t>40-136</t>
  </si>
  <si>
    <t>Śląski Urząd Celno-Skarbowy w Katowicach - lokalizacja podległa</t>
  </si>
  <si>
    <t>ul. Rejtana 9</t>
  </si>
  <si>
    <t>Śląski UCS w Katowicach - lokalizacja podległa (Wspólna Placówka Chotebuz)</t>
  </si>
  <si>
    <t>Chotěbuz Republika Czeska</t>
  </si>
  <si>
    <t xml:space="preserve">ul. Na Skalce 316 </t>
  </si>
  <si>
    <t>735 61</t>
  </si>
  <si>
    <t>Urząd Skarbowy w Busku-Zdroju</t>
  </si>
  <si>
    <t>Busko Zdrój</t>
  </si>
  <si>
    <t>ul. Parkowa 17</t>
  </si>
  <si>
    <t>28-100</t>
  </si>
  <si>
    <t xml:space="preserve"> świętokrzyskie</t>
  </si>
  <si>
    <t>Urząd Skarbowy w Jędrzejowie</t>
  </si>
  <si>
    <t>Jędrzejów</t>
  </si>
  <si>
    <t>ul. 11 Listopada 33</t>
  </si>
  <si>
    <t>28-300</t>
  </si>
  <si>
    <t>Pierwszy Urząd Skarbowy w Kielcach</t>
  </si>
  <si>
    <t>Kielce</t>
  </si>
  <si>
    <t>ul. Wróbla 17</t>
  </si>
  <si>
    <t>25-661</t>
  </si>
  <si>
    <t>Drugi Urząd Skarbowy w Kielcach + Świętokrzyski Urząd Skarbowy w Kielcach</t>
  </si>
  <si>
    <t>ul. Częstochowska 20</t>
  </si>
  <si>
    <t>25-647</t>
  </si>
  <si>
    <t>Urząd Skarbowy w Końskich</t>
  </si>
  <si>
    <t>Końskie</t>
  </si>
  <si>
    <t>ul. Piłsudskiego 156B</t>
  </si>
  <si>
    <t>26-200</t>
  </si>
  <si>
    <t>Urząd Skarbowy w Opatowie</t>
  </si>
  <si>
    <t>Opatów</t>
  </si>
  <si>
    <t>ul. Kilińskiego 9</t>
  </si>
  <si>
    <t>27-500</t>
  </si>
  <si>
    <t>Urząd Skarbowy w Ostrowcu Świętokrzyskim</t>
  </si>
  <si>
    <t>Ostrowiec Świętokrzyski</t>
  </si>
  <si>
    <t>ul. Polna 11</t>
  </si>
  <si>
    <t>27-400</t>
  </si>
  <si>
    <t>Urząd Skarbowy w Pińczowie</t>
  </si>
  <si>
    <t>Pińczów</t>
  </si>
  <si>
    <t>ul. Grodziskowa 1</t>
  </si>
  <si>
    <t>28-400</t>
  </si>
  <si>
    <t>Urząd Skarbowy w Sandomierzu</t>
  </si>
  <si>
    <t>Sandomierz</t>
  </si>
  <si>
    <t>ul. Żydowska 1</t>
  </si>
  <si>
    <t>27-600</t>
  </si>
  <si>
    <t>Urząd Skarbowy w Skarżysku-Kamiennej</t>
  </si>
  <si>
    <t>Skarżysko Kamienna</t>
  </si>
  <si>
    <t>ul. 1 Maja 56</t>
  </si>
  <si>
    <t>26-110</t>
  </si>
  <si>
    <t>Urząd Skarbowy w Starachowicach</t>
  </si>
  <si>
    <t>Starachowice</t>
  </si>
  <si>
    <t>ul. Składowa 33</t>
  </si>
  <si>
    <t>27-200</t>
  </si>
  <si>
    <t>Urząd Skarbowy w Staszowie</t>
  </si>
  <si>
    <t>Staszów</t>
  </si>
  <si>
    <t>ul. Oględowska 12</t>
  </si>
  <si>
    <t>28-200</t>
  </si>
  <si>
    <t>Urząd Skarbowy w Kazimierzy Wielkiej</t>
  </si>
  <si>
    <t>Kazimierza Wielka</t>
  </si>
  <si>
    <t>ul. Kościuszki 16</t>
  </si>
  <si>
    <t>28-500</t>
  </si>
  <si>
    <t>Urząd Skarbowy we Włoszczowie</t>
  </si>
  <si>
    <t>Włoszczowa</t>
  </si>
  <si>
    <t>ul. Wiśniowa 10</t>
  </si>
  <si>
    <t>29-100</t>
  </si>
  <si>
    <t>Izba Administracji Skarbowej w Kielcach</t>
  </si>
  <si>
    <t>ul. Sandomierska 105</t>
  </si>
  <si>
    <t>25-324</t>
  </si>
  <si>
    <t>Izba Administracji Skarbowej w Kielcach - lokalizacja podległa</t>
  </si>
  <si>
    <t>ul. Witosa 78B</t>
  </si>
  <si>
    <t>25-561</t>
  </si>
  <si>
    <t>Delegatura UCS w Kielcach + Oddział Celny w Kielcach</t>
  </si>
  <si>
    <t>ul. Ściegiennego 264D</t>
  </si>
  <si>
    <t>25-116</t>
  </si>
  <si>
    <t>Oddział Celny w Starachowicach</t>
  </si>
  <si>
    <t>ul. Radomska 53</t>
  </si>
  <si>
    <t>Oddział Celny w Sandomierzu</t>
  </si>
  <si>
    <t>ul. Przemysłowa 7</t>
  </si>
  <si>
    <t>Świętokrzyski Urząd Celno-Skarbowy w Kielcach</t>
  </si>
  <si>
    <t>ul. Wesoła 56</t>
  </si>
  <si>
    <t>25-363</t>
  </si>
  <si>
    <t>Urząd Skarbowy w Bartoszycach</t>
  </si>
  <si>
    <t>Bartoszyce</t>
  </si>
  <si>
    <t>ul. Bohaterów Warszawy 5</t>
  </si>
  <si>
    <t>11-200</t>
  </si>
  <si>
    <t xml:space="preserve"> warmińsko-mazurskie</t>
  </si>
  <si>
    <t>Urząd Skarbowy w Braniewie</t>
  </si>
  <si>
    <t>Braniewo</t>
  </si>
  <si>
    <t>ul. Jana Matejki 6</t>
  </si>
  <si>
    <t>14-500</t>
  </si>
  <si>
    <t>Urząd Skarbowy w Działdowie</t>
  </si>
  <si>
    <t>Działdowo</t>
  </si>
  <si>
    <t>ul. Marii Skłodowskiej-Curie 35A</t>
  </si>
  <si>
    <t>13-200</t>
  </si>
  <si>
    <t>Urząd Skarbowy w Elblągu</t>
  </si>
  <si>
    <t>Elbląg</t>
  </si>
  <si>
    <t>ul. Mickiewicza 43</t>
  </si>
  <si>
    <t>82-300</t>
  </si>
  <si>
    <t>Urząd Skarbowy w Ełku</t>
  </si>
  <si>
    <t>Ełk</t>
  </si>
  <si>
    <t>ul. Wojska Polskiego 67</t>
  </si>
  <si>
    <t>19-300</t>
  </si>
  <si>
    <t>Urząd Skarbowy w Giżycku</t>
  </si>
  <si>
    <t>Giżycko</t>
  </si>
  <si>
    <t>ul. I Dywizji Tadeusza Kościuszki 15/17</t>
  </si>
  <si>
    <t>11-500</t>
  </si>
  <si>
    <t>Urząd Skarbowy w Iławie</t>
  </si>
  <si>
    <t>Iława</t>
  </si>
  <si>
    <t>ul. Wojska Polskiego 26</t>
  </si>
  <si>
    <t>14-200</t>
  </si>
  <si>
    <t>Urząd Skarbowy w Kętrzynie</t>
  </si>
  <si>
    <t>Kętrzyn</t>
  </si>
  <si>
    <t>ul. Powstańców Warszawy 13</t>
  </si>
  <si>
    <t>11-400</t>
  </si>
  <si>
    <t>Urząd Skarbowy w Kętrzynie - Punkt Obsługi Podatników w Mrągowie</t>
  </si>
  <si>
    <t>Mrągowo</t>
  </si>
  <si>
    <t>ul. Królewiecka 60A</t>
  </si>
  <si>
    <t>11-700</t>
  </si>
  <si>
    <t>Urząd Skarbowy w Nidzicy</t>
  </si>
  <si>
    <t>Nidzica</t>
  </si>
  <si>
    <t>ul. Żeromskiego 11</t>
  </si>
  <si>
    <t>13-100</t>
  </si>
  <si>
    <t>Urząd Skarbowy w Nowym Mieście Lubawskim</t>
  </si>
  <si>
    <t>Nowe Miasto Lubawskie</t>
  </si>
  <si>
    <t>ul. Działyńskich 3</t>
  </si>
  <si>
    <t>13-300</t>
  </si>
  <si>
    <t>Urząd Skarbowy w Olecku</t>
  </si>
  <si>
    <t>Olecko</t>
  </si>
  <si>
    <t>ul. Wojska Polskiego 7</t>
  </si>
  <si>
    <t>19-400</t>
  </si>
  <si>
    <t>Urząd Skarbowy w Ostródzie</t>
  </si>
  <si>
    <t>Ostróda</t>
  </si>
  <si>
    <t>ul. Olsztyńska 5B</t>
  </si>
  <si>
    <t>14-100</t>
  </si>
  <si>
    <t>Urząd Skarbowy w Piszu</t>
  </si>
  <si>
    <t>Pisz</t>
  </si>
  <si>
    <t>ul. Okopowa 2</t>
  </si>
  <si>
    <t>12-200</t>
  </si>
  <si>
    <t>Urząd Skarbowy w Szczytnie</t>
  </si>
  <si>
    <t>Szczytno</t>
  </si>
  <si>
    <t>12-100</t>
  </si>
  <si>
    <t>Warmińsko-Mazurski Urząd Skarbowy w Olsztynie</t>
  </si>
  <si>
    <t>Olsztyn</t>
  </si>
  <si>
    <t>ul. Lubelska 37</t>
  </si>
  <si>
    <t>10-408</t>
  </si>
  <si>
    <t>Izba Administracji Skarbowej w Olsztynie + Urząd Skarbowy w Olsztynie</t>
  </si>
  <si>
    <t>al. M. J. Piłsudskiego 59A</t>
  </si>
  <si>
    <t>10-950</t>
  </si>
  <si>
    <t>Izba Administracji Skarbowej w Olsztynie - lokalizacja podległa</t>
  </si>
  <si>
    <t>10-480</t>
  </si>
  <si>
    <r>
      <rPr>
        <strike/>
        <sz val="9"/>
        <color theme="1"/>
        <rFont val="Calibri"/>
        <family val="2"/>
        <charset val="238"/>
        <scheme val="minor"/>
      </rPr>
      <t>Delegatura UCS w Olsztynie+</t>
    </r>
    <r>
      <rPr>
        <sz val="9"/>
        <rFont val="Arial"/>
        <family val="2"/>
        <charset val="238"/>
      </rPr>
      <t xml:space="preserve"> Oddział Celny w Olsztynie</t>
    </r>
  </si>
  <si>
    <t>11-421</t>
  </si>
  <si>
    <t>Oddział Celny w Olsztynie - lokalizacja podległa (Port Lotniczy w Szymanach)</t>
  </si>
  <si>
    <t>Szymany</t>
  </si>
  <si>
    <t>Szymany 150</t>
  </si>
  <si>
    <t>Oddział Celny w Korszach</t>
  </si>
  <si>
    <t>Korsze</t>
  </si>
  <si>
    <t>ul. Dworcowa 1A</t>
  </si>
  <si>
    <t>11-430</t>
  </si>
  <si>
    <t>Oddział Celny w Korszach - lokalizacja podległa (RTG)</t>
  </si>
  <si>
    <t>Kurkławki</t>
  </si>
  <si>
    <t>Działka nr 7</t>
  </si>
  <si>
    <t>Oddział Celny w Bezledach</t>
  </si>
  <si>
    <t>Bezledy</t>
  </si>
  <si>
    <t>Bezledy przejście graniczne</t>
  </si>
  <si>
    <t>11-222</t>
  </si>
  <si>
    <t>Oddział Celny w Bartoszycach</t>
  </si>
  <si>
    <t>ul. Zbożowa 8</t>
  </si>
  <si>
    <t>Oddział Celny w Ełku</t>
  </si>
  <si>
    <t>ul. Krzemowa 1</t>
  </si>
  <si>
    <t>Oddział Celny w Gołdapi</t>
  </si>
  <si>
    <t>Gołdap</t>
  </si>
  <si>
    <t>Gołdap przejście graniczne</t>
  </si>
  <si>
    <t>19-500</t>
  </si>
  <si>
    <t>Oddział Celny w Elblągu</t>
  </si>
  <si>
    <t>ul. Warszawska 129A</t>
  </si>
  <si>
    <t>Warmińsko-Mazurski Urząd Celno-Skarbowy w Olsztynie (lokalizacja Elbląg)</t>
  </si>
  <si>
    <t>pl. Jagiellończyka 5</t>
  </si>
  <si>
    <t>Oddział Celny w Olsztynie - lokalizacja podległa (Morskie Przejście Graniczne w Elblągu)</t>
  </si>
  <si>
    <t>ul. Portowa 7</t>
  </si>
  <si>
    <t>Oddział Celny w Braniewie</t>
  </si>
  <si>
    <t>ul. Królewiecka 55</t>
  </si>
  <si>
    <t>Oddział Celny w Braniewie - lokalizacja podległa (RTG)</t>
  </si>
  <si>
    <t>Rusy (Braniewo)</t>
  </si>
  <si>
    <t>Dz.164/1</t>
  </si>
  <si>
    <t>Oddział Celny w Gronowie</t>
  </si>
  <si>
    <t>Gronowo</t>
  </si>
  <si>
    <t>Gronowo przejście graniczne</t>
  </si>
  <si>
    <t>Oddział Celny w Iławie</t>
  </si>
  <si>
    <t>ul. Lubawska 12</t>
  </si>
  <si>
    <t>Oddział Celny w Grzechotkach</t>
  </si>
  <si>
    <t>Grzechotki</t>
  </si>
  <si>
    <t>Grzechotki drogowe przejście graniczne</t>
  </si>
  <si>
    <t>Warmińsko-Mazurski Urząd Celno-Skarbowy w Olsztynie</t>
  </si>
  <si>
    <t>ul. Dworcowa 1a</t>
  </si>
  <si>
    <t>10-413</t>
  </si>
  <si>
    <t>Krajowa Informacja Skarbowa - Delegatura w Lesznie</t>
  </si>
  <si>
    <t>Leszno</t>
  </si>
  <si>
    <t>ul. Dekana 6</t>
  </si>
  <si>
    <t>64-100</t>
  </si>
  <si>
    <t xml:space="preserve"> wielkopolskie</t>
  </si>
  <si>
    <t>Urząd Skarbowy w Czarnkowie</t>
  </si>
  <si>
    <t>Czarnków</t>
  </si>
  <si>
    <t>ul. Wodna 8</t>
  </si>
  <si>
    <t>64-700</t>
  </si>
  <si>
    <t>Urząd Skarbowy w Gnieźnie</t>
  </si>
  <si>
    <t>Gniezno</t>
  </si>
  <si>
    <t>ul. Spichrzowa 4</t>
  </si>
  <si>
    <t>62-200</t>
  </si>
  <si>
    <t>Urząd Skarbowy w Gostyniu</t>
  </si>
  <si>
    <t>Gostyń</t>
  </si>
  <si>
    <t>ul. Lipowa 2</t>
  </si>
  <si>
    <t>63-800</t>
  </si>
  <si>
    <t>Urząd Skarbowy w Grodzisku Wielkopolskim</t>
  </si>
  <si>
    <t>Grodzisk Wielkopolski</t>
  </si>
  <si>
    <t>ul. Chopina 7</t>
  </si>
  <si>
    <t>62-065</t>
  </si>
  <si>
    <t>Urząd Skarbowy w Jarocinie</t>
  </si>
  <si>
    <t>Jarocin</t>
  </si>
  <si>
    <t>ul. Tadeusza Kościuszki 21</t>
  </si>
  <si>
    <t>63-200</t>
  </si>
  <si>
    <t>Pierwszy Urząd Skarbowy w Kaliszu</t>
  </si>
  <si>
    <t>Kalisz</t>
  </si>
  <si>
    <t>ul. Wrocławska 12</t>
  </si>
  <si>
    <t>62-800</t>
  </si>
  <si>
    <t>Urząd Skarbowy w Kępnie</t>
  </si>
  <si>
    <t>Kępno</t>
  </si>
  <si>
    <t>ul. Rynek 4</t>
  </si>
  <si>
    <t>63-600</t>
  </si>
  <si>
    <t>Urząd Skarbowy w Kole</t>
  </si>
  <si>
    <t>Koło</t>
  </si>
  <si>
    <t>ul. Prusa 10</t>
  </si>
  <si>
    <t>62-600</t>
  </si>
  <si>
    <t>Urząd Skarbowy w Koninie</t>
  </si>
  <si>
    <t>Konin</t>
  </si>
  <si>
    <t>ul. Zakładowa 7A</t>
  </si>
  <si>
    <t>62-510</t>
  </si>
  <si>
    <t>Urząd Skarbowy w Kościanie</t>
  </si>
  <si>
    <t>Kościan</t>
  </si>
  <si>
    <t>ul. Młyńska 5</t>
  </si>
  <si>
    <t>64-000</t>
  </si>
  <si>
    <t>Urząd Skarbowy w Krotoszynie</t>
  </si>
  <si>
    <t>Krotoszyn</t>
  </si>
  <si>
    <t>ul. Polna 32</t>
  </si>
  <si>
    <t>63-700</t>
  </si>
  <si>
    <t>Urząd Skarbowy w Lesznie</t>
  </si>
  <si>
    <t>ul. Mickiewicza 7</t>
  </si>
  <si>
    <t>Urząd Skarbowy w Międzychodzie</t>
  </si>
  <si>
    <t>Międzychód</t>
  </si>
  <si>
    <t>ul. Piłsudskiego 2</t>
  </si>
  <si>
    <t>64-400</t>
  </si>
  <si>
    <t>Urząd Skarbowy w Nowym Tomyślu</t>
  </si>
  <si>
    <t>Nowy Tomyśl</t>
  </si>
  <si>
    <t>ul. Kolejowa 38</t>
  </si>
  <si>
    <t>64-300</t>
  </si>
  <si>
    <t>Urząd Skarbowy w Ostrowie Wielkopolskim</t>
  </si>
  <si>
    <t>Ostrów Wielkopolski</t>
  </si>
  <si>
    <t>ul. Chłapowskiego 45</t>
  </si>
  <si>
    <t>63-400</t>
  </si>
  <si>
    <t>Urząd Skarbowy w Ostrzeszowie</t>
  </si>
  <si>
    <t>Ostrzeszów</t>
  </si>
  <si>
    <t>ul. Grabskiego 1</t>
  </si>
  <si>
    <t>63-500</t>
  </si>
  <si>
    <t>Urząd Skarbowy w Pile + Wielkopolski Urząd Celno-Skarbowy w Poznaniu - lokalizacja podległa</t>
  </si>
  <si>
    <t>Piła</t>
  </si>
  <si>
    <t>ul. Kossaka 106</t>
  </si>
  <si>
    <t>64-920</t>
  </si>
  <si>
    <t>Urząd Skarbowy Poznań-Grunwald</t>
  </si>
  <si>
    <t>Poznań</t>
  </si>
  <si>
    <t>ul. Smoluchowskiego 1</t>
  </si>
  <si>
    <t>60-179</t>
  </si>
  <si>
    <t>Urząd Skarbowy Poznań-Jeżyce</t>
  </si>
  <si>
    <t>ul. Strzelecka 2/6</t>
  </si>
  <si>
    <t>61-845</t>
  </si>
  <si>
    <t>Urząd Skarbowy Poznań-Nowe Miasto</t>
  </si>
  <si>
    <t>ul. Chłapowskiego 17/18</t>
  </si>
  <si>
    <t>61-503</t>
  </si>
  <si>
    <t>Urząd Skarbowy Poznań-Winogrady</t>
  </si>
  <si>
    <t>ul. Wojciechowskiego 3/5</t>
  </si>
  <si>
    <t>61-890</t>
  </si>
  <si>
    <t>Urząd Skarbowy Poznań-Wilda</t>
  </si>
  <si>
    <t>ul. Dolna Wilda 80</t>
  </si>
  <si>
    <t>61-501</t>
  </si>
  <si>
    <t>Urząd Skarbowy w Rawiczu</t>
  </si>
  <si>
    <t>Rawicz</t>
  </si>
  <si>
    <t>63-900</t>
  </si>
  <si>
    <t>Urząd Skarbowy w Słupcy</t>
  </si>
  <si>
    <t>Słupca</t>
  </si>
  <si>
    <t>ul. Wspólna 1</t>
  </si>
  <si>
    <t>62-400</t>
  </si>
  <si>
    <t>Urząd Skarbowy w Szamotułach</t>
  </si>
  <si>
    <t>Szamotuły</t>
  </si>
  <si>
    <t>ul. Bolesława Chrobrego 17A</t>
  </si>
  <si>
    <t>64-500</t>
  </si>
  <si>
    <t>Urząd Skarbowy w Śremie</t>
  </si>
  <si>
    <t>Śrem</t>
  </si>
  <si>
    <t>ul. Wojska Polskiego 12</t>
  </si>
  <si>
    <t>63-100</t>
  </si>
  <si>
    <t>Urząd Skarbowy w Środzie Wielkopolskiej</t>
  </si>
  <si>
    <t>Środa Wielkopolska</t>
  </si>
  <si>
    <t>ul. Harcerska 2</t>
  </si>
  <si>
    <t>63-000</t>
  </si>
  <si>
    <t>Urząd Skarbowy w Turku</t>
  </si>
  <si>
    <t>Turek</t>
  </si>
  <si>
    <t>ul. Konińska 1</t>
  </si>
  <si>
    <t>62-700</t>
  </si>
  <si>
    <t>Urząd Skarbowy w Wągrowcu</t>
  </si>
  <si>
    <t>Wągrowiec</t>
  </si>
  <si>
    <t>ul. Kościuszki 19A</t>
  </si>
  <si>
    <t>62-100</t>
  </si>
  <si>
    <t>Urząd Skarbowy w Wolsztynie</t>
  </si>
  <si>
    <t>Wolsztyn</t>
  </si>
  <si>
    <t>ul. Dworcowa 15</t>
  </si>
  <si>
    <t>64-200</t>
  </si>
  <si>
    <t>Urząd Skarbowy we Wrześni</t>
  </si>
  <si>
    <t>Września</t>
  </si>
  <si>
    <t>ul. Warszawska 26</t>
  </si>
  <si>
    <t>62-300</t>
  </si>
  <si>
    <t>Urząd Skarbowy w Złotowie</t>
  </si>
  <si>
    <t>Złotów</t>
  </si>
  <si>
    <t>al. Piasta 25</t>
  </si>
  <si>
    <t>77-400</t>
  </si>
  <si>
    <t>Urząd Skarbowy w Chodzieży</t>
  </si>
  <si>
    <t>Chodzież</t>
  </si>
  <si>
    <t>ul. Ofiar Gór Morzewskich 1</t>
  </si>
  <si>
    <t>64-800</t>
  </si>
  <si>
    <t>Urząd Skarbowy w Obornikach</t>
  </si>
  <si>
    <t>Oborniki</t>
  </si>
  <si>
    <t>64-600</t>
  </si>
  <si>
    <t>Urząd Skarbowy w Pleszewie</t>
  </si>
  <si>
    <t>Pleszew</t>
  </si>
  <si>
    <t>ul. Bogusza 6</t>
  </si>
  <si>
    <t>63-300</t>
  </si>
  <si>
    <t>Pierwszy Wielkopolski Urząd Skarbowy w Poznaniu</t>
  </si>
  <si>
    <t>pl. Cyryla Ratajskiego 5</t>
  </si>
  <si>
    <t>61-726</t>
  </si>
  <si>
    <t>Drugi Wielkopolski Urząd Skarbowy w Kaliszu + Drugi Urząd Skarbowy w Kaliszu</t>
  </si>
  <si>
    <t>ul. Fabryczna 1A</t>
  </si>
  <si>
    <t>Izba Administracji Skarbowej w Poznaniu + Pierwszy Urząd Skarbowy w Poznaniu</t>
  </si>
  <si>
    <t>Izba Administracji Skarbowej w Poznaniu - lokalizacja podległa (Biuro Wymiany Informacji Podatkowych w Koninie)</t>
  </si>
  <si>
    <t>ul. Poznańska 46</t>
  </si>
  <si>
    <t>Oddział Celny w Poznaniu</t>
  </si>
  <si>
    <t>ul. Wichrowa 4</t>
  </si>
  <si>
    <t>60-449</t>
  </si>
  <si>
    <t>Oddział Celny „MTP” w Poznaniu - Miejsce Wyznaczone Poczta Polska w Poznaniu</t>
  </si>
  <si>
    <t>ul. Głogowska 17</t>
  </si>
  <si>
    <t>60-702</t>
  </si>
  <si>
    <t>Oddział Celny Port Lotniczy Poznań-Ławica</t>
  </si>
  <si>
    <t>ul. Bukowska 285</t>
  </si>
  <si>
    <t>61-189</t>
  </si>
  <si>
    <t>Oddział Celny w Gądkach</t>
  </si>
  <si>
    <t>Gądki</t>
  </si>
  <si>
    <t>ul. Poznańska 71</t>
  </si>
  <si>
    <t>62-023</t>
  </si>
  <si>
    <t>Oddział Celny w Pile</t>
  </si>
  <si>
    <t>ul. Przemysłowa 23</t>
  </si>
  <si>
    <t>Oddział Celny w Lesznie</t>
  </si>
  <si>
    <t>ul. Dekana 3</t>
  </si>
  <si>
    <t>Oddział Celny w Nowym Tomyślu</t>
  </si>
  <si>
    <t>ul. Celna 1</t>
  </si>
  <si>
    <t>Oddział Celny w Kaliszu</t>
  </si>
  <si>
    <t>ul. Powstańców Wielkopolskich 1-3</t>
  </si>
  <si>
    <t>Oddział Celny w Koninie</t>
  </si>
  <si>
    <t>Modła Królewska</t>
  </si>
  <si>
    <t>ul. Skandynawska 5</t>
  </si>
  <si>
    <t>62-571</t>
  </si>
  <si>
    <t>Wielkopolski Urząd Celno-Skarbowy w Poznaniu</t>
  </si>
  <si>
    <t>ul. Krańcowa 28</t>
  </si>
  <si>
    <t>61-037</t>
  </si>
  <si>
    <t>Wielkopolski Urząd Celno-Skarbowy w Poznaniu - lokalizacja podległa</t>
  </si>
  <si>
    <t>Wielkopolski Urząd Celno-Skarbowy w Poznaniu - lokalizacja podległa w Lesznie</t>
  </si>
  <si>
    <t>ul. Niepodległości 44</t>
  </si>
  <si>
    <t>Wielkopolski Urząd Celno-Skarbowy w Poznaniu - lokalizacja podległa w Kaliszu</t>
  </si>
  <si>
    <t>ul. Częstochowska 144</t>
  </si>
  <si>
    <t>Wielkopolski Urząd Celno-Skarbowy w Poznaniu - lokalizacja podległa w Żdżarach</t>
  </si>
  <si>
    <t>Żdżary</t>
  </si>
  <si>
    <t>Konińska 44</t>
  </si>
  <si>
    <t>Urząd Skarbowy w Białogardzie</t>
  </si>
  <si>
    <t>Białogard</t>
  </si>
  <si>
    <t>ul. Mickiewicza 3</t>
  </si>
  <si>
    <t>78-200</t>
  </si>
  <si>
    <t>zachodniopomorskie</t>
  </si>
  <si>
    <t>Urząd Skarbowy w Białogardzie - Punkt Obsługi Podatników w Świdwinie</t>
  </si>
  <si>
    <t>Świdwin</t>
  </si>
  <si>
    <t>78-300</t>
  </si>
  <si>
    <t>Urząd Skarbowy w Choszcznie</t>
  </si>
  <si>
    <t>Choszczno</t>
  </si>
  <si>
    <t>ul. Lipcowa 16</t>
  </si>
  <si>
    <t>73-200</t>
  </si>
  <si>
    <t xml:space="preserve"> zachodniopomorskie</t>
  </si>
  <si>
    <t>Urząd Skarbowy w Drawsku Pomorskim</t>
  </si>
  <si>
    <t>Drawsko Pomorskie</t>
  </si>
  <si>
    <t>ul. Piłsudskiego 35</t>
  </si>
  <si>
    <t>78-500</t>
  </si>
  <si>
    <t>Urząd Skarbowy w Goleniowie</t>
  </si>
  <si>
    <t>Goleniów</t>
  </si>
  <si>
    <t>pl. Lotników 1</t>
  </si>
  <si>
    <t>72-100</t>
  </si>
  <si>
    <t>Urząd Skarbowy w Gryficach</t>
  </si>
  <si>
    <t>Gryfice</t>
  </si>
  <si>
    <t>ul. Niepodległości 54A</t>
  </si>
  <si>
    <t>72-300</t>
  </si>
  <si>
    <t>Urząd Skarbowy w Gryfinie</t>
  </si>
  <si>
    <t>Gryfino</t>
  </si>
  <si>
    <t>ul. Szczecińska 24</t>
  </si>
  <si>
    <t>74-100</t>
  </si>
  <si>
    <t>Urząd Skarbowy w Kamieniu Pomorskim</t>
  </si>
  <si>
    <t>Kamień Pomorski</t>
  </si>
  <si>
    <t>ul. Mieszka I-go 5A</t>
  </si>
  <si>
    <t>72-400</t>
  </si>
  <si>
    <t>Urząd Skarbowy w Kołobrzegu</t>
  </si>
  <si>
    <t>Kołobrzeg</t>
  </si>
  <si>
    <t>ul. Armii Krajowej 2</t>
  </si>
  <si>
    <t>78-100</t>
  </si>
  <si>
    <t>Pierwszy Urząd Skarbowy w Koszalinie + Oddział Celny w Koszalinie</t>
  </si>
  <si>
    <t>Koszalin</t>
  </si>
  <si>
    <t>ul. Przemysłowa 3</t>
  </si>
  <si>
    <t>75-316</t>
  </si>
  <si>
    <t>Drugi Urząd Skarbowy w Koszalinie</t>
  </si>
  <si>
    <t>ul. Moniuszki 15</t>
  </si>
  <si>
    <t>75-549</t>
  </si>
  <si>
    <t>Drugi Urząd Skarbowy w Koszalinie - Punkt Obsługi Podatników w Sławnie</t>
  </si>
  <si>
    <t>Sławno</t>
  </si>
  <si>
    <t>ul. Sempołowskiej 2a</t>
  </si>
  <si>
    <t>76-100</t>
  </si>
  <si>
    <t>Urząd Skarbowy w Myśliborzu</t>
  </si>
  <si>
    <t>Myślibórz</t>
  </si>
  <si>
    <t>ul. Pileckiego 18</t>
  </si>
  <si>
    <t>74-300</t>
  </si>
  <si>
    <t>Urząd Skarbowy w Pyrzycach</t>
  </si>
  <si>
    <t>Pyrzyce</t>
  </si>
  <si>
    <t>ul. 1 Maja 16</t>
  </si>
  <si>
    <t>74-200</t>
  </si>
  <si>
    <t>Urząd Skarbowy w Stargardzie</t>
  </si>
  <si>
    <t>Stargard</t>
  </si>
  <si>
    <t>ul. Towarowa 15</t>
  </si>
  <si>
    <t>73-110</t>
  </si>
  <si>
    <t>Urząd Skarbowy w Stargardzie - lokalizacja podległa</t>
  </si>
  <si>
    <t>ul. Partyzantów 5</t>
  </si>
  <si>
    <t>Pierwszy Urząd Skarbowy w Szczecinie</t>
  </si>
  <si>
    <t>Szczecin</t>
  </si>
  <si>
    <t>ul. Potulicka 59</t>
  </si>
  <si>
    <t>70-234</t>
  </si>
  <si>
    <t>Drugi Urząd Skarbowy w Szczecinie</t>
  </si>
  <si>
    <t>ul. Felczaka 19</t>
  </si>
  <si>
    <t>70-405</t>
  </si>
  <si>
    <t>Trzeci Urząd Skarbowy w Szczecinie</t>
  </si>
  <si>
    <t>ul. Lucjana Rydla 65</t>
  </si>
  <si>
    <t>70-783</t>
  </si>
  <si>
    <t>Urząd Skarbowy w Szczecinku</t>
  </si>
  <si>
    <t>Szczecinek</t>
  </si>
  <si>
    <t>ul. Mickiewicza 13-14</t>
  </si>
  <si>
    <t>78-400</t>
  </si>
  <si>
    <t>Urząd Skarbowy w Świnoujściu</t>
  </si>
  <si>
    <t>Świnoujście</t>
  </si>
  <si>
    <t>ul. Pułaskiego 7</t>
  </si>
  <si>
    <t>72-600</t>
  </si>
  <si>
    <t>Urząd Skarbowy w Wałczu</t>
  </si>
  <si>
    <t>Wałcz</t>
  </si>
  <si>
    <t>ul. Kościuszki 4</t>
  </si>
  <si>
    <t>78-600</t>
  </si>
  <si>
    <t>Zachodniopomorski Urząd Skarbowy w Szczecinie</t>
  </si>
  <si>
    <t>ul. Żołnierska 45</t>
  </si>
  <si>
    <t>71-210</t>
  </si>
  <si>
    <t xml:space="preserve">Izba Administracji Skarbowej w Szczecinie </t>
  </si>
  <si>
    <t>ul. Roosevelta 1-2</t>
  </si>
  <si>
    <t>70-525</t>
  </si>
  <si>
    <t>Izba Administracji Skarbowej  w Szczecinie - lokalizacja podległa</t>
  </si>
  <si>
    <t>ul. Energetyków 55</t>
  </si>
  <si>
    <t>70-656</t>
  </si>
  <si>
    <t>Izba Administracji Skarbowej w Szczecinie - lokalizacja podległa w Lubieszynie (Intrastat)</t>
  </si>
  <si>
    <t>Dołuje Lubieszyn</t>
  </si>
  <si>
    <t>ul. Lubieszyn 11i</t>
  </si>
  <si>
    <t>70-002</t>
  </si>
  <si>
    <t>Oddział Celny w Szczecinie - Miejsce Wyznaczone w Szczecinie</t>
  </si>
  <si>
    <t>ul. Struga 61</t>
  </si>
  <si>
    <t>70-784</t>
  </si>
  <si>
    <t>Oddział Celny w Szczecinie - Miejsce Wyznaczone Poczta Polska w Szczecinie</t>
  </si>
  <si>
    <t>ul. Franciszka Ksawerego Druckiego-Lubeckiego 1C</t>
  </si>
  <si>
    <t>71-656</t>
  </si>
  <si>
    <t>Oddział Celny „Nabrzeże Łasztownia” w Szczecinie</t>
  </si>
  <si>
    <t>ul. Bytomska 9</t>
  </si>
  <si>
    <t>70-603</t>
  </si>
  <si>
    <t>Oddział Celny Port Lotniczy Szczecin-Goleniów</t>
  </si>
  <si>
    <t>Glewice 1A Port Lotniczy</t>
  </si>
  <si>
    <t>Oddział Celny w Świnoujściu</t>
  </si>
  <si>
    <t>ul. Dworcowa 1</t>
  </si>
  <si>
    <t>72-606</t>
  </si>
  <si>
    <t>Oddział Celny w Świnoujściu - lokalizacja podległa (WOC)</t>
  </si>
  <si>
    <t>ul. Sołtana 1</t>
  </si>
  <si>
    <t>72-602</t>
  </si>
  <si>
    <t>Delegatura Zachodniopomorskiego UCS w Koszalinie</t>
  </si>
  <si>
    <t>ul. Racławicka 3-5</t>
  </si>
  <si>
    <t>75-620</t>
  </si>
  <si>
    <t>Oddział Celny w Kołobrzegu</t>
  </si>
  <si>
    <t>ul. Portowa 41</t>
  </si>
  <si>
    <t>Oddział Celny w Szczecinku</t>
  </si>
  <si>
    <t>ul. Cieślaka 4</t>
  </si>
  <si>
    <t>Zachodniopomorski Urząd Celno-Skarbowy w Szczecinie</t>
  </si>
  <si>
    <t>ul. Małopolska 44</t>
  </si>
  <si>
    <t>70-515</t>
  </si>
  <si>
    <t>Zachodniopomorski Urząd Celno-Skarbowy w Szczecinie - lokalizacja podległa Gryfino</t>
  </si>
  <si>
    <t>ul. Piastów 22</t>
  </si>
  <si>
    <t>74-120</t>
  </si>
  <si>
    <t>Zachodniopomorski Urząd Celno-Skarbowy w Szczecinie - lokalizacja podległa w Kamieniu Pomorskim</t>
  </si>
  <si>
    <t>ul. Długosza 17</t>
  </si>
  <si>
    <t>Drugi Mazowiecki Urząd Skarbowy w Warszawie</t>
  </si>
  <si>
    <t>ul. Ciołka 11A i Astronomów 3</t>
  </si>
  <si>
    <t>01-445</t>
  </si>
  <si>
    <t>mazowieckie</t>
  </si>
  <si>
    <t>Urząd Skarbowy Kraków-Prądnik + Urząd Skarbowy Kraków-Śródmieście + Drugi Urząd Skarbowy Kraków</t>
  </si>
  <si>
    <t>ul. Jasnogórska 11</t>
  </si>
  <si>
    <t>31-358</t>
  </si>
  <si>
    <t>małopolskie</t>
  </si>
  <si>
    <t>ul. Żeromskiego 88</t>
  </si>
  <si>
    <t>90-550</t>
  </si>
  <si>
    <t>Pierwszy Urząd Skarbowy w Lublinie - lokalizacja podległa</t>
  </si>
  <si>
    <t>ul. Konopnicka 3</t>
  </si>
  <si>
    <t>lubelskie</t>
  </si>
  <si>
    <t>Izba Administracji Skarbowej w Bydgoszczy - lokalizacja podległa (GloBE, CRBR, CKR)</t>
  </si>
  <si>
    <t>ul. Objazdowa 1</t>
  </si>
  <si>
    <t>kujawsko-pomorskie</t>
  </si>
  <si>
    <t>Podstawa/ Opcja</t>
  </si>
  <si>
    <t>Rodzaj usługi</t>
  </si>
  <si>
    <t>Grupa</t>
  </si>
  <si>
    <t>Nowe uruchomienia/ Zmiany parametrów</t>
  </si>
  <si>
    <t>Liczba usług (max)</t>
  </si>
  <si>
    <t>Wartości uwzględnione przy obliczeniach w danym roku</t>
  </si>
  <si>
    <t>Usluga Transmisji Danych</t>
  </si>
  <si>
    <t>Rok I</t>
  </si>
  <si>
    <t>opcja</t>
  </si>
  <si>
    <t>uruchomienie</t>
  </si>
  <si>
    <t>uruchomienie usługi kategorii SLA C/D o przepustowości min 10Mb/s i max do 90Mb/s</t>
  </si>
  <si>
    <t>90 Mb/s w kategorii SLA C</t>
  </si>
  <si>
    <t>uruchomienie usługi kategorii SLA B3 o przepustowości min 100 Mb/s i max do 900Mb/s</t>
  </si>
  <si>
    <t>900 Mb/s w kategorii SLA B3</t>
  </si>
  <si>
    <t>zwiększenie</t>
  </si>
  <si>
    <t>zwiększenie przepustowości usługi kategorii SLA B1 o min 100 Mb/s lecz nie więcej niż do maksymalnej przepustowości w grupie</t>
  </si>
  <si>
    <t>900 Mb/s w kategorii SLA B1</t>
  </si>
  <si>
    <t>zwiększenie przepustowości usługi kategorii SLA B2 o min 100 Mb/s lecz nie więcej niż do maksymalnej przepustowości w grupie</t>
  </si>
  <si>
    <t>900 Mb/s w kategorii SLA B2</t>
  </si>
  <si>
    <t>zwiększenie przepustowości usługi kategorii SLA B3/C o min 100 Mb/s lecz nie więcej niż do maksymalnej przepustowości w grupie</t>
  </si>
  <si>
    <t>Rok II</t>
  </si>
  <si>
    <t>uruchomienie usługi w kategorii SLA A o przepustowości 5000Mb/s</t>
  </si>
  <si>
    <t>5000 Mb/s w kategorii SLA A  (dotyczy nowy OP)</t>
  </si>
  <si>
    <t>zwiększenie przepustowości usługi kategorii SLA B2 o min 100 Mb/s lecz nie więcej niż do 600Mb/s</t>
  </si>
  <si>
    <t>600 Mb/s w kategorii SLA B2</t>
  </si>
  <si>
    <t>zwiększenie przepustowości do maksymalnej przepustowości w grupie</t>
  </si>
  <si>
    <t>40000 Mb/s w kategorii SLA A (dotyczy OPR i OPW)</t>
  </si>
  <si>
    <t>zwiekszenie</t>
  </si>
  <si>
    <t>zwiększenie przepustowości min o 5000 Mb/s lecz nie więcej niż do 25000Mb/s</t>
  </si>
  <si>
    <t>25000 Mb/s w kategorii SLA A (dotyczy OPP)</t>
  </si>
  <si>
    <t>Rok III</t>
  </si>
  <si>
    <t>25000 Mb/s w kategorii SLA A (dotyczy nowy OP)</t>
  </si>
  <si>
    <t>Rok IV</t>
  </si>
  <si>
    <t>W całym okresie realizacji Umowy</t>
  </si>
  <si>
    <t>uruchomienie usługi kategorii SLA B1 o przepustowości min 100 Mb/s i max do 900Mb/s</t>
  </si>
  <si>
    <t>900 Mb/s w kategorii SLA B1, uwzględnione w I roku</t>
  </si>
  <si>
    <t>uruchomienie usługi kategorii SLA B2 o przepustowości min 100 Mb/s i max do 900Mb/s</t>
  </si>
  <si>
    <t>900 Mb/s w kategorii SLA B2, uwzględnione w I roku</t>
  </si>
  <si>
    <t>uruchomienie usługi kategorii SLA C o przepustowości min 100 Mb/s i max do 900Mb/s</t>
  </si>
  <si>
    <t>900 Mb/s w kategorii SLA C, uwzględnione w I roku</t>
  </si>
  <si>
    <t>przeniesienia</t>
  </si>
  <si>
    <t>przeniesienie usługi w kategorii SLA  B1/B2/B3/C</t>
  </si>
  <si>
    <t>uwzględnione w IV roku 50 lokalizacji - 900 Mb/s (34 SLA B1 i 16 B2)</t>
  </si>
  <si>
    <t>zmiana SLA</t>
  </si>
  <si>
    <t>zmiana SLA z kategorii C na kategorię B3</t>
  </si>
  <si>
    <t>zmiana SLA z C na kategorię B3, uwzględnione w I roku</t>
  </si>
  <si>
    <t>Podstawowy maksymalny zakres zamówienia</t>
  </si>
  <si>
    <t>Maksymalny zakres całości zamówienia (z opcjonalną częścią zamówienia)</t>
  </si>
  <si>
    <r>
      <t xml:space="preserve">Liczba lokalizacji w kategorii </t>
    </r>
    <r>
      <rPr>
        <b/>
        <sz val="8"/>
        <rFont val="Arial CE"/>
        <charset val="238"/>
      </rPr>
      <t>SLA A</t>
    </r>
  </si>
  <si>
    <r>
      <t xml:space="preserve">Liczba lokalizacji w kategorii </t>
    </r>
    <r>
      <rPr>
        <b/>
        <sz val="8"/>
        <rFont val="Arial CE"/>
        <charset val="238"/>
      </rPr>
      <t>SLA B1</t>
    </r>
  </si>
  <si>
    <r>
      <t xml:space="preserve">Liczba lokalizacji w kategorii </t>
    </r>
    <r>
      <rPr>
        <b/>
        <sz val="8"/>
        <rFont val="Arial CE"/>
        <charset val="238"/>
      </rPr>
      <t>SLA B2</t>
    </r>
  </si>
  <si>
    <r>
      <t xml:space="preserve">Liczba lokalizacji w kategorii </t>
    </r>
    <r>
      <rPr>
        <b/>
        <sz val="8"/>
        <rFont val="Arial CE"/>
        <charset val="238"/>
      </rPr>
      <t>SLA B3</t>
    </r>
  </si>
  <si>
    <r>
      <t xml:space="preserve">Liczba lokalizacji w kategorii </t>
    </r>
    <r>
      <rPr>
        <b/>
        <sz val="8"/>
        <rFont val="Arial CE"/>
        <charset val="238"/>
      </rPr>
      <t>SLA C</t>
    </r>
  </si>
  <si>
    <r>
      <t xml:space="preserve">Liczba lokalizacji w kategorii </t>
    </r>
    <r>
      <rPr>
        <b/>
        <sz val="8"/>
        <rFont val="Arial CE"/>
        <charset val="238"/>
      </rPr>
      <t>SLA D</t>
    </r>
  </si>
  <si>
    <r>
      <t xml:space="preserve">Koszt aktywacji uslugi w kategorii </t>
    </r>
    <r>
      <rPr>
        <b/>
        <sz val="8"/>
        <rFont val="Arial CE"/>
        <charset val="238"/>
      </rPr>
      <t xml:space="preserve">SLA A </t>
    </r>
    <r>
      <rPr>
        <sz val="8"/>
        <rFont val="Arial CE"/>
        <charset val="238"/>
      </rPr>
      <t>o przepustowości [Mb/s] zlotych brutto</t>
    </r>
  </si>
  <si>
    <r>
      <t xml:space="preserve">Koszt aktywacji  uslugi w kategorii </t>
    </r>
    <r>
      <rPr>
        <b/>
        <sz val="8"/>
        <rFont val="Arial CE"/>
        <charset val="238"/>
      </rPr>
      <t xml:space="preserve">SLA B1 </t>
    </r>
    <r>
      <rPr>
        <sz val="8"/>
        <rFont val="Arial CE"/>
        <charset val="238"/>
      </rPr>
      <t>o przepustowości [Mb/s] zlotych brutto</t>
    </r>
  </si>
  <si>
    <r>
      <t xml:space="preserve">Koszt aktywacji uslugi w kategorii </t>
    </r>
    <r>
      <rPr>
        <b/>
        <sz val="8"/>
        <rFont val="Arial CE"/>
        <charset val="238"/>
      </rPr>
      <t xml:space="preserve">SLA B2 </t>
    </r>
    <r>
      <rPr>
        <sz val="8"/>
        <rFont val="Arial CE"/>
        <charset val="238"/>
      </rPr>
      <t>o przepustowości [Mb/s] zlotych brutto</t>
    </r>
  </si>
  <si>
    <r>
      <t xml:space="preserve">Koszt aktywacji uslugi w kategorii </t>
    </r>
    <r>
      <rPr>
        <b/>
        <sz val="8"/>
        <rFont val="Arial CE"/>
        <charset val="238"/>
      </rPr>
      <t xml:space="preserve">SLA B3 </t>
    </r>
    <r>
      <rPr>
        <sz val="8"/>
        <rFont val="Arial CE"/>
        <charset val="238"/>
      </rPr>
      <t>o przepustowości [Mb/s] zlotych brutto</t>
    </r>
  </si>
  <si>
    <r>
      <t xml:space="preserve">Koszt aktywacji uslugi w kategorii </t>
    </r>
    <r>
      <rPr>
        <b/>
        <sz val="8"/>
        <rFont val="Arial CE"/>
        <charset val="238"/>
      </rPr>
      <t xml:space="preserve">SLA C </t>
    </r>
    <r>
      <rPr>
        <sz val="8"/>
        <rFont val="Arial CE"/>
        <charset val="238"/>
      </rPr>
      <t>o przepustowości [Mb/s] zlotych brutto</t>
    </r>
  </si>
  <si>
    <r>
      <t xml:space="preserve">Koszt aktywacji uslugi w kategorii </t>
    </r>
    <r>
      <rPr>
        <b/>
        <sz val="8"/>
        <rFont val="Arial CE"/>
        <charset val="238"/>
      </rPr>
      <t xml:space="preserve">SLA D </t>
    </r>
    <r>
      <rPr>
        <sz val="8"/>
        <rFont val="Arial CE"/>
        <charset val="238"/>
      </rPr>
      <t>o przepustowości [Mb/s] zlotych brutto</t>
    </r>
  </si>
  <si>
    <r>
      <t xml:space="preserve">Koszt abonamentu [liczba m-cy] za uslugę w kategorii </t>
    </r>
    <r>
      <rPr>
        <b/>
        <sz val="8"/>
        <rFont val="Arial CE"/>
        <charset val="238"/>
      </rPr>
      <t xml:space="preserve">SLA A </t>
    </r>
    <r>
      <rPr>
        <sz val="8"/>
        <rFont val="Arial CE"/>
        <charset val="238"/>
      </rPr>
      <t>o przepustowości [Mb/s] zlotych brutto</t>
    </r>
  </si>
  <si>
    <r>
      <t xml:space="preserve">Koszt abonamentu [liczba m-cy] za uslugę w kategorii </t>
    </r>
    <r>
      <rPr>
        <b/>
        <sz val="8"/>
        <rFont val="Arial CE"/>
        <charset val="238"/>
      </rPr>
      <t xml:space="preserve">SLA B1 </t>
    </r>
    <r>
      <rPr>
        <sz val="8"/>
        <rFont val="Arial CE"/>
        <charset val="238"/>
      </rPr>
      <t>o przepustowości [Mb/s] zlotych brutto</t>
    </r>
  </si>
  <si>
    <r>
      <t xml:space="preserve">Koszt abonamentu [liczba m-cy za uslugę w kategorii </t>
    </r>
    <r>
      <rPr>
        <b/>
        <sz val="8"/>
        <rFont val="Arial CE"/>
        <charset val="238"/>
      </rPr>
      <t xml:space="preserve">SLA B2 </t>
    </r>
    <r>
      <rPr>
        <sz val="8"/>
        <rFont val="Arial CE"/>
        <charset val="238"/>
      </rPr>
      <t>o przepustowości [Mb/s] zlotych brutto</t>
    </r>
  </si>
  <si>
    <r>
      <t xml:space="preserve">Koszt abonamentu [liczba m-cy za uslugę w kategorii </t>
    </r>
    <r>
      <rPr>
        <b/>
        <sz val="8"/>
        <rFont val="Arial CE"/>
        <charset val="238"/>
      </rPr>
      <t xml:space="preserve">SLA B3 </t>
    </r>
    <r>
      <rPr>
        <sz val="8"/>
        <rFont val="Arial CE"/>
        <charset val="238"/>
      </rPr>
      <t>o przepustowości [Mb/s] zlotych brutto</t>
    </r>
  </si>
  <si>
    <r>
      <t xml:space="preserve">Koszt  abonamentu [liczba m-cy za uslugę w kategorii </t>
    </r>
    <r>
      <rPr>
        <b/>
        <sz val="8"/>
        <rFont val="Arial CE"/>
        <charset val="238"/>
      </rPr>
      <t xml:space="preserve">SLA C </t>
    </r>
    <r>
      <rPr>
        <sz val="8"/>
        <rFont val="Arial CE"/>
        <charset val="238"/>
      </rPr>
      <t>o przepustowości [Mb/s] zlotych brutto</t>
    </r>
  </si>
  <si>
    <r>
      <t xml:space="preserve">Koszt  abonamentu [liczba m-cy za uslugę w kategorii </t>
    </r>
    <r>
      <rPr>
        <b/>
        <sz val="8"/>
        <rFont val="Arial CE"/>
        <charset val="238"/>
      </rPr>
      <t xml:space="preserve">SLA D </t>
    </r>
    <r>
      <rPr>
        <sz val="8"/>
        <rFont val="Arial CE"/>
        <charset val="238"/>
      </rPr>
      <t>o przepustowości [Mb/s] zlotych brutto</t>
    </r>
  </si>
  <si>
    <r>
      <t xml:space="preserve">Koszt aktywacji uslugi w kategorii </t>
    </r>
    <r>
      <rPr>
        <b/>
        <sz val="8"/>
        <rFont val="Arial CE"/>
        <charset val="238"/>
      </rPr>
      <t xml:space="preserve">SLA A </t>
    </r>
    <r>
      <rPr>
        <sz val="8"/>
        <rFont val="Arial CE"/>
        <charset val="238"/>
      </rPr>
      <t>oprzepustowości [Mb/s] zlotych brutto</t>
    </r>
  </si>
  <si>
    <r>
      <t xml:space="preserve">Koszt aktywacji  uslugi w kategorii </t>
    </r>
    <r>
      <rPr>
        <b/>
        <sz val="8"/>
        <rFont val="Arial CE"/>
        <charset val="238"/>
      </rPr>
      <t xml:space="preserve">SLA B1 </t>
    </r>
    <r>
      <rPr>
        <sz val="8"/>
        <rFont val="Arial CE"/>
        <charset val="238"/>
      </rPr>
      <t>oprzepustowości [Mb/s] zlotych brutto</t>
    </r>
  </si>
  <si>
    <r>
      <t xml:space="preserve">Koszt aktywacji uslugi w kategorii </t>
    </r>
    <r>
      <rPr>
        <b/>
        <sz val="8"/>
        <rFont val="Arial CE"/>
        <charset val="238"/>
      </rPr>
      <t xml:space="preserve">SLA B2 </t>
    </r>
    <r>
      <rPr>
        <sz val="8"/>
        <rFont val="Arial CE"/>
        <charset val="238"/>
      </rPr>
      <t>oprzepustowości [Mb/s] zlotych brutto</t>
    </r>
  </si>
  <si>
    <r>
      <t xml:space="preserve">Koszt aktywacji uslugi w kategorii </t>
    </r>
    <r>
      <rPr>
        <b/>
        <sz val="8"/>
        <rFont val="Arial CE"/>
        <charset val="238"/>
      </rPr>
      <t xml:space="preserve">SLA B3 </t>
    </r>
    <r>
      <rPr>
        <sz val="8"/>
        <rFont val="Arial CE"/>
        <charset val="238"/>
      </rPr>
      <t>oprzepustowości [Mb/s] zlotych brutto</t>
    </r>
  </si>
  <si>
    <r>
      <t xml:space="preserve">Koszt aktywacji uslugi w kategorii </t>
    </r>
    <r>
      <rPr>
        <b/>
        <sz val="8"/>
        <rFont val="Arial CE"/>
        <charset val="238"/>
      </rPr>
      <t xml:space="preserve">SLA C </t>
    </r>
    <r>
      <rPr>
        <sz val="8"/>
        <rFont val="Arial CE"/>
        <charset val="238"/>
      </rPr>
      <t>oprzepustowości [Mb/s] zlotych brutto</t>
    </r>
  </si>
  <si>
    <r>
      <t xml:space="preserve">Koszt aktywacji uslugi w kategorii </t>
    </r>
    <r>
      <rPr>
        <b/>
        <sz val="8"/>
        <rFont val="Arial CE"/>
        <charset val="238"/>
      </rPr>
      <t xml:space="preserve">SLA D </t>
    </r>
    <r>
      <rPr>
        <sz val="8"/>
        <rFont val="Arial CE"/>
        <charset val="238"/>
      </rPr>
      <t>oprzepustowości [Mb/s] zlotych brutto</t>
    </r>
  </si>
  <si>
    <r>
      <t xml:space="preserve">Koszt abonamentu [liczba m-cy] za uslugę w kategorii </t>
    </r>
    <r>
      <rPr>
        <b/>
        <sz val="8"/>
        <rFont val="Arial CE"/>
        <charset val="238"/>
      </rPr>
      <t xml:space="preserve">SLA A </t>
    </r>
    <r>
      <rPr>
        <sz val="8"/>
        <rFont val="Arial CE"/>
        <charset val="238"/>
      </rPr>
      <t>oprzepustowości [Mb/s] zlotych brutto</t>
    </r>
  </si>
  <si>
    <r>
      <t xml:space="preserve">Koszt abonamentu [liczba m-cy] za uslugę w kategorii </t>
    </r>
    <r>
      <rPr>
        <b/>
        <sz val="8"/>
        <rFont val="Arial CE"/>
        <charset val="238"/>
      </rPr>
      <t xml:space="preserve">SLA B1 </t>
    </r>
    <r>
      <rPr>
        <sz val="8"/>
        <rFont val="Arial CE"/>
        <charset val="238"/>
      </rPr>
      <t>oprzepustowości [Mb/s] zlotych brutto</t>
    </r>
  </si>
  <si>
    <r>
      <t xml:space="preserve">Koszt abonamentu [liczba m-cy za uslugę w kategorii </t>
    </r>
    <r>
      <rPr>
        <b/>
        <sz val="8"/>
        <rFont val="Arial CE"/>
        <charset val="238"/>
      </rPr>
      <t xml:space="preserve">SLA B2 </t>
    </r>
    <r>
      <rPr>
        <sz val="8"/>
        <rFont val="Arial CE"/>
        <charset val="238"/>
      </rPr>
      <t>oprzepustowości [Mb/s] zlotych brutto</t>
    </r>
  </si>
  <si>
    <r>
      <t xml:space="preserve">Koszt abonamentu [liczba m-cy za uslugę w kategorii </t>
    </r>
    <r>
      <rPr>
        <b/>
        <sz val="8"/>
        <rFont val="Arial CE"/>
        <charset val="238"/>
      </rPr>
      <t xml:space="preserve">SLA B3 </t>
    </r>
    <r>
      <rPr>
        <sz val="8"/>
        <rFont val="Arial CE"/>
        <charset val="238"/>
      </rPr>
      <t>oprzepustowości [Mb/s] zlotych brutto</t>
    </r>
  </si>
  <si>
    <r>
      <t xml:space="preserve">Koszt  abonamentu [liczba m-cy za uslugę w kategorii </t>
    </r>
    <r>
      <rPr>
        <b/>
        <sz val="8"/>
        <rFont val="Arial CE"/>
        <charset val="238"/>
      </rPr>
      <t xml:space="preserve">SLA C </t>
    </r>
    <r>
      <rPr>
        <sz val="8"/>
        <rFont val="Arial CE"/>
        <charset val="238"/>
      </rPr>
      <t>oprzepustowości [Mb/s] zlotych brutto</t>
    </r>
  </si>
  <si>
    <r>
      <t xml:space="preserve">Koszt  abonamentu [liczba m-cy za uslugę w kategorii </t>
    </r>
    <r>
      <rPr>
        <b/>
        <sz val="8"/>
        <rFont val="Arial CE"/>
        <charset val="238"/>
      </rPr>
      <t xml:space="preserve">SLA D </t>
    </r>
    <r>
      <rPr>
        <sz val="8"/>
        <rFont val="Arial CE"/>
        <charset val="238"/>
      </rPr>
      <t>oprzepustowości [Mb/s] zlotych brutto</t>
    </r>
  </si>
  <si>
    <t>Podstawowowy maksymalny zakres Zamówienia</t>
  </si>
  <si>
    <t>Rok obowiązywania umowy</t>
  </si>
  <si>
    <r>
      <t>Suma kosztów jednorazowych opłat aktywacyjnych</t>
    </r>
    <r>
      <rPr>
        <b/>
        <sz val="8"/>
        <rFont val="Arial CE"/>
        <charset val="238"/>
      </rPr>
      <t xml:space="preserve"> UTD</t>
    </r>
  </si>
  <si>
    <r>
      <t>Suma kosztów abonamentu</t>
    </r>
    <r>
      <rPr>
        <b/>
        <sz val="8"/>
        <rFont val="Arial CE"/>
        <charset val="238"/>
      </rPr>
      <t xml:space="preserve"> UTD</t>
    </r>
    <r>
      <rPr>
        <sz val="8"/>
        <rFont val="Arial CE"/>
        <charset val="238"/>
      </rPr>
      <t xml:space="preserve"> </t>
    </r>
  </si>
  <si>
    <t>IV</t>
  </si>
  <si>
    <t>Razem</t>
  </si>
  <si>
    <t xml:space="preserve">Maksymalna Cena Oferty </t>
  </si>
  <si>
    <t xml:space="preserve">Prawo opcji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</si>
</sst>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  <numFmt numFmtId="165" formatCode="#,##0.00\ [$zł-415];\-#,##0.00\ [$zł-415]"/>
  </numFmts>
  <fonts count="42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0"/>
      <name val="Arial CE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4"/>
      <name val="Arial CE"/>
      <charset val="238"/>
    </font>
    <font>
      <b/>
      <sz val="11"/>
      <name val="Arial CE"/>
      <charset val="238"/>
    </font>
    <font>
      <b/>
      <sz val="11"/>
      <name val="Arial"/>
      <family val="2"/>
      <charset val="238"/>
    </font>
    <font>
      <b/>
      <u/>
      <sz val="10"/>
      <color theme="3"/>
      <name val="Arial CE"/>
      <charset val="238"/>
    </font>
    <font>
      <b/>
      <u/>
      <sz val="10"/>
      <color rgb="FFFF0000"/>
      <name val="Arial CE"/>
      <charset val="238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0"/>
      <color theme="3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trike/>
      <sz val="9"/>
      <color theme="1"/>
      <name val="Calibri"/>
      <family val="2"/>
      <charset val="238"/>
      <scheme val="minor"/>
    </font>
    <font>
      <sz val="6"/>
      <color rgb="FF000000"/>
      <name val="ArialCE"/>
    </font>
  </fonts>
  <fills count="21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4" tint="0.39997558519241921"/>
        <bgColor indexed="64"/>
      </patternFill>
    </fill>
  </fills>
  <borders count="1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/>
      <bottom/>
      <diagonal/>
    </border>
    <border>
      <left style="medium">
        <color rgb="FFC00000"/>
      </left>
      <right/>
      <top style="medium">
        <color rgb="FFC00000"/>
      </top>
      <bottom/>
      <diagonal/>
    </border>
    <border>
      <left/>
      <right/>
      <top style="medium">
        <color rgb="FFC00000"/>
      </top>
      <bottom/>
      <diagonal/>
    </border>
    <border>
      <left/>
      <right style="medium">
        <color rgb="FFC00000"/>
      </right>
      <top style="medium">
        <color rgb="FFC00000"/>
      </top>
      <bottom/>
      <diagonal/>
    </border>
    <border>
      <left style="medium">
        <color rgb="FFFF3399"/>
      </left>
      <right/>
      <top style="medium">
        <color rgb="FFFF3399"/>
      </top>
      <bottom style="medium">
        <color rgb="FFFF3399"/>
      </bottom>
      <diagonal/>
    </border>
    <border>
      <left/>
      <right/>
      <top style="medium">
        <color rgb="FFFF3399"/>
      </top>
      <bottom style="medium">
        <color rgb="FFFF3399"/>
      </bottom>
      <diagonal/>
    </border>
    <border>
      <left/>
      <right style="medium">
        <color rgb="FFFF3399"/>
      </right>
      <top style="medium">
        <color rgb="FFFF3399"/>
      </top>
      <bottom style="medium">
        <color rgb="FFFF3399"/>
      </bottom>
      <diagonal/>
    </border>
    <border>
      <left/>
      <right/>
      <top style="thin">
        <color rgb="FFC00000"/>
      </top>
      <bottom style="thin">
        <color rgb="FFC00000"/>
      </bottom>
      <diagonal/>
    </border>
    <border>
      <left style="thin">
        <color theme="5" tint="-0.249977111117893"/>
      </left>
      <right style="thin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/>
      <right style="medium">
        <color theme="5" tint="-0.249977111117893"/>
      </right>
      <top style="medium">
        <color theme="5" tint="-0.249977111117893"/>
      </top>
      <bottom style="thin">
        <color rgb="FFC00000"/>
      </bottom>
      <diagonal/>
    </border>
    <border>
      <left/>
      <right style="medium">
        <color theme="5" tint="-0.249977111117893"/>
      </right>
      <top style="thin">
        <color rgb="FFC00000"/>
      </top>
      <bottom style="thin">
        <color rgb="FFC00000"/>
      </bottom>
      <diagonal/>
    </border>
    <border>
      <left/>
      <right style="medium">
        <color theme="5" tint="-0.249977111117893"/>
      </right>
      <top style="thin">
        <color rgb="FFC00000"/>
      </top>
      <bottom style="medium">
        <color theme="5" tint="-0.249977111117893"/>
      </bottom>
      <diagonal/>
    </border>
    <border>
      <left style="medium">
        <color theme="5" tint="-0.249977111117893"/>
      </left>
      <right style="medium">
        <color theme="5" tint="-0.249977111117893"/>
      </right>
      <top style="medium">
        <color theme="5" tint="-0.249977111117893"/>
      </top>
      <bottom/>
      <diagonal/>
    </border>
    <border>
      <left style="medium">
        <color theme="5" tint="-0.249977111117893"/>
      </left>
      <right style="medium">
        <color theme="5" tint="-0.249977111117893"/>
      </right>
      <top/>
      <bottom/>
      <diagonal/>
    </border>
    <border>
      <left style="medium">
        <color theme="5" tint="-0.249977111117893"/>
      </left>
      <right style="medium">
        <color theme="5" tint="-0.249977111117893"/>
      </right>
      <top/>
      <bottom style="medium">
        <color theme="5" tint="-0.249977111117893"/>
      </bottom>
      <diagonal/>
    </border>
    <border>
      <left style="thin">
        <color theme="5" tint="-0.249977111117893"/>
      </left>
      <right style="thin">
        <color theme="5" tint="-0.249977111117893"/>
      </right>
      <top style="thin">
        <color theme="5" tint="-0.249977111117893"/>
      </top>
      <bottom style="medium">
        <color theme="5" tint="-0.249977111117893"/>
      </bottom>
      <diagonal/>
    </border>
    <border>
      <left style="thin">
        <color theme="5" tint="-0.249977111117893"/>
      </left>
      <right style="thin">
        <color theme="5" tint="-0.249977111117893"/>
      </right>
      <top style="thin">
        <color theme="5" tint="-0.249977111117893"/>
      </top>
      <bottom/>
      <diagonal/>
    </border>
    <border>
      <left style="thin">
        <color theme="5" tint="-0.249977111117893"/>
      </left>
      <right style="thin">
        <color theme="5" tint="-0.249977111117893"/>
      </right>
      <top style="medium">
        <color theme="5" tint="-0.249977111117893"/>
      </top>
      <bottom style="thin">
        <color theme="5" tint="-0.249977111117893"/>
      </bottom>
      <diagonal/>
    </border>
    <border>
      <left style="thin">
        <color theme="5" tint="-0.249977111117893"/>
      </left>
      <right/>
      <top style="medium">
        <color theme="5" tint="-0.249977111117893"/>
      </top>
      <bottom style="thin">
        <color theme="5" tint="-0.249977111117893"/>
      </bottom>
      <diagonal/>
    </border>
    <border>
      <left style="thin">
        <color theme="5" tint="-0.249977111117893"/>
      </left>
      <right/>
      <top style="thin">
        <color theme="5" tint="-0.249977111117893"/>
      </top>
      <bottom style="thin">
        <color theme="5" tint="-0.249977111117893"/>
      </bottom>
      <diagonal/>
    </border>
    <border>
      <left style="thin">
        <color theme="5" tint="-0.249977111117893"/>
      </left>
      <right/>
      <top style="thin">
        <color theme="5" tint="-0.249977111117893"/>
      </top>
      <bottom style="medium">
        <color theme="5" tint="-0.249977111117893"/>
      </bottom>
      <diagonal/>
    </border>
    <border diagonalUp="1" diagonalDown="1">
      <left style="thin">
        <color theme="5" tint="-0.249977111117893"/>
      </left>
      <right style="thin">
        <color theme="5" tint="-0.249977111117893"/>
      </right>
      <top style="thin">
        <color theme="5" tint="-0.249977111117893"/>
      </top>
      <bottom style="thin">
        <color theme="5" tint="-0.249977111117893"/>
      </bottom>
      <diagonal style="thin">
        <color indexed="64"/>
      </diagonal>
    </border>
    <border diagonalUp="1" diagonalDown="1">
      <left style="thin">
        <color theme="5" tint="-0.249977111117893"/>
      </left>
      <right style="thin">
        <color theme="5" tint="-0.249977111117893"/>
      </right>
      <top style="thin">
        <color theme="5" tint="-0.249977111117893"/>
      </top>
      <bottom style="medium">
        <color theme="5" tint="-0.249977111117893"/>
      </bottom>
      <diagonal style="thin">
        <color indexed="64"/>
      </diagonal>
    </border>
    <border diagonalUp="1" diagonalDown="1">
      <left style="thin">
        <color theme="5" tint="-0.249977111117893"/>
      </left>
      <right style="thin">
        <color theme="5" tint="-0.249977111117893"/>
      </right>
      <top/>
      <bottom style="thin">
        <color theme="5" tint="-0.249977111117893"/>
      </bottom>
      <diagonal style="thin">
        <color indexed="64"/>
      </diagonal>
    </border>
    <border>
      <left style="medium">
        <color theme="5" tint="-0.249977111117893"/>
      </left>
      <right style="thin">
        <color theme="5" tint="-0.249977111117893"/>
      </right>
      <top style="medium">
        <color theme="5" tint="-0.249977111117893"/>
      </top>
      <bottom style="medium">
        <color theme="5" tint="-0.249977111117893"/>
      </bottom>
      <diagonal/>
    </border>
    <border>
      <left style="thin">
        <color theme="5" tint="-0.249977111117893"/>
      </left>
      <right style="thin">
        <color theme="5" tint="-0.249977111117893"/>
      </right>
      <top style="medium">
        <color theme="5" tint="-0.249977111117893"/>
      </top>
      <bottom style="medium">
        <color theme="5" tint="-0.249977111117893"/>
      </bottom>
      <diagonal/>
    </border>
    <border>
      <left style="thin">
        <color theme="5" tint="-0.249977111117893"/>
      </left>
      <right style="medium">
        <color theme="5" tint="-0.249977111117893"/>
      </right>
      <top style="medium">
        <color theme="5" tint="-0.249977111117893"/>
      </top>
      <bottom style="medium">
        <color theme="5" tint="-0.249977111117893"/>
      </bottom>
      <diagonal/>
    </border>
    <border diagonalUp="1" diagonalDown="1">
      <left style="thin">
        <color theme="5" tint="-0.249977111117893"/>
      </left>
      <right style="thin">
        <color theme="5" tint="-0.249977111117893"/>
      </right>
      <top style="thin">
        <color theme="5" tint="-0.249977111117893"/>
      </top>
      <bottom/>
      <diagonal style="thin">
        <color indexed="64"/>
      </diagonal>
    </border>
    <border diagonalUp="1" diagonalDown="1">
      <left style="thin">
        <color theme="5" tint="-0.249977111117893"/>
      </left>
      <right/>
      <top style="thin">
        <color theme="5" tint="-0.249977111117893"/>
      </top>
      <bottom style="thin">
        <color theme="5" tint="-0.249977111117893"/>
      </bottom>
      <diagonal style="thin">
        <color indexed="64"/>
      </diagonal>
    </border>
    <border diagonalUp="1" diagonalDown="1">
      <left style="thin">
        <color theme="5" tint="-0.249977111117893"/>
      </left>
      <right/>
      <top style="thin">
        <color theme="5" tint="-0.249977111117893"/>
      </top>
      <bottom style="medium">
        <color theme="5" tint="-0.249977111117893"/>
      </bottom>
      <diagonal style="thin">
        <color indexed="64"/>
      </diagonal>
    </border>
    <border diagonalUp="1" diagonalDown="1">
      <left style="thin">
        <color theme="5" tint="-0.249977111117893"/>
      </left>
      <right/>
      <top style="thin">
        <color theme="5" tint="-0.249977111117893"/>
      </top>
      <bottom/>
      <diagonal style="thin">
        <color indexed="64"/>
      </diagonal>
    </border>
    <border diagonalUp="1" diagonalDown="1">
      <left style="thin">
        <color theme="5" tint="-0.249977111117893"/>
      </left>
      <right/>
      <top/>
      <bottom style="thin">
        <color theme="5" tint="-0.249977111117893"/>
      </bottom>
      <diagonal style="thin">
        <color indexed="64"/>
      </diagonal>
    </border>
    <border diagonalUp="1" diagonalDown="1">
      <left/>
      <right/>
      <top style="thin">
        <color rgb="FFC00000"/>
      </top>
      <bottom style="thin">
        <color rgb="FFC00000"/>
      </bottom>
      <diagonal style="thin">
        <color indexed="64"/>
      </diagonal>
    </border>
    <border>
      <left style="medium">
        <color theme="5" tint="-0.249977111117893"/>
      </left>
      <right style="medium">
        <color theme="5" tint="-0.249977111117893"/>
      </right>
      <top style="medium">
        <color theme="5" tint="-0.249977111117893"/>
      </top>
      <bottom style="thin">
        <color rgb="FFC00000"/>
      </bottom>
      <diagonal/>
    </border>
    <border>
      <left style="medium">
        <color theme="5" tint="-0.249977111117893"/>
      </left>
      <right style="medium">
        <color theme="5" tint="-0.249977111117893"/>
      </right>
      <top style="thin">
        <color rgb="FFC00000"/>
      </top>
      <bottom style="medium">
        <color theme="5" tint="-0.249977111117893"/>
      </bottom>
      <diagonal/>
    </border>
    <border>
      <left/>
      <right style="thin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 diagonalUp="1" diagonalDown="1">
      <left/>
      <right style="thin">
        <color theme="5" tint="-0.249977111117893"/>
      </right>
      <top/>
      <bottom style="thin">
        <color theme="5" tint="-0.249977111117893"/>
      </bottom>
      <diagonal style="thin">
        <color indexed="64"/>
      </diagonal>
    </border>
    <border diagonalUp="1" diagonalDown="1">
      <left/>
      <right style="thin">
        <color theme="5" tint="-0.249977111117893"/>
      </right>
      <top style="thin">
        <color theme="5" tint="-0.249977111117893"/>
      </top>
      <bottom style="thin">
        <color theme="5" tint="-0.249977111117893"/>
      </bottom>
      <diagonal style="thin">
        <color indexed="64"/>
      </diagonal>
    </border>
    <border diagonalUp="1" diagonalDown="1">
      <left/>
      <right style="thin">
        <color theme="5" tint="-0.249977111117893"/>
      </right>
      <top style="thin">
        <color theme="5" tint="-0.249977111117893"/>
      </top>
      <bottom/>
      <diagonal style="thin">
        <color indexed="64"/>
      </diagonal>
    </border>
    <border diagonalUp="1" diagonalDown="1">
      <left/>
      <right style="thin">
        <color theme="5" tint="-0.249977111117893"/>
      </right>
      <top style="thin">
        <color theme="5" tint="-0.249977111117893"/>
      </top>
      <bottom style="medium">
        <color theme="5" tint="-0.249977111117893"/>
      </bottom>
      <diagonal style="thin">
        <color indexed="64"/>
      </diagonal>
    </border>
    <border>
      <left/>
      <right/>
      <top style="thin">
        <color rgb="FFC00000"/>
      </top>
      <bottom style="medium">
        <color theme="5" tint="-0.249977111117893"/>
      </bottom>
      <diagonal/>
    </border>
    <border diagonalUp="1" diagonalDown="1">
      <left/>
      <right/>
      <top style="medium">
        <color theme="5" tint="-0.249977111117893"/>
      </top>
      <bottom style="thin">
        <color rgb="FFC00000"/>
      </bottom>
      <diagonal style="thin">
        <color indexed="64"/>
      </diagonal>
    </border>
    <border>
      <left/>
      <right style="thin">
        <color theme="5" tint="-0.249977111117893"/>
      </right>
      <top/>
      <bottom style="thin">
        <color theme="5" tint="-0.249977111117893"/>
      </bottom>
      <diagonal/>
    </border>
    <border diagonalUp="1" diagonalDown="1">
      <left style="medium">
        <color theme="5" tint="-0.249977111117893"/>
      </left>
      <right style="medium">
        <color theme="5" tint="-0.249977111117893"/>
      </right>
      <top style="medium">
        <color theme="5" tint="-0.249977111117893"/>
      </top>
      <bottom style="thin">
        <color rgb="FFC00000"/>
      </bottom>
      <diagonal style="thin">
        <color indexed="64"/>
      </diagonal>
    </border>
    <border diagonalUp="1" diagonalDown="1">
      <left style="medium">
        <color theme="5" tint="-0.249977111117893"/>
      </left>
      <right style="medium">
        <color theme="5" tint="-0.249977111117893"/>
      </right>
      <top style="thin">
        <color rgb="FFC00000"/>
      </top>
      <bottom style="thin">
        <color rgb="FFC00000"/>
      </bottom>
      <diagonal style="thin">
        <color indexed="64"/>
      </diagonal>
    </border>
    <border diagonalUp="1" diagonalDown="1">
      <left/>
      <right/>
      <top style="thin">
        <color rgb="FFC00000"/>
      </top>
      <bottom/>
      <diagonal style="thin">
        <color indexed="64"/>
      </diagonal>
    </border>
    <border>
      <left/>
      <right/>
      <top/>
      <bottom style="thin">
        <color rgb="FFC00000"/>
      </bottom>
      <diagonal/>
    </border>
    <border>
      <left style="thin">
        <color theme="9" tint="-0.499984740745262"/>
      </left>
      <right style="thin">
        <color theme="9" tint="-0.499984740745262"/>
      </right>
      <top style="medium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medium">
        <color theme="9" tint="-0.499984740745262"/>
      </right>
      <top style="medium">
        <color theme="9" tint="-0.499984740745262"/>
      </top>
      <bottom style="thin">
        <color theme="9" tint="-0.499984740745262"/>
      </bottom>
      <diagonal/>
    </border>
    <border>
      <left style="medium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medium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medium">
        <color theme="9" tint="-0.499984740745262"/>
      </left>
      <right style="thin">
        <color theme="9" tint="-0.499984740745262"/>
      </right>
      <top style="thin">
        <color theme="9" tint="-0.499984740745262"/>
      </top>
      <bottom/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/>
      <diagonal/>
    </border>
    <border>
      <left style="thin">
        <color theme="9" tint="-0.499984740745262"/>
      </left>
      <right style="medium">
        <color theme="9" tint="-0.499984740745262"/>
      </right>
      <top style="thin">
        <color theme="9" tint="-0.499984740745262"/>
      </top>
      <bottom/>
      <diagonal/>
    </border>
    <border>
      <left style="medium">
        <color theme="9" tint="-0.499984740745262"/>
      </left>
      <right style="medium">
        <color theme="9" tint="-0.499984740745262"/>
      </right>
      <top style="medium">
        <color theme="9" tint="-0.499984740745262"/>
      </top>
      <bottom style="thin">
        <color rgb="FFC00000"/>
      </bottom>
      <diagonal/>
    </border>
    <border>
      <left style="medium">
        <color theme="9" tint="-0.499984740745262"/>
      </left>
      <right style="medium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medium">
        <color theme="9" tint="-0.499984740745262"/>
      </left>
      <right style="medium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  <border diagonalUp="1" diagonalDown="1">
      <left style="thin">
        <color theme="5" tint="-0.249977111117893"/>
      </left>
      <right style="medium">
        <color theme="9" tint="-0.499984740745262"/>
      </right>
      <top/>
      <bottom style="thin">
        <color theme="5" tint="-0.249977111117893"/>
      </bottom>
      <diagonal style="thin">
        <color indexed="64"/>
      </diagonal>
    </border>
    <border diagonalUp="1" diagonalDown="1">
      <left style="thin">
        <color theme="5" tint="-0.249977111117893"/>
      </left>
      <right style="medium">
        <color theme="9" tint="-0.499984740745262"/>
      </right>
      <top style="thin">
        <color theme="5" tint="-0.249977111117893"/>
      </top>
      <bottom style="thin">
        <color theme="5" tint="-0.249977111117893"/>
      </bottom>
      <diagonal style="thin">
        <color indexed="64"/>
      </diagonal>
    </border>
    <border diagonalUp="1" diagonalDown="1">
      <left style="thin">
        <color theme="5" tint="-0.249977111117893"/>
      </left>
      <right style="medium">
        <color theme="9" tint="-0.499984740745262"/>
      </right>
      <top style="thin">
        <color theme="5" tint="-0.249977111117893"/>
      </top>
      <bottom/>
      <diagonal style="thin">
        <color indexed="64"/>
      </diagonal>
    </border>
    <border diagonalUp="1" diagonalDown="1">
      <left style="thin">
        <color theme="5" tint="-0.249977111117893"/>
      </left>
      <right style="thin">
        <color theme="5" tint="-0.249977111117893"/>
      </right>
      <top style="thin">
        <color theme="5" tint="-0.249977111117893"/>
      </top>
      <bottom style="medium">
        <color theme="9" tint="-0.499984740745262"/>
      </bottom>
      <diagonal style="thin">
        <color indexed="64"/>
      </diagonal>
    </border>
    <border diagonalUp="1" diagonalDown="1">
      <left style="thin">
        <color theme="5" tint="-0.249977111117893"/>
      </left>
      <right style="medium">
        <color theme="9" tint="-0.499984740745262"/>
      </right>
      <top style="thin">
        <color theme="5" tint="-0.249977111117893"/>
      </top>
      <bottom style="medium">
        <color theme="9" tint="-0.499984740745262"/>
      </bottom>
      <diagonal style="thin">
        <color indexed="64"/>
      </diagonal>
    </border>
    <border>
      <left/>
      <right style="medium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/>
      <right style="medium">
        <color theme="5" tint="-0.249977111117893"/>
      </right>
      <top style="thin">
        <color theme="5" tint="-0.249977111117893"/>
      </top>
      <bottom style="medium">
        <color theme="5" tint="-0.249977111117893"/>
      </bottom>
      <diagonal/>
    </border>
    <border>
      <left style="medium">
        <color theme="9" tint="-0.499984740745262"/>
      </left>
      <right style="medium">
        <color theme="9" tint="-0.499984740745262"/>
      </right>
      <top/>
      <bottom style="thin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/>
      <bottom style="thin">
        <color theme="9" tint="-0.499984740745262"/>
      </bottom>
      <diagonal/>
    </border>
    <border>
      <left style="thin">
        <color theme="9" tint="-0.499984740745262"/>
      </left>
      <right style="medium">
        <color theme="9" tint="-0.499984740745262"/>
      </right>
      <top/>
      <bottom style="thin">
        <color theme="9" tint="-0.499984740745262"/>
      </bottom>
      <diagonal/>
    </border>
    <border diagonalUp="1" diagonalDown="1">
      <left/>
      <right/>
      <top/>
      <bottom style="thin">
        <color rgb="FFC00000"/>
      </bottom>
      <diagonal style="thin">
        <color indexed="64"/>
      </diagonal>
    </border>
    <border>
      <left style="medium">
        <color theme="9" tint="-0.499984740745262"/>
      </left>
      <right style="thin">
        <color theme="9" tint="-0.499984740745262"/>
      </right>
      <top/>
      <bottom style="thin">
        <color theme="9" tint="-0.499984740745262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medium">
        <color rgb="FFC00000"/>
      </bottom>
      <diagonal/>
    </border>
    <border>
      <left style="medium">
        <color theme="9" tint="-0.499984740745262"/>
      </left>
      <right style="medium">
        <color theme="9" tint="-0.499984740745262"/>
      </right>
      <top style="thin">
        <color rgb="FFC00000"/>
      </top>
      <bottom style="thin">
        <color rgb="FFC00000"/>
      </bottom>
      <diagonal/>
    </border>
    <border>
      <left style="medium">
        <color theme="9" tint="-0.499984740745262"/>
      </left>
      <right style="medium">
        <color theme="9" tint="-0.499984740745262"/>
      </right>
      <top style="thin">
        <color rgb="FFC00000"/>
      </top>
      <bottom/>
      <diagonal/>
    </border>
    <border>
      <left style="medium">
        <color theme="9" tint="-0.499984740745262"/>
      </left>
      <right style="medium">
        <color theme="9" tint="-0.499984740745262"/>
      </right>
      <top style="thin">
        <color rgb="FFC00000"/>
      </top>
      <bottom style="medium">
        <color theme="9" tint="-0.499984740745262"/>
      </bottom>
      <diagonal/>
    </border>
    <border>
      <left/>
      <right style="thin">
        <color theme="5" tint="-0.249977111117893"/>
      </right>
      <top style="medium">
        <color theme="5" tint="-0.249977111117893"/>
      </top>
      <bottom style="thin">
        <color theme="5" tint="-0.249977111117893"/>
      </bottom>
      <diagonal/>
    </border>
    <border>
      <left/>
      <right style="thin">
        <color theme="5" tint="-0.249977111117893"/>
      </right>
      <top style="thin">
        <color theme="5" tint="-0.249977111117893"/>
      </top>
      <bottom style="medium">
        <color theme="5" tint="-0.249977111117893"/>
      </bottom>
      <diagonal/>
    </border>
    <border diagonalUp="1" diagonalDown="1">
      <left/>
      <right style="thin">
        <color theme="5" tint="-0.249977111117893"/>
      </right>
      <top style="thin">
        <color theme="5" tint="-0.249977111117893"/>
      </top>
      <bottom style="medium">
        <color theme="9" tint="-0.499984740745262"/>
      </bottom>
      <diagonal style="thin">
        <color indexed="64"/>
      </diagonal>
    </border>
    <border>
      <left style="medium">
        <color theme="5" tint="-0.249977111117893"/>
      </left>
      <right style="medium">
        <color theme="5" tint="-0.249977111117893"/>
      </right>
      <top style="medium">
        <color theme="5" tint="-0.249977111117893"/>
      </top>
      <bottom style="thin">
        <color theme="5" tint="-0.249977111117893"/>
      </bottom>
      <diagonal/>
    </border>
    <border>
      <left style="medium">
        <color theme="5" tint="-0.249977111117893"/>
      </left>
      <right style="medium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 style="medium">
        <color theme="5" tint="-0.249977111117893"/>
      </left>
      <right style="medium">
        <color theme="5" tint="-0.249977111117893"/>
      </right>
      <top style="thin">
        <color theme="5" tint="-0.249977111117893"/>
      </top>
      <bottom style="medium">
        <color theme="5" tint="-0.249977111117893"/>
      </bottom>
      <diagonal/>
    </border>
    <border>
      <left style="medium">
        <color theme="5" tint="-0.249977111117893"/>
      </left>
      <right style="thin">
        <color theme="5" tint="-0.249977111117893"/>
      </right>
      <top style="medium">
        <color theme="5" tint="-0.249977111117893"/>
      </top>
      <bottom style="thin">
        <color theme="5" tint="-0.249977111117893"/>
      </bottom>
      <diagonal/>
    </border>
    <border>
      <left style="thin">
        <color theme="5" tint="-0.249977111117893"/>
      </left>
      <right style="medium">
        <color theme="5" tint="-0.249977111117893"/>
      </right>
      <top style="medium">
        <color theme="5" tint="-0.249977111117893"/>
      </top>
      <bottom style="thin">
        <color theme="5" tint="-0.249977111117893"/>
      </bottom>
      <diagonal/>
    </border>
    <border>
      <left style="medium">
        <color theme="5" tint="-0.249977111117893"/>
      </left>
      <right style="thin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 style="thin">
        <color theme="5" tint="-0.249977111117893"/>
      </left>
      <right style="medium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 style="medium">
        <color theme="5" tint="-0.249977111117893"/>
      </left>
      <right style="thin">
        <color theme="5" tint="-0.249977111117893"/>
      </right>
      <top style="thin">
        <color theme="5" tint="-0.249977111117893"/>
      </top>
      <bottom style="medium">
        <color theme="5" tint="-0.249977111117893"/>
      </bottom>
      <diagonal/>
    </border>
    <border>
      <left style="thin">
        <color theme="5" tint="-0.249977111117893"/>
      </left>
      <right style="medium">
        <color theme="5" tint="-0.249977111117893"/>
      </right>
      <top style="thin">
        <color theme="5" tint="-0.249977111117893"/>
      </top>
      <bottom style="medium">
        <color theme="5" tint="-0.249977111117893"/>
      </bottom>
      <diagonal/>
    </border>
    <border diagonalUp="1" diagonalDown="1">
      <left style="medium">
        <color theme="5" tint="-0.249977111117893"/>
      </left>
      <right style="medium">
        <color theme="5" tint="-0.249977111117893"/>
      </right>
      <top style="thin">
        <color rgb="FFC00000"/>
      </top>
      <bottom/>
      <diagonal style="thin">
        <color indexed="64"/>
      </diagonal>
    </border>
    <border diagonalUp="1" diagonalDown="1">
      <left style="medium">
        <color theme="5" tint="-0.249977111117893"/>
      </left>
      <right style="medium">
        <color theme="5" tint="-0.249977111117893"/>
      </right>
      <top style="medium">
        <color theme="5" tint="-0.249977111117893"/>
      </top>
      <bottom style="thin">
        <color theme="5" tint="-0.249977111117893"/>
      </bottom>
      <diagonal style="thin">
        <color indexed="64"/>
      </diagonal>
    </border>
    <border diagonalUp="1" diagonalDown="1">
      <left style="medium">
        <color theme="5" tint="-0.249977111117893"/>
      </left>
      <right style="medium">
        <color theme="5" tint="-0.249977111117893"/>
      </right>
      <top style="thin">
        <color theme="5" tint="-0.249977111117893"/>
      </top>
      <bottom style="thin">
        <color theme="5" tint="-0.249977111117893"/>
      </bottom>
      <diagonal style="thin">
        <color indexed="64"/>
      </diagonal>
    </border>
    <border>
      <left style="medium">
        <color theme="5" tint="-0.249977111117893"/>
      </left>
      <right style="medium">
        <color theme="5" tint="-0.249977111117893"/>
      </right>
      <top/>
      <bottom style="thin">
        <color theme="5" tint="-0.249977111117893"/>
      </bottom>
      <diagonal/>
    </border>
    <border diagonalUp="1" diagonalDown="1">
      <left style="medium">
        <color theme="5" tint="-0.249977111117893"/>
      </left>
      <right style="medium">
        <color theme="5" tint="-0.249977111117893"/>
      </right>
      <top style="thin">
        <color theme="5" tint="-0.249977111117893"/>
      </top>
      <bottom/>
      <diagonal style="thin">
        <color indexed="64"/>
      </diagonal>
    </border>
    <border>
      <left style="medium">
        <color theme="5"/>
      </left>
      <right/>
      <top/>
      <bottom/>
      <diagonal/>
    </border>
    <border>
      <left style="medium">
        <color theme="5"/>
      </left>
      <right/>
      <top/>
      <bottom style="medium">
        <color theme="9" tint="-0.499984740745262"/>
      </bottom>
      <diagonal/>
    </border>
    <border diagonalUp="1" diagonalDown="1">
      <left style="medium">
        <color theme="5" tint="-0.249977111117893"/>
      </left>
      <right style="medium">
        <color theme="5" tint="-0.249977111117893"/>
      </right>
      <top style="thin">
        <color theme="5" tint="-0.249977111117893"/>
      </top>
      <bottom style="medium">
        <color theme="5" tint="-0.249977111117893"/>
      </bottom>
      <diagonal style="thin">
        <color indexed="64"/>
      </diagonal>
    </border>
    <border>
      <left style="medium">
        <color theme="5" tint="-0.249977111117893"/>
      </left>
      <right style="thin">
        <color theme="5" tint="-0.249977111117893"/>
      </right>
      <top style="thin">
        <color theme="5" tint="-0.249977111117893"/>
      </top>
      <bottom/>
      <diagonal/>
    </border>
    <border>
      <left style="thin">
        <color theme="5" tint="-0.249977111117893"/>
      </left>
      <right style="medium">
        <color theme="5" tint="-0.249977111117893"/>
      </right>
      <top style="thin">
        <color theme="5" tint="-0.249977111117893"/>
      </top>
      <bottom/>
      <diagonal/>
    </border>
    <border>
      <left style="medium">
        <color rgb="FFFF3399"/>
      </left>
      <right style="medium">
        <color rgb="FFFF3399"/>
      </right>
      <top style="medium">
        <color rgb="FFFF3399"/>
      </top>
      <bottom style="medium">
        <color rgb="FFFF3399"/>
      </bottom>
      <diagonal/>
    </border>
    <border>
      <left style="medium">
        <color rgb="FFFF3399"/>
      </left>
      <right style="medium">
        <color rgb="FFFF3399"/>
      </right>
      <top style="medium">
        <color rgb="FFFF3399"/>
      </top>
      <bottom style="thin">
        <color rgb="FFFF3399"/>
      </bottom>
      <diagonal/>
    </border>
    <border>
      <left style="medium">
        <color rgb="FFFF3399"/>
      </left>
      <right style="medium">
        <color rgb="FFFF3399"/>
      </right>
      <top style="thin">
        <color rgb="FFFF3399"/>
      </top>
      <bottom style="thin">
        <color rgb="FFFF3399"/>
      </bottom>
      <diagonal/>
    </border>
    <border>
      <left style="medium">
        <color rgb="FFFF3399"/>
      </left>
      <right style="medium">
        <color rgb="FFFF3399"/>
      </right>
      <top style="thin">
        <color rgb="FFFF3399"/>
      </top>
      <bottom style="medium">
        <color rgb="FFFF3399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5" tint="-0.249977111117893"/>
      </left>
      <right style="medium">
        <color theme="5" tint="-0.249977111117893"/>
      </right>
      <top style="medium">
        <color theme="5" tint="-0.249977111117893"/>
      </top>
      <bottom style="medium">
        <color theme="5" tint="-0.249977111117893"/>
      </bottom>
      <diagonal/>
    </border>
    <border diagonalUp="1" diagonalDown="1">
      <left style="thin">
        <color theme="5" tint="-0.249977111117893"/>
      </left>
      <right style="thin">
        <color theme="5" tint="-0.249977111117893"/>
      </right>
      <top style="medium">
        <color theme="5" tint="-0.249977111117893"/>
      </top>
      <bottom style="thin">
        <color theme="5" tint="-0.249977111117893"/>
      </bottom>
      <diagonal style="thin">
        <color indexed="64"/>
      </diagonal>
    </border>
    <border diagonalUp="1" diagonalDown="1">
      <left/>
      <right style="thin">
        <color theme="5" tint="-0.249977111117893"/>
      </right>
      <top style="medium">
        <color theme="5" tint="-0.249977111117893"/>
      </top>
      <bottom style="thin">
        <color theme="5" tint="-0.249977111117893"/>
      </bottom>
      <diagonal style="thin">
        <color indexed="64"/>
      </diagonal>
    </border>
    <border>
      <left/>
      <right/>
      <top style="thin">
        <color theme="5" tint="-0.249977111117893"/>
      </top>
      <bottom style="thin">
        <color theme="5" tint="-0.249977111117893"/>
      </bottom>
      <diagonal/>
    </border>
    <border diagonalUp="1" diagonalDown="1">
      <left style="thin">
        <color theme="5" tint="-0.249977111117893"/>
      </left>
      <right style="medium">
        <color theme="5" tint="-0.249977111117893"/>
      </right>
      <top style="medium">
        <color theme="5" tint="-0.249977111117893"/>
      </top>
      <bottom style="thin">
        <color theme="5" tint="-0.249977111117893"/>
      </bottom>
      <diagonal style="thin">
        <color indexed="64"/>
      </diagonal>
    </border>
    <border diagonalUp="1" diagonalDown="1">
      <left style="thin">
        <color theme="5" tint="-0.249977111117893"/>
      </left>
      <right style="medium">
        <color theme="5" tint="-0.249977111117893"/>
      </right>
      <top style="thin">
        <color theme="5" tint="-0.249977111117893"/>
      </top>
      <bottom style="thin">
        <color theme="5" tint="-0.249977111117893"/>
      </bottom>
      <diagonal style="thin">
        <color indexed="64"/>
      </diagonal>
    </border>
    <border diagonalUp="1" diagonalDown="1">
      <left style="thin">
        <color theme="5" tint="-0.249977111117893"/>
      </left>
      <right style="medium">
        <color theme="5" tint="-0.249977111117893"/>
      </right>
      <top style="thin">
        <color theme="5" tint="-0.249977111117893"/>
      </top>
      <bottom style="medium">
        <color theme="5" tint="-0.249977111117893"/>
      </bottom>
      <diagonal style="thin">
        <color indexed="64"/>
      </diagonal>
    </border>
    <border>
      <left style="medium">
        <color theme="5" tint="-0.249977111117893"/>
      </left>
      <right/>
      <top style="medium">
        <color theme="5" tint="-0.249977111117893"/>
      </top>
      <bottom style="thin">
        <color theme="5" tint="-0.249977111117893"/>
      </bottom>
      <diagonal/>
    </border>
    <border>
      <left style="medium">
        <color theme="5" tint="-0.249977111117893"/>
      </left>
      <right/>
      <top style="medium">
        <color theme="5" tint="-0.249977111117893"/>
      </top>
      <bottom style="medium">
        <color theme="5" tint="-0.249977111117893"/>
      </bottom>
      <diagonal/>
    </border>
    <border>
      <left/>
      <right/>
      <top style="medium">
        <color theme="5" tint="-0.249977111117893"/>
      </top>
      <bottom style="medium">
        <color theme="5" tint="-0.249977111117893"/>
      </bottom>
      <diagonal/>
    </border>
    <border>
      <left/>
      <right style="medium">
        <color theme="5" tint="-0.249977111117893"/>
      </right>
      <top style="medium">
        <color theme="5" tint="-0.249977111117893"/>
      </top>
      <bottom style="medium">
        <color theme="5" tint="-0.249977111117893"/>
      </bottom>
      <diagonal/>
    </border>
    <border>
      <left/>
      <right/>
      <top style="thin">
        <color theme="5" tint="-0.249977111117893"/>
      </top>
      <bottom/>
      <diagonal/>
    </border>
    <border>
      <left/>
      <right/>
      <top style="medium">
        <color rgb="FFFF3399"/>
      </top>
      <bottom style="thin">
        <color rgb="FFFF3399"/>
      </bottom>
      <diagonal/>
    </border>
    <border>
      <left/>
      <right/>
      <top style="thin">
        <color rgb="FFFF3399"/>
      </top>
      <bottom style="thin">
        <color rgb="FFFF3399"/>
      </bottom>
      <diagonal/>
    </border>
    <border>
      <left/>
      <right/>
      <top style="thin">
        <color rgb="FFFF3399"/>
      </top>
      <bottom style="medium">
        <color rgb="FFFF3399"/>
      </bottom>
      <diagonal/>
    </border>
    <border>
      <left/>
      <right style="medium">
        <color rgb="FFFF3399"/>
      </right>
      <top style="medium">
        <color rgb="FFFF3399"/>
      </top>
      <bottom style="thin">
        <color rgb="FFFF3399"/>
      </bottom>
      <diagonal/>
    </border>
    <border>
      <left/>
      <right style="medium">
        <color rgb="FFFF3399"/>
      </right>
      <top style="thin">
        <color rgb="FFFF3399"/>
      </top>
      <bottom style="thin">
        <color rgb="FFFF3399"/>
      </bottom>
      <diagonal/>
    </border>
    <border>
      <left/>
      <right style="medium">
        <color rgb="FFFF3399"/>
      </right>
      <top style="thin">
        <color rgb="FFFF3399"/>
      </top>
      <bottom style="medium">
        <color rgb="FFFF3399"/>
      </bottom>
      <diagonal/>
    </border>
    <border>
      <left/>
      <right style="medium">
        <color theme="5" tint="-0.249977111117893"/>
      </right>
      <top style="medium">
        <color theme="5" tint="-0.249977111117893"/>
      </top>
      <bottom style="thin">
        <color theme="5" tint="-0.249977111117893"/>
      </bottom>
      <diagonal/>
    </border>
    <border diagonalUp="1" diagonalDown="1">
      <left style="thin">
        <color theme="5" tint="-0.249977111117893"/>
      </left>
      <right/>
      <top style="medium">
        <color theme="5" tint="-0.249977111117893"/>
      </top>
      <bottom style="thin">
        <color theme="5" tint="-0.249977111117893"/>
      </bottom>
      <diagonal style="thin">
        <color indexed="64"/>
      </diagonal>
    </border>
    <border diagonalUp="1" diagonalDown="1">
      <left style="medium">
        <color theme="5" tint="-0.249977111117893"/>
      </left>
      <right/>
      <top style="medium">
        <color theme="5" tint="-0.249977111117893"/>
      </top>
      <bottom style="thin">
        <color theme="5" tint="-0.249977111117893"/>
      </bottom>
      <diagonal style="thin">
        <color indexed="64"/>
      </diagonal>
    </border>
    <border diagonalUp="1" diagonalDown="1">
      <left style="medium">
        <color theme="5" tint="-0.249977111117893"/>
      </left>
      <right/>
      <top style="thin">
        <color theme="5" tint="-0.249977111117893"/>
      </top>
      <bottom style="thin">
        <color theme="5" tint="-0.249977111117893"/>
      </bottom>
      <diagonal style="thin">
        <color indexed="64"/>
      </diagonal>
    </border>
    <border diagonalUp="1" diagonalDown="1">
      <left style="medium">
        <color theme="5" tint="-0.249977111117893"/>
      </left>
      <right/>
      <top style="thin">
        <color theme="5" tint="-0.249977111117893"/>
      </top>
      <bottom style="medium">
        <color theme="5" tint="-0.249977111117893"/>
      </bottom>
      <diagonal style="thin">
        <color indexed="64"/>
      </diagonal>
    </border>
    <border diagonalUp="1" diagonalDown="1">
      <left/>
      <right style="medium">
        <color theme="5" tint="-0.249977111117893"/>
      </right>
      <top style="medium">
        <color theme="5" tint="-0.249977111117893"/>
      </top>
      <bottom style="thin">
        <color theme="5" tint="-0.249977111117893"/>
      </bottom>
      <diagonal style="thin">
        <color indexed="64"/>
      </diagonal>
    </border>
    <border diagonalUp="1" diagonalDown="1">
      <left/>
      <right style="medium">
        <color theme="5" tint="-0.249977111117893"/>
      </right>
      <top style="thin">
        <color theme="5" tint="-0.249977111117893"/>
      </top>
      <bottom style="thin">
        <color theme="5" tint="-0.249977111117893"/>
      </bottom>
      <diagonal style="thin">
        <color indexed="64"/>
      </diagonal>
    </border>
    <border diagonalUp="1" diagonalDown="1">
      <left/>
      <right style="medium">
        <color theme="5" tint="-0.249977111117893"/>
      </right>
      <top style="thin">
        <color theme="5" tint="-0.249977111117893"/>
      </top>
      <bottom style="medium">
        <color theme="5" tint="-0.249977111117893"/>
      </bottom>
      <diagonal style="thin">
        <color indexed="64"/>
      </diagonal>
    </border>
    <border>
      <left style="medium">
        <color theme="5" tint="-0.249977111117893"/>
      </left>
      <right/>
      <top style="thin">
        <color theme="5" tint="-0.249977111117893"/>
      </top>
      <bottom style="thin">
        <color theme="5" tint="-0.249977111117893"/>
      </bottom>
      <diagonal/>
    </border>
    <border>
      <left style="medium">
        <color theme="5" tint="-0.249977111117893"/>
      </left>
      <right/>
      <top style="thin">
        <color theme="5" tint="-0.249977111117893"/>
      </top>
      <bottom style="medium">
        <color theme="5" tint="-0.249977111117893"/>
      </bottom>
      <diagonal/>
    </border>
    <border diagonalUp="1" diagonalDown="1">
      <left/>
      <right style="medium">
        <color theme="5" tint="-0.249977111117893"/>
      </right>
      <top style="thin">
        <color theme="5" tint="-0.249977111117893"/>
      </top>
      <bottom/>
      <diagonal style="thin">
        <color indexed="64"/>
      </diagonal>
    </border>
    <border diagonalUp="1" diagonalDown="1">
      <left style="medium">
        <color theme="5" tint="-0.249977111117893"/>
      </left>
      <right/>
      <top style="thin">
        <color theme="5" tint="-0.249977111117893"/>
      </top>
      <bottom/>
      <diagonal style="thin">
        <color indexed="64"/>
      </diagonal>
    </border>
    <border>
      <left style="medium">
        <color theme="5" tint="-0.249977111117893"/>
      </left>
      <right/>
      <top/>
      <bottom style="medium">
        <color theme="5" tint="-0.249977111117893"/>
      </bottom>
      <diagonal/>
    </border>
    <border>
      <left/>
      <right/>
      <top/>
      <bottom style="medium">
        <color theme="5" tint="-0.249977111117893"/>
      </bottom>
      <diagonal/>
    </border>
    <border>
      <left/>
      <right style="thin">
        <color theme="5" tint="-0.249977111117893"/>
      </right>
      <top/>
      <bottom style="medium">
        <color theme="5" tint="-0.249977111117893"/>
      </bottom>
      <diagonal/>
    </border>
    <border diagonalUp="1" diagonalDown="1">
      <left style="medium">
        <color theme="5" tint="-0.249977111117893"/>
      </left>
      <right style="medium">
        <color theme="5" tint="-0.249977111117893"/>
      </right>
      <top/>
      <bottom style="thin">
        <color rgb="FFC00000"/>
      </bottom>
      <diagonal style="thin">
        <color indexed="64"/>
      </diagonal>
    </border>
    <border>
      <left/>
      <right/>
      <top style="medium">
        <color theme="5" tint="-0.249977111117893"/>
      </top>
      <bottom/>
      <diagonal/>
    </border>
    <border>
      <left/>
      <right style="medium">
        <color theme="5" tint="-0.249977111117893"/>
      </right>
      <top style="medium">
        <color theme="5" tint="-0.249977111117893"/>
      </top>
      <bottom/>
      <diagonal/>
    </border>
    <border diagonalUp="1" diagonalDown="1">
      <left/>
      <right/>
      <top style="medium">
        <color theme="5" tint="-0.249977111117893"/>
      </top>
      <bottom style="thin">
        <color theme="5"/>
      </bottom>
      <diagonal style="thin">
        <color indexed="64"/>
      </diagonal>
    </border>
    <border diagonalUp="1" diagonalDown="1">
      <left/>
      <right/>
      <top style="thin">
        <color theme="5"/>
      </top>
      <bottom style="thin">
        <color theme="5"/>
      </bottom>
      <diagonal style="thin">
        <color indexed="64"/>
      </diagonal>
    </border>
    <border diagonalUp="1" diagonalDown="1">
      <left/>
      <right/>
      <top style="thin">
        <color theme="5"/>
      </top>
      <bottom/>
      <diagonal style="thin">
        <color indexed="64"/>
      </diagonal>
    </border>
    <border>
      <left style="medium">
        <color theme="5" tint="-0.249977111117893"/>
      </left>
      <right/>
      <top style="medium">
        <color theme="5" tint="-0.249977111117893"/>
      </top>
      <bottom/>
      <diagonal/>
    </border>
    <border>
      <left style="medium">
        <color theme="5" tint="-0.249977111117893"/>
      </left>
      <right/>
      <top/>
      <bottom/>
      <diagonal/>
    </border>
    <border>
      <left style="medium">
        <color theme="5" tint="-0.249977111117893"/>
      </left>
      <right/>
      <top/>
      <bottom style="thin">
        <color theme="5" tint="-0.249977111117893"/>
      </bottom>
      <diagonal/>
    </border>
    <border>
      <left style="medium">
        <color theme="5" tint="-0.249977111117893"/>
      </left>
      <right style="thin">
        <color theme="5" tint="-0.249977111117893"/>
      </right>
      <top/>
      <bottom style="thin">
        <color theme="5" tint="-0.249977111117893"/>
      </bottom>
      <diagonal/>
    </border>
    <border>
      <left style="thin">
        <color theme="5" tint="-0.249977111117893"/>
      </left>
      <right style="thin">
        <color theme="5" tint="-0.249977111117893"/>
      </right>
      <top/>
      <bottom style="thin">
        <color theme="5" tint="-0.249977111117893"/>
      </bottom>
      <diagonal/>
    </border>
    <border>
      <left style="thin">
        <color theme="5" tint="-0.249977111117893"/>
      </left>
      <right style="medium">
        <color theme="5" tint="-0.249977111117893"/>
      </right>
      <top/>
      <bottom style="thin">
        <color theme="5" tint="-0.249977111117893"/>
      </bottom>
      <diagonal/>
    </border>
    <border diagonalUp="1" diagonalDown="1">
      <left/>
      <right/>
      <top style="medium">
        <color theme="5" tint="-0.249977111117893"/>
      </top>
      <bottom style="thin">
        <color theme="9" tint="-0.499984740745262"/>
      </bottom>
      <diagonal style="thin">
        <color indexed="64"/>
      </diagonal>
    </border>
    <border diagonalUp="1" diagonalDown="1">
      <left/>
      <right/>
      <top style="thin">
        <color theme="9" tint="-0.499984740745262"/>
      </top>
      <bottom style="thin">
        <color theme="9" tint="-0.499984740745262"/>
      </bottom>
      <diagonal style="thin">
        <color indexed="64"/>
      </diagonal>
    </border>
    <border diagonalUp="1" diagonalDown="1">
      <left style="thin">
        <color theme="5" tint="-0.249977111117893"/>
      </left>
      <right style="medium">
        <color theme="5" tint="-0.249977111117893"/>
      </right>
      <top/>
      <bottom style="thin">
        <color theme="5" tint="-0.249977111117893"/>
      </bottom>
      <diagonal style="thin">
        <color indexed="64"/>
      </diagonal>
    </border>
    <border diagonalUp="1" diagonalDown="1">
      <left style="medium">
        <color theme="5" tint="-0.249977111117893"/>
      </left>
      <right/>
      <top/>
      <bottom style="thin">
        <color theme="5" tint="-0.249977111117893"/>
      </bottom>
      <diagonal style="thin">
        <color indexed="64"/>
      </diagonal>
    </border>
    <border diagonalUp="1" diagonalDown="1">
      <left/>
      <right/>
      <top style="thin">
        <color theme="9" tint="-0.499984740745262"/>
      </top>
      <bottom/>
      <diagonal style="thin">
        <color indexed="64"/>
      </diagonal>
    </border>
    <border>
      <left/>
      <right style="medium">
        <color theme="5" tint="-0.249977111117893"/>
      </right>
      <top/>
      <bottom style="thin">
        <color theme="5" tint="-0.249977111117893"/>
      </bottom>
      <diagonal/>
    </border>
    <border diagonalUp="1" diagonalDown="1">
      <left style="medium">
        <color theme="5" tint="-0.249977111117893"/>
      </left>
      <right/>
      <top style="medium">
        <color theme="5" tint="-0.249977111117893"/>
      </top>
      <bottom style="thin">
        <color theme="9" tint="-0.499984740745262"/>
      </bottom>
      <diagonal style="thin">
        <color indexed="64"/>
      </diagonal>
    </border>
    <border diagonalUp="1" diagonalDown="1">
      <left style="medium">
        <color theme="5" tint="-0.249977111117893"/>
      </left>
      <right/>
      <top style="thin">
        <color theme="9" tint="-0.499984740745262"/>
      </top>
      <bottom style="thin">
        <color theme="9" tint="-0.499984740745262"/>
      </bottom>
      <diagonal style="thin">
        <color indexed="64"/>
      </diagonal>
    </border>
    <border diagonalUp="1" diagonalDown="1">
      <left/>
      <right/>
      <top style="medium">
        <color theme="5" tint="-0.249977111117893"/>
      </top>
      <bottom style="thin">
        <color theme="5" tint="-0.249977111117893"/>
      </bottom>
      <diagonal style="thin">
        <color indexed="64"/>
      </diagonal>
    </border>
    <border diagonalUp="1" diagonalDown="1">
      <left/>
      <right/>
      <top style="thin">
        <color theme="5" tint="-0.249977111117893"/>
      </top>
      <bottom style="thin">
        <color theme="5" tint="-0.249977111117893"/>
      </bottom>
      <diagonal style="thin">
        <color indexed="64"/>
      </diagonal>
    </border>
    <border diagonalUp="1" diagonalDown="1">
      <left style="medium">
        <color theme="5" tint="-0.249977111117893"/>
      </left>
      <right/>
      <top style="thin">
        <color theme="9" tint="-0.499984740745262"/>
      </top>
      <bottom/>
      <diagonal style="thin">
        <color indexed="64"/>
      </diagonal>
    </border>
    <border diagonalUp="1" diagonalDown="1">
      <left/>
      <right/>
      <top style="thin">
        <color theme="5" tint="-0.249977111117893"/>
      </top>
      <bottom/>
      <diagonal style="thin">
        <color indexed="64"/>
      </diagonal>
    </border>
  </borders>
  <cellStyleXfs count="28">
    <xf numFmtId="0" fontId="0" fillId="0" borderId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8" borderId="0" applyNumberFormat="0" applyBorder="0" applyAlignment="0" applyProtection="0"/>
    <xf numFmtId="0" fontId="4" fillId="2" borderId="1" applyNumberFormat="0" applyAlignment="0" applyProtection="0"/>
    <xf numFmtId="0" fontId="5" fillId="9" borderId="2" applyNumberFormat="0" applyAlignment="0" applyProtection="0"/>
    <xf numFmtId="0" fontId="6" fillId="0" borderId="3" applyNumberFormat="0" applyFill="0" applyAlignment="0" applyProtection="0"/>
    <xf numFmtId="0" fontId="7" fillId="10" borderId="4" applyNumberFormat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/>
    <xf numFmtId="0" fontId="12" fillId="9" borderId="1" applyNumberFormat="0" applyAlignment="0" applyProtection="0"/>
    <xf numFmtId="0" fontId="13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11" borderId="9" applyNumberFormat="0" applyFont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0" fontId="20" fillId="0" borderId="0"/>
    <xf numFmtId="0" fontId="1" fillId="0" borderId="0"/>
    <xf numFmtId="44" fontId="20" fillId="0" borderId="0" applyFont="0" applyFill="0" applyBorder="0" applyAlignment="0" applyProtection="0"/>
    <xf numFmtId="0" fontId="35" fillId="0" borderId="0"/>
  </cellStyleXfs>
  <cellXfs count="329">
    <xf numFmtId="0" fontId="0" fillId="0" borderId="0" xfId="0"/>
    <xf numFmtId="0" fontId="11" fillId="0" borderId="0" xfId="0" applyFont="1"/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0" fillId="0" borderId="10" xfId="0" applyBorder="1"/>
    <xf numFmtId="164" fontId="24" fillId="0" borderId="0" xfId="0" applyNumberFormat="1" applyFont="1"/>
    <xf numFmtId="44" fontId="0" fillId="0" borderId="0" xfId="0" applyNumberFormat="1"/>
    <xf numFmtId="0" fontId="26" fillId="12" borderId="0" xfId="0" applyFont="1" applyFill="1" applyAlignment="1">
      <alignment horizontal="center" vertical="center"/>
    </xf>
    <xf numFmtId="0" fontId="17" fillId="12" borderId="0" xfId="15" applyFont="1" applyFill="1" applyAlignment="1">
      <alignment horizontal="center"/>
    </xf>
    <xf numFmtId="164" fontId="11" fillId="12" borderId="18" xfId="15" applyNumberFormat="1" applyFill="1" applyBorder="1" applyAlignment="1">
      <alignment horizontal="center"/>
    </xf>
    <xf numFmtId="164" fontId="11" fillId="12" borderId="26" xfId="15" applyNumberFormat="1" applyFill="1" applyBorder="1" applyAlignment="1">
      <alignment horizontal="center"/>
    </xf>
    <xf numFmtId="164" fontId="11" fillId="12" borderId="27" xfId="15" applyNumberFormat="1" applyFill="1" applyBorder="1" applyAlignment="1">
      <alignment horizontal="center"/>
    </xf>
    <xf numFmtId="164" fontId="11" fillId="12" borderId="28" xfId="15" applyNumberFormat="1" applyFill="1" applyBorder="1" applyAlignment="1">
      <alignment horizontal="center"/>
    </xf>
    <xf numFmtId="164" fontId="11" fillId="12" borderId="29" xfId="15" applyNumberFormat="1" applyFill="1" applyBorder="1" applyAlignment="1">
      <alignment horizontal="center"/>
    </xf>
    <xf numFmtId="164" fontId="11" fillId="12" borderId="30" xfId="15" applyNumberFormat="1" applyFill="1" applyBorder="1" applyAlignment="1">
      <alignment horizontal="center"/>
    </xf>
    <xf numFmtId="0" fontId="17" fillId="12" borderId="31" xfId="15" applyFont="1" applyFill="1" applyBorder="1" applyAlignment="1">
      <alignment vertical="center"/>
    </xf>
    <xf numFmtId="0" fontId="17" fillId="12" borderId="32" xfId="15" applyFont="1" applyFill="1" applyBorder="1" applyAlignment="1">
      <alignment vertical="center"/>
    </xf>
    <xf numFmtId="0" fontId="17" fillId="12" borderId="33" xfId="15" applyFont="1" applyFill="1" applyBorder="1" applyAlignment="1">
      <alignment vertical="center"/>
    </xf>
    <xf numFmtId="0" fontId="17" fillId="12" borderId="37" xfId="15" applyFont="1" applyFill="1" applyBorder="1" applyAlignment="1">
      <alignment vertical="center"/>
    </xf>
    <xf numFmtId="0" fontId="17" fillId="12" borderId="38" xfId="15" applyFont="1" applyFill="1" applyBorder="1" applyAlignment="1">
      <alignment vertical="center"/>
    </xf>
    <xf numFmtId="0" fontId="17" fillId="12" borderId="39" xfId="15" applyFont="1" applyFill="1" applyBorder="1" applyAlignment="1">
      <alignment vertical="center"/>
    </xf>
    <xf numFmtId="0" fontId="2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7" fillId="12" borderId="40" xfId="15" applyFont="1" applyFill="1" applyBorder="1" applyAlignment="1">
      <alignment vertical="center"/>
    </xf>
    <xf numFmtId="0" fontId="17" fillId="12" borderId="41" xfId="15" applyFont="1" applyFill="1" applyBorder="1" applyAlignment="1">
      <alignment vertical="center"/>
    </xf>
    <xf numFmtId="0" fontId="30" fillId="0" borderId="0" xfId="24" applyFont="1"/>
    <xf numFmtId="0" fontId="30" fillId="18" borderId="16" xfId="24" applyFont="1" applyFill="1" applyBorder="1"/>
    <xf numFmtId="0" fontId="30" fillId="0" borderId="0" xfId="24" applyFont="1" applyAlignment="1">
      <alignment horizontal="center"/>
    </xf>
    <xf numFmtId="164" fontId="11" fillId="12" borderId="45" xfId="15" applyNumberFormat="1" applyFill="1" applyBorder="1" applyAlignment="1">
      <alignment horizontal="center"/>
    </xf>
    <xf numFmtId="0" fontId="17" fillId="12" borderId="46" xfId="15" applyFont="1" applyFill="1" applyBorder="1" applyAlignment="1">
      <alignment vertical="center"/>
    </xf>
    <xf numFmtId="0" fontId="17" fillId="12" borderId="47" xfId="15" applyFont="1" applyFill="1" applyBorder="1" applyAlignment="1">
      <alignment vertical="center"/>
    </xf>
    <xf numFmtId="0" fontId="17" fillId="12" borderId="48" xfId="15" applyFont="1" applyFill="1" applyBorder="1" applyAlignment="1">
      <alignment vertical="center"/>
    </xf>
    <xf numFmtId="0" fontId="17" fillId="12" borderId="49" xfId="15" applyFont="1" applyFill="1" applyBorder="1" applyAlignment="1">
      <alignment vertical="center"/>
    </xf>
    <xf numFmtId="0" fontId="17" fillId="12" borderId="17" xfId="15" applyFont="1" applyFill="1" applyBorder="1" applyAlignment="1">
      <alignment horizontal="center"/>
    </xf>
    <xf numFmtId="0" fontId="17" fillId="12" borderId="50" xfId="15" applyFont="1" applyFill="1" applyBorder="1" applyAlignment="1">
      <alignment horizontal="center"/>
    </xf>
    <xf numFmtId="0" fontId="17" fillId="12" borderId="51" xfId="15" applyFont="1" applyFill="1" applyBorder="1" applyAlignment="1">
      <alignment vertical="center"/>
    </xf>
    <xf numFmtId="0" fontId="17" fillId="12" borderId="42" xfId="15" applyFont="1" applyFill="1" applyBorder="1" applyAlignment="1">
      <alignment vertical="center"/>
    </xf>
    <xf numFmtId="0" fontId="17" fillId="12" borderId="53" xfId="15" applyFont="1" applyFill="1" applyBorder="1" applyAlignment="1">
      <alignment vertical="center"/>
    </xf>
    <xf numFmtId="0" fontId="17" fillId="12" borderId="54" xfId="15" applyFont="1" applyFill="1" applyBorder="1" applyAlignment="1">
      <alignment vertical="center"/>
    </xf>
    <xf numFmtId="0" fontId="17" fillId="12" borderId="55" xfId="15" applyFont="1" applyFill="1" applyBorder="1" applyAlignment="1">
      <alignment vertical="center"/>
    </xf>
    <xf numFmtId="0" fontId="20" fillId="0" borderId="0" xfId="0" applyFont="1"/>
    <xf numFmtId="164" fontId="11" fillId="12" borderId="60" xfId="15" applyNumberFormat="1" applyFill="1" applyBorder="1" applyAlignment="1">
      <alignment horizontal="center"/>
    </xf>
    <xf numFmtId="164" fontId="11" fillId="12" borderId="57" xfId="15" applyNumberFormat="1" applyFill="1" applyBorder="1" applyAlignment="1">
      <alignment horizontal="center"/>
    </xf>
    <xf numFmtId="164" fontId="11" fillId="12" borderId="58" xfId="15" applyNumberFormat="1" applyFill="1" applyBorder="1" applyAlignment="1">
      <alignment horizontal="center"/>
    </xf>
    <xf numFmtId="164" fontId="11" fillId="12" borderId="59" xfId="15" applyNumberFormat="1" applyFill="1" applyBorder="1" applyAlignment="1">
      <alignment horizontal="center"/>
    </xf>
    <xf numFmtId="164" fontId="11" fillId="12" borderId="61" xfId="15" applyNumberFormat="1" applyFill="1" applyBorder="1" applyAlignment="1">
      <alignment horizontal="center"/>
    </xf>
    <xf numFmtId="164" fontId="11" fillId="12" borderId="62" xfId="15" applyNumberFormat="1" applyFill="1" applyBorder="1" applyAlignment="1">
      <alignment horizontal="center"/>
    </xf>
    <xf numFmtId="164" fontId="11" fillId="12" borderId="63" xfId="15" applyNumberFormat="1" applyFill="1" applyBorder="1" applyAlignment="1">
      <alignment horizontal="center"/>
    </xf>
    <xf numFmtId="164" fontId="11" fillId="12" borderId="64" xfId="15" applyNumberFormat="1" applyFill="1" applyBorder="1" applyAlignment="1">
      <alignment horizontal="center"/>
    </xf>
    <xf numFmtId="164" fontId="11" fillId="12" borderId="66" xfId="15" applyNumberFormat="1" applyFill="1" applyBorder="1" applyAlignment="1">
      <alignment horizontal="center"/>
    </xf>
    <xf numFmtId="164" fontId="11" fillId="12" borderId="67" xfId="15" applyNumberFormat="1" applyFill="1" applyBorder="1" applyAlignment="1">
      <alignment horizontal="center"/>
    </xf>
    <xf numFmtId="0" fontId="17" fillId="12" borderId="68" xfId="15" applyFont="1" applyFill="1" applyBorder="1" applyAlignment="1">
      <alignment vertical="center"/>
    </xf>
    <xf numFmtId="0" fontId="17" fillId="12" borderId="69" xfId="15" applyFont="1" applyFill="1" applyBorder="1" applyAlignment="1">
      <alignment vertical="center"/>
    </xf>
    <xf numFmtId="0" fontId="17" fillId="12" borderId="70" xfId="15" applyFont="1" applyFill="1" applyBorder="1" applyAlignment="1">
      <alignment vertical="center"/>
    </xf>
    <xf numFmtId="0" fontId="17" fillId="12" borderId="71" xfId="15" applyFont="1" applyFill="1" applyBorder="1" applyAlignment="1">
      <alignment vertical="center"/>
    </xf>
    <xf numFmtId="0" fontId="17" fillId="12" borderId="72" xfId="15" applyFont="1" applyFill="1" applyBorder="1" applyAlignment="1">
      <alignment vertical="center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vertical="center"/>
      <protection locked="0"/>
    </xf>
    <xf numFmtId="0" fontId="27" fillId="0" borderId="0" xfId="0" applyFont="1" applyAlignment="1">
      <alignment horizontal="left"/>
    </xf>
    <xf numFmtId="0" fontId="17" fillId="12" borderId="56" xfId="15" applyFont="1" applyFill="1" applyBorder="1" applyAlignment="1">
      <alignment horizontal="center"/>
    </xf>
    <xf numFmtId="0" fontId="17" fillId="12" borderId="80" xfId="15" applyFont="1" applyFill="1" applyBorder="1" applyAlignment="1">
      <alignment horizontal="center"/>
    </xf>
    <xf numFmtId="0" fontId="17" fillId="12" borderId="81" xfId="15" applyFont="1" applyFill="1" applyBorder="1" applyAlignment="1">
      <alignment horizontal="center"/>
    </xf>
    <xf numFmtId="0" fontId="17" fillId="17" borderId="56" xfId="15" applyFont="1" applyFill="1" applyBorder="1" applyAlignment="1">
      <alignment horizontal="center"/>
    </xf>
    <xf numFmtId="0" fontId="17" fillId="17" borderId="17" xfId="15" applyFont="1" applyFill="1" applyBorder="1" applyAlignment="1">
      <alignment horizontal="center"/>
    </xf>
    <xf numFmtId="0" fontId="17" fillId="17" borderId="80" xfId="15" applyFont="1" applyFill="1" applyBorder="1" applyAlignment="1">
      <alignment horizontal="center"/>
    </xf>
    <xf numFmtId="0" fontId="17" fillId="17" borderId="81" xfId="15" applyFont="1" applyFill="1" applyBorder="1" applyAlignment="1">
      <alignment horizontal="center"/>
    </xf>
    <xf numFmtId="0" fontId="17" fillId="12" borderId="87" xfId="15" applyFont="1" applyFill="1" applyBorder="1" applyAlignment="1">
      <alignment vertical="center"/>
    </xf>
    <xf numFmtId="164" fontId="11" fillId="12" borderId="89" xfId="15" applyNumberFormat="1" applyFill="1" applyBorder="1" applyAlignment="1">
      <alignment horizontal="center"/>
    </xf>
    <xf numFmtId="164" fontId="11" fillId="12" borderId="90" xfId="15" applyNumberFormat="1" applyFill="1" applyBorder="1" applyAlignment="1">
      <alignment horizontal="center"/>
    </xf>
    <xf numFmtId="164" fontId="11" fillId="12" borderId="91" xfId="15" applyNumberFormat="1" applyFill="1" applyBorder="1" applyAlignment="1">
      <alignment horizontal="center"/>
    </xf>
    <xf numFmtId="164" fontId="11" fillId="12" borderId="92" xfId="15" applyNumberFormat="1" applyFill="1" applyBorder="1" applyAlignment="1">
      <alignment horizontal="center"/>
    </xf>
    <xf numFmtId="164" fontId="11" fillId="12" borderId="93" xfId="15" applyNumberFormat="1" applyFill="1" applyBorder="1" applyAlignment="1">
      <alignment horizontal="center"/>
    </xf>
    <xf numFmtId="164" fontId="11" fillId="12" borderId="94" xfId="15" applyNumberFormat="1" applyFill="1" applyBorder="1" applyAlignment="1">
      <alignment horizontal="center"/>
    </xf>
    <xf numFmtId="164" fontId="11" fillId="12" borderId="25" xfId="15" applyNumberFormat="1" applyFill="1" applyBorder="1" applyAlignment="1">
      <alignment horizontal="center"/>
    </xf>
    <xf numFmtId="164" fontId="11" fillId="12" borderId="96" xfId="15" applyNumberFormat="1" applyFill="1" applyBorder="1" applyAlignment="1">
      <alignment horizontal="center"/>
    </xf>
    <xf numFmtId="164" fontId="11" fillId="12" borderId="85" xfId="15" applyNumberFormat="1" applyFill="1" applyBorder="1" applyAlignment="1">
      <alignment horizontal="center"/>
    </xf>
    <xf numFmtId="164" fontId="11" fillId="12" borderId="86" xfId="15" applyNumberFormat="1" applyFill="1" applyBorder="1" applyAlignment="1">
      <alignment horizontal="center"/>
    </xf>
    <xf numFmtId="0" fontId="17" fillId="12" borderId="97" xfId="15" applyFont="1" applyFill="1" applyBorder="1" applyAlignment="1">
      <alignment vertical="center"/>
    </xf>
    <xf numFmtId="0" fontId="17" fillId="0" borderId="98" xfId="15" applyFont="1" applyBorder="1" applyAlignment="1">
      <alignment vertical="center"/>
    </xf>
    <xf numFmtId="0" fontId="0" fillId="12" borderId="18" xfId="0" applyFill="1" applyBorder="1" applyAlignment="1">
      <alignment horizontal="center"/>
    </xf>
    <xf numFmtId="0" fontId="0" fillId="12" borderId="27" xfId="0" applyFill="1" applyBorder="1" applyAlignment="1">
      <alignment horizontal="center"/>
    </xf>
    <xf numFmtId="0" fontId="0" fillId="12" borderId="92" xfId="0" applyFill="1" applyBorder="1" applyAlignment="1">
      <alignment horizontal="center"/>
    </xf>
    <xf numFmtId="0" fontId="0" fillId="12" borderId="94" xfId="0" applyFill="1" applyBorder="1" applyAlignment="1">
      <alignment horizontal="center"/>
    </xf>
    <xf numFmtId="0" fontId="0" fillId="12" borderId="25" xfId="0" applyFill="1" applyBorder="1" applyAlignment="1">
      <alignment horizontal="center"/>
    </xf>
    <xf numFmtId="0" fontId="0" fillId="12" borderId="96" xfId="0" applyFill="1" applyBorder="1" applyAlignment="1">
      <alignment horizontal="center"/>
    </xf>
    <xf numFmtId="0" fontId="17" fillId="17" borderId="98" xfId="15" applyFont="1" applyFill="1" applyBorder="1" applyAlignment="1">
      <alignment vertical="center"/>
    </xf>
    <xf numFmtId="0" fontId="17" fillId="17" borderId="99" xfId="15" applyFont="1" applyFill="1" applyBorder="1" applyAlignment="1">
      <alignment vertical="center"/>
    </xf>
    <xf numFmtId="0" fontId="17" fillId="17" borderId="104" xfId="15" applyFont="1" applyFill="1" applyBorder="1" applyAlignment="1">
      <alignment vertical="center"/>
    </xf>
    <xf numFmtId="164" fontId="11" fillId="12" borderId="75" xfId="15" applyNumberFormat="1" applyFill="1" applyBorder="1" applyAlignment="1">
      <alignment horizontal="center"/>
    </xf>
    <xf numFmtId="0" fontId="17" fillId="12" borderId="98" xfId="15" applyFont="1" applyFill="1" applyBorder="1" applyAlignment="1">
      <alignment vertical="center"/>
    </xf>
    <xf numFmtId="0" fontId="17" fillId="12" borderId="99" xfId="15" applyFont="1" applyFill="1" applyBorder="1" applyAlignment="1">
      <alignment vertical="center"/>
    </xf>
    <xf numFmtId="0" fontId="17" fillId="12" borderId="104" xfId="15" applyFont="1" applyFill="1" applyBorder="1" applyAlignment="1">
      <alignment vertical="center"/>
    </xf>
    <xf numFmtId="164" fontId="11" fillId="12" borderId="105" xfId="15" applyNumberFormat="1" applyFill="1" applyBorder="1" applyAlignment="1">
      <alignment horizontal="center"/>
    </xf>
    <xf numFmtId="164" fontId="11" fillId="12" borderId="106" xfId="15" applyNumberFormat="1" applyFill="1" applyBorder="1" applyAlignment="1">
      <alignment horizontal="center"/>
    </xf>
    <xf numFmtId="164" fontId="11" fillId="12" borderId="100" xfId="15" applyNumberFormat="1" applyFill="1" applyBorder="1" applyAlignment="1">
      <alignment horizontal="center"/>
    </xf>
    <xf numFmtId="0" fontId="30" fillId="0" borderId="108" xfId="0" applyFont="1" applyBorder="1" applyAlignment="1">
      <alignment horizontal="center"/>
    </xf>
    <xf numFmtId="0" fontId="30" fillId="0" borderId="109" xfId="0" applyFont="1" applyBorder="1" applyAlignment="1">
      <alignment horizontal="center"/>
    </xf>
    <xf numFmtId="0" fontId="30" fillId="0" borderId="109" xfId="24" applyFont="1" applyBorder="1" applyAlignment="1">
      <alignment horizontal="center"/>
    </xf>
    <xf numFmtId="0" fontId="30" fillId="0" borderId="110" xfId="24" applyFont="1" applyBorder="1" applyAlignment="1">
      <alignment horizontal="center"/>
    </xf>
    <xf numFmtId="0" fontId="30" fillId="0" borderId="110" xfId="0" applyFont="1" applyBorder="1" applyAlignment="1">
      <alignment horizontal="center"/>
    </xf>
    <xf numFmtId="0" fontId="17" fillId="12" borderId="121" xfId="15" applyFont="1" applyFill="1" applyBorder="1" applyAlignment="1">
      <alignment vertical="center"/>
    </xf>
    <xf numFmtId="0" fontId="17" fillId="12" borderId="122" xfId="15" applyFont="1" applyFill="1" applyBorder="1" applyAlignment="1">
      <alignment vertical="center"/>
    </xf>
    <xf numFmtId="0" fontId="22" fillId="12" borderId="88" xfId="0" applyFont="1" applyFill="1" applyBorder="1" applyAlignment="1">
      <alignment horizontal="center"/>
    </xf>
    <xf numFmtId="0" fontId="22" fillId="12" borderId="89" xfId="0" applyFont="1" applyFill="1" applyBorder="1" applyAlignment="1">
      <alignment horizontal="center"/>
    </xf>
    <xf numFmtId="0" fontId="22" fillId="12" borderId="90" xfId="0" applyFont="1" applyFill="1" applyBorder="1" applyAlignment="1">
      <alignment horizontal="center"/>
    </xf>
    <xf numFmtId="0" fontId="21" fillId="12" borderId="120" xfId="15" applyFont="1" applyFill="1" applyBorder="1" applyAlignment="1">
      <alignment horizontal="center" vertical="center" wrapText="1"/>
    </xf>
    <xf numFmtId="0" fontId="0" fillId="12" borderId="85" xfId="0" applyFill="1" applyBorder="1" applyAlignment="1">
      <alignment horizontal="center"/>
    </xf>
    <xf numFmtId="0" fontId="0" fillId="12" borderId="45" xfId="0" applyFill="1" applyBorder="1" applyAlignment="1">
      <alignment horizontal="center"/>
    </xf>
    <xf numFmtId="0" fontId="0" fillId="12" borderId="86" xfId="0" applyFill="1" applyBorder="1" applyAlignment="1">
      <alignment horizontal="center"/>
    </xf>
    <xf numFmtId="0" fontId="17" fillId="12" borderId="101" xfId="15" applyFont="1" applyFill="1" applyBorder="1" applyAlignment="1">
      <alignment vertical="center"/>
    </xf>
    <xf numFmtId="0" fontId="0" fillId="12" borderId="26" xfId="0" applyFill="1" applyBorder="1" applyAlignment="1">
      <alignment horizontal="center"/>
    </xf>
    <xf numFmtId="0" fontId="0" fillId="12" borderId="106" xfId="0" applyFill="1" applyBorder="1" applyAlignment="1">
      <alignment horizontal="center"/>
    </xf>
    <xf numFmtId="0" fontId="0" fillId="12" borderId="52" xfId="0" applyFill="1" applyBorder="1" applyAlignment="1">
      <alignment horizontal="center"/>
    </xf>
    <xf numFmtId="0" fontId="0" fillId="12" borderId="88" xfId="0" applyFill="1" applyBorder="1" applyAlignment="1">
      <alignment horizontal="center"/>
    </xf>
    <xf numFmtId="0" fontId="0" fillId="12" borderId="89" xfId="0" applyFill="1" applyBorder="1" applyAlignment="1">
      <alignment horizontal="center"/>
    </xf>
    <xf numFmtId="0" fontId="0" fillId="12" borderId="90" xfId="0" applyFill="1" applyBorder="1" applyAlignment="1">
      <alignment horizontal="center"/>
    </xf>
    <xf numFmtId="0" fontId="21" fillId="12" borderId="22" xfId="15" applyFont="1" applyFill="1" applyBorder="1" applyAlignment="1">
      <alignment horizontal="center" vertical="center" wrapText="1"/>
    </xf>
    <xf numFmtId="0" fontId="17" fillId="0" borderId="88" xfId="15" applyFont="1" applyBorder="1" applyAlignment="1">
      <alignment horizontal="center"/>
    </xf>
    <xf numFmtId="0" fontId="17" fillId="0" borderId="89" xfId="15" applyFont="1" applyBorder="1" applyAlignment="1">
      <alignment horizontal="center"/>
    </xf>
    <xf numFmtId="0" fontId="17" fillId="0" borderId="90" xfId="15" applyFont="1" applyBorder="1" applyAlignment="1">
      <alignment horizontal="center"/>
    </xf>
    <xf numFmtId="0" fontId="17" fillId="12" borderId="88" xfId="15" applyFont="1" applyFill="1" applyBorder="1" applyAlignment="1">
      <alignment horizontal="center"/>
    </xf>
    <xf numFmtId="0" fontId="17" fillId="12" borderId="89" xfId="15" applyFont="1" applyFill="1" applyBorder="1" applyAlignment="1">
      <alignment horizontal="center"/>
    </xf>
    <xf numFmtId="0" fontId="17" fillId="12" borderId="90" xfId="15" applyFont="1" applyFill="1" applyBorder="1" applyAlignment="1">
      <alignment horizontal="center"/>
    </xf>
    <xf numFmtId="0" fontId="17" fillId="12" borderId="124" xfId="15" applyFont="1" applyFill="1" applyBorder="1" applyAlignment="1">
      <alignment vertical="center"/>
    </xf>
    <xf numFmtId="0" fontId="17" fillId="12" borderId="125" xfId="15" applyFont="1" applyFill="1" applyBorder="1" applyAlignment="1">
      <alignment vertical="center"/>
    </xf>
    <xf numFmtId="0" fontId="17" fillId="12" borderId="126" xfId="15" applyFont="1" applyFill="1" applyBorder="1" applyAlignment="1">
      <alignment vertical="center"/>
    </xf>
    <xf numFmtId="0" fontId="36" fillId="20" borderId="112" xfId="27" applyFont="1" applyFill="1" applyBorder="1" applyAlignment="1">
      <alignment horizontal="center" vertical="center" wrapText="1"/>
    </xf>
    <xf numFmtId="0" fontId="36" fillId="20" borderId="113" xfId="27" applyFont="1" applyFill="1" applyBorder="1" applyAlignment="1">
      <alignment horizontal="center" vertical="center" wrapText="1"/>
    </xf>
    <xf numFmtId="0" fontId="36" fillId="20" borderId="113" xfId="27" applyFont="1" applyFill="1" applyBorder="1" applyAlignment="1">
      <alignment horizontal="left" vertical="center" wrapText="1"/>
    </xf>
    <xf numFmtId="49" fontId="36" fillId="20" borderId="114" xfId="27" applyNumberFormat="1" applyFont="1" applyFill="1" applyBorder="1" applyAlignment="1">
      <alignment horizontal="center" vertical="center" wrapText="1"/>
    </xf>
    <xf numFmtId="0" fontId="37" fillId="0" borderId="0" xfId="27" applyFont="1" applyAlignment="1">
      <alignment horizontal="center" vertical="center" wrapText="1"/>
    </xf>
    <xf numFmtId="0" fontId="37" fillId="0" borderId="115" xfId="27" applyFont="1" applyBorder="1" applyAlignment="1">
      <alignment horizontal="center" vertical="center"/>
    </xf>
    <xf numFmtId="0" fontId="37" fillId="0" borderId="111" xfId="27" applyFont="1" applyBorder="1" applyAlignment="1">
      <alignment horizontal="left" vertical="center" wrapText="1"/>
    </xf>
    <xf numFmtId="0" fontId="37" fillId="0" borderId="111" xfId="27" applyFont="1" applyBorder="1" applyAlignment="1">
      <alignment horizontal="left" vertical="center"/>
    </xf>
    <xf numFmtId="0" fontId="37" fillId="0" borderId="111" xfId="27" applyFont="1" applyBorder="1" applyAlignment="1">
      <alignment horizontal="center" vertical="center"/>
    </xf>
    <xf numFmtId="0" fontId="37" fillId="0" borderId="111" xfId="27" applyFont="1" applyBorder="1" applyAlignment="1">
      <alignment horizontal="center" vertical="center" wrapText="1"/>
    </xf>
    <xf numFmtId="0" fontId="37" fillId="0" borderId="116" xfId="27" applyFont="1" applyBorder="1" applyAlignment="1">
      <alignment horizontal="center" vertical="center" wrapText="1"/>
    </xf>
    <xf numFmtId="0" fontId="37" fillId="0" borderId="0" xfId="27" applyFont="1"/>
    <xf numFmtId="0" fontId="38" fillId="0" borderId="111" xfId="27" applyFont="1" applyBorder="1" applyAlignment="1">
      <alignment horizontal="left" vertical="center" wrapText="1"/>
    </xf>
    <xf numFmtId="0" fontId="39" fillId="0" borderId="111" xfId="27" applyFont="1" applyBorder="1" applyAlignment="1">
      <alignment horizontal="left" vertical="center" wrapText="1"/>
    </xf>
    <xf numFmtId="0" fontId="37" fillId="12" borderId="111" xfId="27" applyFont="1" applyFill="1" applyBorder="1" applyAlignment="1">
      <alignment horizontal="left" vertical="center" wrapText="1"/>
    </xf>
    <xf numFmtId="49" fontId="37" fillId="0" borderId="116" xfId="27" applyNumberFormat="1" applyFont="1" applyBorder="1" applyAlignment="1">
      <alignment horizontal="center" vertical="center"/>
    </xf>
    <xf numFmtId="0" fontId="37" fillId="0" borderId="117" xfId="27" applyFont="1" applyBorder="1" applyAlignment="1">
      <alignment horizontal="center" vertical="center"/>
    </xf>
    <xf numFmtId="0" fontId="37" fillId="0" borderId="118" xfId="27" applyFont="1" applyBorder="1" applyAlignment="1">
      <alignment horizontal="center" vertical="center" wrapText="1"/>
    </xf>
    <xf numFmtId="0" fontId="37" fillId="0" borderId="0" xfId="27" applyFont="1" applyAlignment="1">
      <alignment horizontal="center"/>
    </xf>
    <xf numFmtId="0" fontId="37" fillId="0" borderId="0" xfId="27" applyFont="1" applyAlignment="1">
      <alignment horizontal="center" vertical="center"/>
    </xf>
    <xf numFmtId="0" fontId="37" fillId="0" borderId="0" xfId="27" applyFont="1" applyAlignment="1">
      <alignment horizontal="left" vertical="center" wrapText="1"/>
    </xf>
    <xf numFmtId="0" fontId="21" fillId="19" borderId="120" xfId="15" applyFont="1" applyFill="1" applyBorder="1" applyAlignment="1">
      <alignment horizontal="center" vertical="center" wrapText="1"/>
    </xf>
    <xf numFmtId="0" fontId="37" fillId="0" borderId="118" xfId="27" applyFont="1" applyBorder="1" applyAlignment="1">
      <alignment horizontal="left" vertical="center"/>
    </xf>
    <xf numFmtId="0" fontId="37" fillId="0" borderId="118" xfId="27" applyFont="1" applyBorder="1" applyAlignment="1">
      <alignment horizontal="center" vertical="center"/>
    </xf>
    <xf numFmtId="0" fontId="37" fillId="0" borderId="0" xfId="27" applyFont="1" applyAlignment="1">
      <alignment horizontal="left" vertical="center"/>
    </xf>
    <xf numFmtId="0" fontId="37" fillId="0" borderId="118" xfId="27" applyFont="1" applyBorder="1" applyAlignment="1">
      <alignment horizontal="left" vertical="center" wrapText="1"/>
    </xf>
    <xf numFmtId="49" fontId="37" fillId="0" borderId="119" xfId="27" applyNumberFormat="1" applyFont="1" applyBorder="1" applyAlignment="1">
      <alignment horizontal="center" vertical="center"/>
    </xf>
    <xf numFmtId="49" fontId="37" fillId="0" borderId="0" xfId="27" applyNumberFormat="1" applyFont="1" applyAlignment="1">
      <alignment horizontal="center" vertical="center"/>
    </xf>
    <xf numFmtId="0" fontId="30" fillId="0" borderId="135" xfId="0" applyFont="1" applyBorder="1"/>
    <xf numFmtId="0" fontId="30" fillId="0" borderId="136" xfId="0" applyFont="1" applyBorder="1"/>
    <xf numFmtId="0" fontId="30" fillId="0" borderId="136" xfId="24" applyFont="1" applyBorder="1"/>
    <xf numFmtId="0" fontId="30" fillId="0" borderId="137" xfId="24" applyFont="1" applyBorder="1"/>
    <xf numFmtId="0" fontId="34" fillId="0" borderId="110" xfId="24" applyFont="1" applyBorder="1" applyAlignment="1">
      <alignment horizontal="center"/>
    </xf>
    <xf numFmtId="0" fontId="30" fillId="0" borderId="137" xfId="0" applyFont="1" applyBorder="1"/>
    <xf numFmtId="0" fontId="29" fillId="0" borderId="107" xfId="24" applyFont="1" applyBorder="1" applyAlignment="1">
      <alignment horizontal="center" vertical="center" wrapText="1"/>
    </xf>
    <xf numFmtId="0" fontId="29" fillId="0" borderId="107" xfId="24" applyFont="1" applyBorder="1" applyAlignment="1">
      <alignment horizontal="center" vertical="center"/>
    </xf>
    <xf numFmtId="0" fontId="0" fillId="12" borderId="91" xfId="0" applyFill="1" applyBorder="1" applyAlignment="1">
      <alignment horizontal="center"/>
    </xf>
    <xf numFmtId="0" fontId="0" fillId="12" borderId="138" xfId="0" applyFill="1" applyBorder="1" applyAlignment="1">
      <alignment horizontal="center"/>
    </xf>
    <xf numFmtId="0" fontId="0" fillId="12" borderId="93" xfId="0" applyFill="1" applyBorder="1" applyAlignment="1">
      <alignment horizontal="center"/>
    </xf>
    <xf numFmtId="0" fontId="0" fillId="12" borderId="73" xfId="0" applyFill="1" applyBorder="1" applyAlignment="1">
      <alignment horizontal="center"/>
    </xf>
    <xf numFmtId="0" fontId="0" fillId="12" borderId="95" xfId="0" applyFill="1" applyBorder="1" applyAlignment="1">
      <alignment horizontal="center"/>
    </xf>
    <xf numFmtId="0" fontId="0" fillId="12" borderId="74" xfId="0" applyFill="1" applyBorder="1" applyAlignment="1">
      <alignment horizontal="center"/>
    </xf>
    <xf numFmtId="0" fontId="17" fillId="12" borderId="139" xfId="15" applyFont="1" applyFill="1" applyBorder="1" applyAlignment="1">
      <alignment vertical="center"/>
    </xf>
    <xf numFmtId="0" fontId="17" fillId="12" borderId="140" xfId="15" applyFont="1" applyFill="1" applyBorder="1" applyAlignment="1">
      <alignment vertical="center"/>
    </xf>
    <xf numFmtId="0" fontId="17" fillId="12" borderId="141" xfId="15" applyFont="1" applyFill="1" applyBorder="1" applyAlignment="1">
      <alignment vertical="center"/>
    </xf>
    <xf numFmtId="0" fontId="17" fillId="12" borderId="142" xfId="15" applyFont="1" applyFill="1" applyBorder="1" applyAlignment="1">
      <alignment vertical="center"/>
    </xf>
    <xf numFmtId="0" fontId="17" fillId="12" borderId="143" xfId="15" applyFont="1" applyFill="1" applyBorder="1" applyAlignment="1">
      <alignment vertical="center"/>
    </xf>
    <xf numFmtId="0" fontId="17" fillId="12" borderId="144" xfId="15" applyFont="1" applyFill="1" applyBorder="1" applyAlignment="1">
      <alignment vertical="center"/>
    </xf>
    <xf numFmtId="0" fontId="17" fillId="12" borderId="145" xfId="15" applyFont="1" applyFill="1" applyBorder="1" applyAlignment="1">
      <alignment vertical="center"/>
    </xf>
    <xf numFmtId="0" fontId="17" fillId="0" borderId="143" xfId="15" applyFont="1" applyBorder="1" applyAlignment="1">
      <alignment vertical="center"/>
    </xf>
    <xf numFmtId="0" fontId="0" fillId="12" borderId="127" xfId="0" applyFill="1" applyBorder="1" applyAlignment="1">
      <alignment horizontal="center"/>
    </xf>
    <xf numFmtId="0" fontId="0" fillId="12" borderId="146" xfId="0" applyFill="1" applyBorder="1" applyAlignment="1">
      <alignment horizontal="center"/>
    </xf>
    <xf numFmtId="0" fontId="0" fillId="12" borderId="147" xfId="0" applyFill="1" applyBorder="1" applyAlignment="1">
      <alignment horizontal="center"/>
    </xf>
    <xf numFmtId="0" fontId="17" fillId="12" borderId="148" xfId="15" applyFont="1" applyFill="1" applyBorder="1" applyAlignment="1">
      <alignment vertical="center"/>
    </xf>
    <xf numFmtId="0" fontId="17" fillId="12" borderId="149" xfId="15" applyFont="1" applyFill="1" applyBorder="1" applyAlignment="1">
      <alignment vertical="center"/>
    </xf>
    <xf numFmtId="0" fontId="22" fillId="12" borderId="19" xfId="0" applyFont="1" applyFill="1" applyBorder="1" applyAlignment="1">
      <alignment horizontal="center"/>
    </xf>
    <xf numFmtId="0" fontId="22" fillId="12" borderId="20" xfId="0" applyFont="1" applyFill="1" applyBorder="1" applyAlignment="1">
      <alignment horizontal="center"/>
    </xf>
    <xf numFmtId="0" fontId="22" fillId="12" borderId="21" xfId="0" applyFont="1" applyFill="1" applyBorder="1" applyAlignment="1">
      <alignment horizontal="center"/>
    </xf>
    <xf numFmtId="0" fontId="21" fillId="18" borderId="120" xfId="15" applyFont="1" applyFill="1" applyBorder="1" applyAlignment="1">
      <alignment horizontal="center" vertical="center" wrapText="1"/>
    </xf>
    <xf numFmtId="0" fontId="17" fillId="12" borderId="153" xfId="15" applyFont="1" applyFill="1" applyBorder="1" applyAlignment="1">
      <alignment vertical="center"/>
    </xf>
    <xf numFmtId="0" fontId="17" fillId="12" borderId="78" xfId="15" applyFont="1" applyFill="1" applyBorder="1" applyAlignment="1">
      <alignment vertical="center"/>
    </xf>
    <xf numFmtId="164" fontId="11" fillId="12" borderId="79" xfId="15" applyNumberFormat="1" applyFill="1" applyBorder="1" applyAlignment="1">
      <alignment horizontal="center"/>
    </xf>
    <xf numFmtId="164" fontId="11" fillId="12" borderId="76" xfId="15" applyNumberFormat="1" applyFill="1" applyBorder="1" applyAlignment="1">
      <alignment horizontal="center"/>
    </xf>
    <xf numFmtId="164" fontId="11" fillId="12" borderId="77" xfId="15" applyNumberFormat="1" applyFill="1" applyBorder="1" applyAlignment="1">
      <alignment horizontal="center"/>
    </xf>
    <xf numFmtId="0" fontId="21" fillId="18" borderId="151" xfId="15" applyFont="1" applyFill="1" applyBorder="1" applyAlignment="1">
      <alignment horizontal="center" vertical="center" wrapText="1"/>
    </xf>
    <xf numFmtId="0" fontId="21" fillId="18" borderId="154" xfId="15" applyFont="1" applyFill="1" applyBorder="1" applyAlignment="1">
      <alignment horizontal="center" vertical="center" wrapText="1"/>
    </xf>
    <xf numFmtId="0" fontId="21" fillId="18" borderId="155" xfId="15" applyFont="1" applyFill="1" applyBorder="1" applyAlignment="1">
      <alignment horizontal="center" vertical="center" wrapText="1"/>
    </xf>
    <xf numFmtId="0" fontId="17" fillId="0" borderId="140" xfId="15" applyFont="1" applyBorder="1" applyAlignment="1">
      <alignment vertical="center"/>
    </xf>
    <xf numFmtId="0" fontId="0" fillId="12" borderId="105" xfId="0" applyFill="1" applyBorder="1" applyAlignment="1">
      <alignment horizontal="center"/>
    </xf>
    <xf numFmtId="8" fontId="41" fillId="0" borderId="0" xfId="0" applyNumberFormat="1" applyFont="1"/>
    <xf numFmtId="8" fontId="11" fillId="0" borderId="0" xfId="0" applyNumberFormat="1" applyFont="1"/>
    <xf numFmtId="0" fontId="21" fillId="19" borderId="22" xfId="15" applyFont="1" applyFill="1" applyBorder="1" applyAlignment="1">
      <alignment horizontal="center" vertical="center" wrapText="1"/>
    </xf>
    <xf numFmtId="0" fontId="17" fillId="17" borderId="31" xfId="15" applyFont="1" applyFill="1" applyBorder="1" applyAlignment="1">
      <alignment vertical="center"/>
    </xf>
    <xf numFmtId="0" fontId="17" fillId="17" borderId="125" xfId="15" applyFont="1" applyFill="1" applyBorder="1" applyAlignment="1">
      <alignment vertical="center"/>
    </xf>
    <xf numFmtId="0" fontId="17" fillId="17" borderId="32" xfId="15" applyFont="1" applyFill="1" applyBorder="1" applyAlignment="1">
      <alignment vertical="center"/>
    </xf>
    <xf numFmtId="0" fontId="17" fillId="17" borderId="126" xfId="15" applyFont="1" applyFill="1" applyBorder="1" applyAlignment="1">
      <alignment vertical="center"/>
    </xf>
    <xf numFmtId="164" fontId="11" fillId="12" borderId="95" xfId="15" applyNumberFormat="1" applyFill="1" applyBorder="1" applyAlignment="1">
      <alignment horizontal="center"/>
    </xf>
    <xf numFmtId="0" fontId="37" fillId="0" borderId="111" xfId="27" applyFont="1" applyBorder="1" applyAlignment="1">
      <alignment horizontal="left" vertical="center" wrapText="1" readingOrder="1"/>
    </xf>
    <xf numFmtId="0" fontId="32" fillId="0" borderId="132" xfId="0" applyFont="1" applyBorder="1" applyAlignment="1">
      <alignment horizontal="left"/>
    </xf>
    <xf numFmtId="1" fontId="33" fillId="0" borderId="108" xfId="0" quotePrefix="1" applyNumberFormat="1" applyFont="1" applyBorder="1" applyAlignment="1">
      <alignment horizontal="center"/>
    </xf>
    <xf numFmtId="0" fontId="32" fillId="0" borderId="133" xfId="0" applyFont="1" applyBorder="1" applyAlignment="1">
      <alignment horizontal="left"/>
    </xf>
    <xf numFmtId="1" fontId="33" fillId="0" borderId="109" xfId="0" quotePrefix="1" applyNumberFormat="1" applyFont="1" applyBorder="1" applyAlignment="1">
      <alignment horizontal="center"/>
    </xf>
    <xf numFmtId="0" fontId="30" fillId="0" borderId="133" xfId="24" applyFont="1" applyBorder="1" applyAlignment="1">
      <alignment horizontal="left"/>
    </xf>
    <xf numFmtId="0" fontId="33" fillId="0" borderId="109" xfId="24" quotePrefix="1" applyFont="1" applyBorder="1" applyAlignment="1">
      <alignment horizontal="center"/>
    </xf>
    <xf numFmtId="0" fontId="30" fillId="0" borderId="134" xfId="24" applyFont="1" applyBorder="1" applyAlignment="1">
      <alignment horizontal="left"/>
    </xf>
    <xf numFmtId="0" fontId="33" fillId="0" borderId="110" xfId="24" quotePrefix="1" applyFont="1" applyBorder="1" applyAlignment="1">
      <alignment horizontal="center"/>
    </xf>
    <xf numFmtId="0" fontId="33" fillId="0" borderId="110" xfId="24" applyFont="1" applyBorder="1" applyAlignment="1">
      <alignment horizontal="center"/>
    </xf>
    <xf numFmtId="0" fontId="32" fillId="0" borderId="134" xfId="0" applyFont="1" applyBorder="1" applyAlignment="1">
      <alignment horizontal="left"/>
    </xf>
    <xf numFmtId="165" fontId="11" fillId="12" borderId="138" xfId="23" applyNumberFormat="1" applyFont="1" applyFill="1" applyBorder="1" applyAlignment="1" applyProtection="1">
      <alignment horizontal="center"/>
      <protection locked="0"/>
    </xf>
    <xf numFmtId="165" fontId="11" fillId="12" borderId="73" xfId="23" applyNumberFormat="1" applyFont="1" applyFill="1" applyBorder="1" applyAlignment="1" applyProtection="1">
      <alignment horizontal="center"/>
      <protection locked="0"/>
    </xf>
    <xf numFmtId="0" fontId="17" fillId="17" borderId="156" xfId="15" applyFont="1" applyFill="1" applyBorder="1" applyAlignment="1" applyProtection="1">
      <alignment vertical="center"/>
      <protection locked="0"/>
    </xf>
    <xf numFmtId="0" fontId="17" fillId="17" borderId="157" xfId="15" applyFont="1" applyFill="1" applyBorder="1" applyAlignment="1">
      <alignment vertical="center"/>
    </xf>
    <xf numFmtId="0" fontId="17" fillId="17" borderId="158" xfId="15" applyFont="1" applyFill="1" applyBorder="1" applyAlignment="1">
      <alignment vertical="center"/>
    </xf>
    <xf numFmtId="0" fontId="22" fillId="17" borderId="127" xfId="0" applyFont="1" applyFill="1" applyBorder="1" applyAlignment="1">
      <alignment horizontal="center"/>
    </xf>
    <xf numFmtId="0" fontId="22" fillId="17" borderId="146" xfId="0" applyFont="1" applyFill="1" applyBorder="1" applyAlignment="1">
      <alignment horizontal="center"/>
    </xf>
    <xf numFmtId="0" fontId="22" fillId="17" borderId="147" xfId="0" applyFont="1" applyFill="1" applyBorder="1" applyAlignment="1">
      <alignment horizontal="center"/>
    </xf>
    <xf numFmtId="0" fontId="22" fillId="17" borderId="161" xfId="0" applyFont="1" applyFill="1" applyBorder="1" applyAlignment="1">
      <alignment horizontal="center"/>
    </xf>
    <xf numFmtId="0" fontId="17" fillId="17" borderId="146" xfId="15" applyFont="1" applyFill="1" applyBorder="1" applyAlignment="1">
      <alignment horizontal="center"/>
    </xf>
    <xf numFmtId="0" fontId="17" fillId="17" borderId="147" xfId="15" applyFont="1" applyFill="1" applyBorder="1" applyAlignment="1">
      <alignment horizontal="center"/>
    </xf>
    <xf numFmtId="0" fontId="17" fillId="17" borderId="98" xfId="15" applyFont="1" applyFill="1" applyBorder="1" applyAlignment="1" applyProtection="1">
      <alignment vertical="center"/>
      <protection locked="0"/>
    </xf>
    <xf numFmtId="44" fontId="0" fillId="12" borderId="18" xfId="23" applyFont="1" applyFill="1" applyBorder="1"/>
    <xf numFmtId="0" fontId="17" fillId="12" borderId="93" xfId="15" applyFont="1" applyFill="1" applyBorder="1" applyAlignment="1">
      <alignment horizontal="center"/>
    </xf>
    <xf numFmtId="44" fontId="0" fillId="12" borderId="94" xfId="23" applyFont="1" applyFill="1" applyBorder="1"/>
    <xf numFmtId="44" fontId="0" fillId="12" borderId="26" xfId="23" applyFont="1" applyFill="1" applyBorder="1"/>
    <xf numFmtId="0" fontId="22" fillId="12" borderId="34" xfId="0" applyFont="1" applyFill="1" applyBorder="1" applyAlignment="1">
      <alignment horizontal="right"/>
    </xf>
    <xf numFmtId="44" fontId="0" fillId="12" borderId="35" xfId="0" applyNumberFormat="1" applyFill="1" applyBorder="1"/>
    <xf numFmtId="44" fontId="0" fillId="12" borderId="36" xfId="0" applyNumberFormat="1" applyFill="1" applyBorder="1"/>
    <xf numFmtId="0" fontId="17" fillId="12" borderId="105" xfId="15" applyFont="1" applyFill="1" applyBorder="1" applyAlignment="1">
      <alignment horizontal="center"/>
    </xf>
    <xf numFmtId="44" fontId="0" fillId="12" borderId="106" xfId="23" applyFont="1" applyFill="1" applyBorder="1"/>
    <xf numFmtId="0" fontId="17" fillId="12" borderId="162" xfId="15" applyFont="1" applyFill="1" applyBorder="1" applyAlignment="1">
      <alignment horizontal="center"/>
    </xf>
    <xf numFmtId="44" fontId="0" fillId="12" borderId="163" xfId="23" applyFont="1" applyFill="1" applyBorder="1"/>
    <xf numFmtId="44" fontId="0" fillId="12" borderId="164" xfId="23" applyFont="1" applyFill="1" applyBorder="1"/>
    <xf numFmtId="0" fontId="21" fillId="13" borderId="36" xfId="15" applyFont="1" applyFill="1" applyBorder="1" applyAlignment="1">
      <alignment horizontal="center" vertical="center" wrapText="1"/>
    </xf>
    <xf numFmtId="0" fontId="21" fillId="13" borderId="34" xfId="15" applyFont="1" applyFill="1" applyBorder="1" applyAlignment="1">
      <alignment horizontal="center" vertical="center" wrapText="1"/>
    </xf>
    <xf numFmtId="0" fontId="21" fillId="13" borderId="35" xfId="15" applyFont="1" applyFill="1" applyBorder="1" applyAlignment="1">
      <alignment horizontal="center" vertical="center" wrapText="1"/>
    </xf>
    <xf numFmtId="0" fontId="22" fillId="15" borderId="34" xfId="0" applyFont="1" applyFill="1" applyBorder="1" applyAlignment="1">
      <alignment vertical="center"/>
    </xf>
    <xf numFmtId="44" fontId="22" fillId="15" borderId="36" xfId="0" applyNumberFormat="1" applyFont="1" applyFill="1" applyBorder="1" applyAlignment="1">
      <alignment horizontal="center" vertical="center"/>
    </xf>
    <xf numFmtId="0" fontId="22" fillId="16" borderId="34" xfId="0" applyFont="1" applyFill="1" applyBorder="1"/>
    <xf numFmtId="44" fontId="22" fillId="16" borderId="36" xfId="0" applyNumberFormat="1" applyFont="1" applyFill="1" applyBorder="1"/>
    <xf numFmtId="0" fontId="17" fillId="17" borderId="165" xfId="15" applyFont="1" applyFill="1" applyBorder="1" applyAlignment="1">
      <alignment vertical="center"/>
    </xf>
    <xf numFmtId="0" fontId="17" fillId="17" borderId="166" xfId="15" applyFont="1" applyFill="1" applyBorder="1" applyAlignment="1">
      <alignment vertical="center"/>
    </xf>
    <xf numFmtId="0" fontId="17" fillId="17" borderId="33" xfId="15" applyFont="1" applyFill="1" applyBorder="1" applyAlignment="1">
      <alignment vertical="center"/>
    </xf>
    <xf numFmtId="0" fontId="17" fillId="17" borderId="167" xfId="15" applyFont="1" applyFill="1" applyBorder="1" applyAlignment="1">
      <alignment vertical="center"/>
    </xf>
    <xf numFmtId="0" fontId="17" fillId="17" borderId="168" xfId="15" applyFont="1" applyFill="1" applyBorder="1" applyAlignment="1">
      <alignment vertical="center"/>
    </xf>
    <xf numFmtId="0" fontId="17" fillId="17" borderId="141" xfId="15" applyFont="1" applyFill="1" applyBorder="1" applyAlignment="1">
      <alignment vertical="center"/>
    </xf>
    <xf numFmtId="0" fontId="17" fillId="17" borderId="169" xfId="15" applyFont="1" applyFill="1" applyBorder="1" applyAlignment="1">
      <alignment vertical="center"/>
    </xf>
    <xf numFmtId="0" fontId="17" fillId="17" borderId="47" xfId="15" applyFont="1" applyFill="1" applyBorder="1" applyAlignment="1">
      <alignment vertical="center"/>
    </xf>
    <xf numFmtId="0" fontId="17" fillId="17" borderId="49" xfId="15" applyFont="1" applyFill="1" applyBorder="1" applyAlignment="1">
      <alignment vertical="center"/>
    </xf>
    <xf numFmtId="0" fontId="17" fillId="17" borderId="149" xfId="15" applyFont="1" applyFill="1" applyBorder="1" applyAlignment="1">
      <alignment vertical="center"/>
    </xf>
    <xf numFmtId="165" fontId="11" fillId="12" borderId="88" xfId="23" applyNumberFormat="1" applyFont="1" applyFill="1" applyBorder="1" applyAlignment="1" applyProtection="1">
      <alignment horizontal="center"/>
      <protection locked="0"/>
    </xf>
    <xf numFmtId="165" fontId="11" fillId="12" borderId="89" xfId="23" applyNumberFormat="1" applyFont="1" applyFill="1" applyBorder="1" applyAlignment="1" applyProtection="1">
      <alignment horizontal="center"/>
      <protection locked="0"/>
    </xf>
    <xf numFmtId="165" fontId="11" fillId="12" borderId="90" xfId="23" applyNumberFormat="1" applyFont="1" applyFill="1" applyBorder="1" applyAlignment="1" applyProtection="1">
      <alignment horizontal="center"/>
      <protection locked="0"/>
    </xf>
    <xf numFmtId="0" fontId="17" fillId="17" borderId="46" xfId="15" applyFont="1" applyFill="1" applyBorder="1" applyAlignment="1">
      <alignment vertical="center"/>
    </xf>
    <xf numFmtId="165" fontId="11" fillId="12" borderId="100" xfId="23" applyNumberFormat="1" applyFont="1" applyFill="1" applyBorder="1" applyAlignment="1" applyProtection="1">
      <alignment horizontal="center"/>
      <protection locked="0"/>
    </xf>
    <xf numFmtId="165" fontId="11" fillId="12" borderId="74" xfId="23" applyNumberFormat="1" applyFont="1" applyFill="1" applyBorder="1" applyAlignment="1" applyProtection="1">
      <alignment horizontal="center"/>
      <protection locked="0"/>
    </xf>
    <xf numFmtId="165" fontId="11" fillId="12" borderId="170" xfId="23" applyNumberFormat="1" applyFont="1" applyFill="1" applyBorder="1" applyAlignment="1" applyProtection="1">
      <alignment horizontal="center"/>
      <protection locked="0"/>
    </xf>
    <xf numFmtId="0" fontId="17" fillId="17" borderId="171" xfId="15" applyFont="1" applyFill="1" applyBorder="1" applyAlignment="1">
      <alignment vertical="center"/>
    </xf>
    <xf numFmtId="0" fontId="17" fillId="17" borderId="172" xfId="15" applyFont="1" applyFill="1" applyBorder="1" applyAlignment="1">
      <alignment vertical="center"/>
    </xf>
    <xf numFmtId="0" fontId="17" fillId="17" borderId="173" xfId="15" applyFont="1" applyFill="1" applyBorder="1" applyAlignment="1">
      <alignment vertical="center"/>
    </xf>
    <xf numFmtId="0" fontId="17" fillId="17" borderId="174" xfId="15" applyFont="1" applyFill="1" applyBorder="1" applyAlignment="1">
      <alignment vertical="center"/>
    </xf>
    <xf numFmtId="0" fontId="17" fillId="17" borderId="175" xfId="15" applyFont="1" applyFill="1" applyBorder="1" applyAlignment="1">
      <alignment vertical="center"/>
    </xf>
    <xf numFmtId="0" fontId="17" fillId="17" borderId="41" xfId="15" applyFont="1" applyFill="1" applyBorder="1" applyAlignment="1">
      <alignment vertical="center"/>
    </xf>
    <xf numFmtId="0" fontId="17" fillId="17" borderId="38" xfId="15" applyFont="1" applyFill="1" applyBorder="1" applyAlignment="1">
      <alignment vertical="center"/>
    </xf>
    <xf numFmtId="0" fontId="17" fillId="17" borderId="39" xfId="15" applyFont="1" applyFill="1" applyBorder="1" applyAlignment="1">
      <alignment vertical="center"/>
    </xf>
    <xf numFmtId="0" fontId="17" fillId="17" borderId="176" xfId="15" applyFont="1" applyFill="1" applyBorder="1" applyAlignment="1">
      <alignment vertical="center"/>
    </xf>
    <xf numFmtId="0" fontId="25" fillId="0" borderId="11" xfId="0" applyFont="1" applyBorder="1" applyAlignment="1">
      <alignment horizontal="center"/>
    </xf>
    <xf numFmtId="0" fontId="25" fillId="0" borderId="12" xfId="0" applyFont="1" applyBorder="1" applyAlignment="1">
      <alignment horizontal="center"/>
    </xf>
    <xf numFmtId="0" fontId="25" fillId="0" borderId="13" xfId="0" applyFont="1" applyBorder="1" applyAlignment="1">
      <alignment horizontal="center"/>
    </xf>
    <xf numFmtId="0" fontId="22" fillId="17" borderId="65" xfId="0" applyFont="1" applyFill="1" applyBorder="1" applyAlignment="1">
      <alignment horizontal="center" vertical="center"/>
    </xf>
    <xf numFmtId="0" fontId="22" fillId="17" borderId="82" xfId="0" applyFont="1" applyFill="1" applyBorder="1" applyAlignment="1">
      <alignment horizontal="center" vertical="center"/>
    </xf>
    <xf numFmtId="0" fontId="22" fillId="17" borderId="83" xfId="0" applyFont="1" applyFill="1" applyBorder="1" applyAlignment="1">
      <alignment horizontal="center" vertical="center"/>
    </xf>
    <xf numFmtId="0" fontId="22" fillId="17" borderId="84" xfId="0" applyFont="1" applyFill="1" applyBorder="1" applyAlignment="1">
      <alignment horizontal="center" vertical="center"/>
    </xf>
    <xf numFmtId="0" fontId="28" fillId="0" borderId="0" xfId="0" applyFont="1" applyAlignment="1">
      <alignment horizontal="left" wrapText="1"/>
    </xf>
    <xf numFmtId="0" fontId="22" fillId="17" borderId="159" xfId="0" applyFont="1" applyFill="1" applyBorder="1" applyAlignment="1">
      <alignment horizontal="center" vertical="center"/>
    </xf>
    <xf numFmtId="0" fontId="22" fillId="17" borderId="160" xfId="0" applyFont="1" applyFill="1" applyBorder="1" applyAlignment="1">
      <alignment horizontal="center" vertical="center"/>
    </xf>
    <xf numFmtId="0" fontId="22" fillId="17" borderId="150" xfId="0" applyFont="1" applyFill="1" applyBorder="1" applyAlignment="1">
      <alignment horizontal="center" vertical="center"/>
    </xf>
    <xf numFmtId="0" fontId="22" fillId="17" borderId="102" xfId="0" applyFont="1" applyFill="1" applyBorder="1" applyAlignment="1">
      <alignment horizontal="center" vertical="center"/>
    </xf>
    <xf numFmtId="0" fontId="22" fillId="17" borderId="103" xfId="0" applyFont="1" applyFill="1" applyBorder="1" applyAlignment="1">
      <alignment horizontal="center" vertical="center"/>
    </xf>
    <xf numFmtId="0" fontId="31" fillId="18" borderId="14" xfId="24" applyFont="1" applyFill="1" applyBorder="1" applyAlignment="1">
      <alignment horizontal="center" vertical="center" wrapText="1"/>
    </xf>
    <xf numFmtId="0" fontId="31" fillId="18" borderId="15" xfId="24" applyFont="1" applyFill="1" applyBorder="1" applyAlignment="1">
      <alignment horizontal="center" vertical="center" wrapText="1"/>
    </xf>
    <xf numFmtId="0" fontId="29" fillId="12" borderId="14" xfId="24" applyFont="1" applyFill="1" applyBorder="1" applyAlignment="1">
      <alignment horizontal="center" vertical="center" wrapText="1"/>
    </xf>
    <xf numFmtId="0" fontId="29" fillId="12" borderId="15" xfId="24" applyFont="1" applyFill="1" applyBorder="1" applyAlignment="1">
      <alignment horizontal="center" vertical="center" wrapText="1"/>
    </xf>
    <xf numFmtId="0" fontId="22" fillId="12" borderId="88" xfId="0" applyFont="1" applyFill="1" applyBorder="1" applyAlignment="1">
      <alignment horizontal="center" vertical="center"/>
    </xf>
    <xf numFmtId="0" fontId="22" fillId="12" borderId="89" xfId="0" applyFont="1" applyFill="1" applyBorder="1" applyAlignment="1">
      <alignment horizontal="center" vertical="center"/>
    </xf>
    <xf numFmtId="0" fontId="22" fillId="12" borderId="90" xfId="0" applyFont="1" applyFill="1" applyBorder="1" applyAlignment="1">
      <alignment horizontal="center" vertical="center"/>
    </xf>
    <xf numFmtId="0" fontId="22" fillId="0" borderId="88" xfId="0" applyFont="1" applyBorder="1" applyAlignment="1">
      <alignment horizontal="center" vertical="center"/>
    </xf>
    <xf numFmtId="0" fontId="22" fillId="0" borderId="89" xfId="0" applyFont="1" applyBorder="1" applyAlignment="1">
      <alignment horizontal="center" vertical="center"/>
    </xf>
    <xf numFmtId="0" fontId="22" fillId="0" borderId="90" xfId="0" applyFont="1" applyBorder="1" applyAlignment="1">
      <alignment horizontal="center" vertical="center"/>
    </xf>
    <xf numFmtId="0" fontId="17" fillId="18" borderId="128" xfId="0" applyFont="1" applyFill="1" applyBorder="1" applyAlignment="1">
      <alignment horizontal="center"/>
    </xf>
    <xf numFmtId="0" fontId="17" fillId="18" borderId="129" xfId="0" applyFont="1" applyFill="1" applyBorder="1" applyAlignment="1">
      <alignment horizontal="center"/>
    </xf>
    <xf numFmtId="0" fontId="17" fillId="18" borderId="130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22" fillId="14" borderId="18" xfId="0" applyFont="1" applyFill="1" applyBorder="1" applyAlignment="1">
      <alignment horizontal="center" vertical="center"/>
    </xf>
    <xf numFmtId="0" fontId="22" fillId="16" borderId="150" xfId="0" applyFont="1" applyFill="1" applyBorder="1" applyAlignment="1">
      <alignment horizontal="center" vertical="center"/>
    </xf>
    <xf numFmtId="0" fontId="22" fillId="16" borderId="151" xfId="0" applyFont="1" applyFill="1" applyBorder="1" applyAlignment="1">
      <alignment horizontal="center" vertical="center"/>
    </xf>
    <xf numFmtId="0" fontId="22" fillId="16" borderId="152" xfId="0" applyFont="1" applyFill="1" applyBorder="1" applyAlignment="1">
      <alignment horizontal="center" vertical="center"/>
    </xf>
    <xf numFmtId="0" fontId="17" fillId="12" borderId="88" xfId="15" applyFont="1" applyFill="1" applyBorder="1" applyAlignment="1">
      <alignment horizontal="center" vertical="center" wrapText="1"/>
    </xf>
    <xf numFmtId="0" fontId="17" fillId="12" borderId="89" xfId="15" applyFont="1" applyFill="1" applyBorder="1" applyAlignment="1">
      <alignment horizontal="center" vertical="center" wrapText="1"/>
    </xf>
    <xf numFmtId="0" fontId="17" fillId="12" borderId="90" xfId="15" applyFont="1" applyFill="1" applyBorder="1" applyAlignment="1">
      <alignment horizontal="center" vertical="center" wrapText="1"/>
    </xf>
    <xf numFmtId="0" fontId="18" fillId="12" borderId="123" xfId="15" applyFont="1" applyFill="1" applyBorder="1" applyAlignment="1">
      <alignment horizontal="center" vertical="center" wrapText="1"/>
    </xf>
    <xf numFmtId="0" fontId="18" fillId="12" borderId="131" xfId="15" applyFont="1" applyFill="1" applyBorder="1" applyAlignment="1">
      <alignment horizontal="center" vertical="center" wrapText="1"/>
    </xf>
    <xf numFmtId="0" fontId="17" fillId="18" borderId="34" xfId="0" applyFont="1" applyFill="1" applyBorder="1" applyAlignment="1">
      <alignment horizontal="center"/>
    </xf>
    <xf numFmtId="0" fontId="17" fillId="18" borderId="35" xfId="0" applyFont="1" applyFill="1" applyBorder="1" applyAlignment="1">
      <alignment horizontal="center"/>
    </xf>
    <xf numFmtId="0" fontId="17" fillId="18" borderId="36" xfId="0" applyFont="1" applyFill="1" applyBorder="1" applyAlignment="1">
      <alignment horizontal="center"/>
    </xf>
    <xf numFmtId="164" fontId="17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14" borderId="0" xfId="0" applyFont="1" applyFill="1" applyAlignment="1">
      <alignment horizontal="center" vertical="center" wrapText="1"/>
    </xf>
    <xf numFmtId="0" fontId="11" fillId="18" borderId="88" xfId="15" applyFill="1" applyBorder="1" applyAlignment="1">
      <alignment horizontal="center" vertical="center" wrapText="1"/>
    </xf>
    <xf numFmtId="0" fontId="11" fillId="18" borderId="90" xfId="15" applyFill="1" applyBorder="1" applyAlignment="1">
      <alignment horizontal="center" vertical="center" wrapText="1"/>
    </xf>
    <xf numFmtId="0" fontId="21" fillId="18" borderId="43" xfId="15" applyFont="1" applyFill="1" applyBorder="1" applyAlignment="1">
      <alignment horizontal="center" vertical="center" wrapText="1"/>
    </xf>
    <xf numFmtId="0" fontId="21" fillId="18" borderId="44" xfId="15" applyFont="1" applyFill="1" applyBorder="1" applyAlignment="1">
      <alignment horizontal="center" vertical="center" wrapText="1"/>
    </xf>
    <xf numFmtId="0" fontId="17" fillId="16" borderId="128" xfId="0" applyFont="1" applyFill="1" applyBorder="1" applyAlignment="1">
      <alignment horizontal="center" vertical="center" wrapText="1"/>
    </xf>
    <xf numFmtId="0" fontId="17" fillId="16" borderId="129" xfId="0" applyFont="1" applyFill="1" applyBorder="1" applyAlignment="1">
      <alignment horizontal="center" vertical="center" wrapText="1"/>
    </xf>
    <xf numFmtId="0" fontId="17" fillId="16" borderId="130" xfId="0" applyFont="1" applyFill="1" applyBorder="1" applyAlignment="1">
      <alignment horizontal="center" vertical="center" wrapText="1"/>
    </xf>
    <xf numFmtId="0" fontId="22" fillId="12" borderId="22" xfId="0" applyFont="1" applyFill="1" applyBorder="1" applyAlignment="1">
      <alignment horizontal="center" vertical="center"/>
    </xf>
    <xf numFmtId="0" fontId="22" fillId="12" borderId="23" xfId="0" applyFont="1" applyFill="1" applyBorder="1" applyAlignment="1">
      <alignment horizontal="center" vertical="center"/>
    </xf>
    <xf numFmtId="0" fontId="22" fillId="12" borderId="24" xfId="0" applyFont="1" applyFill="1" applyBorder="1" applyAlignment="1">
      <alignment horizontal="center" vertical="center"/>
    </xf>
    <xf numFmtId="0" fontId="22" fillId="12" borderId="34" xfId="0" applyFont="1" applyFill="1" applyBorder="1" applyAlignment="1">
      <alignment vertical="center"/>
    </xf>
    <xf numFmtId="0" fontId="22" fillId="12" borderId="35" xfId="0" applyFont="1" applyFill="1" applyBorder="1" applyAlignment="1">
      <alignment vertical="center"/>
    </xf>
    <xf numFmtId="0" fontId="22" fillId="12" borderId="36" xfId="0" applyFont="1" applyFill="1" applyBorder="1" applyAlignment="1">
      <alignment vertical="center"/>
    </xf>
    <xf numFmtId="0" fontId="22" fillId="12" borderId="128" xfId="0" applyFont="1" applyFill="1" applyBorder="1" applyAlignment="1">
      <alignment horizontal="center" vertical="center"/>
    </xf>
    <xf numFmtId="0" fontId="22" fillId="12" borderId="129" xfId="0" applyFont="1" applyFill="1" applyBorder="1" applyAlignment="1">
      <alignment horizontal="center" vertical="center"/>
    </xf>
    <xf numFmtId="0" fontId="22" fillId="12" borderId="130" xfId="0" applyFont="1" applyFill="1" applyBorder="1" applyAlignment="1">
      <alignment horizontal="center" vertical="center"/>
    </xf>
  </cellXfs>
  <cellStyles count="28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 2" xfId="24" xr:uid="{00000000-0005-0000-0000-00000F000000}"/>
    <cellStyle name="Normalny 2 2" xfId="25" xr:uid="{00000000-0005-0000-0000-000010000000}"/>
    <cellStyle name="Normalny 3" xfId="27" xr:uid="{00000000-0005-0000-0000-000011000000}"/>
    <cellStyle name="Normalny_Arkusz1_1" xfId="15" xr:uid="{00000000-0005-0000-0000-000012000000}"/>
    <cellStyle name="Obliczenia" xfId="16" builtinId="22" customBuiltin="1"/>
    <cellStyle name="Suma" xfId="17" builtinId="25" customBuiltin="1"/>
    <cellStyle name="Tekst objaśnienia" xfId="18" builtinId="53" customBuiltin="1"/>
    <cellStyle name="Tekst ostrzeżenia" xfId="19" builtinId="11" customBuiltin="1"/>
    <cellStyle name="Tytuł" xfId="20" builtinId="15" customBuiltin="1"/>
    <cellStyle name="Uwaga" xfId="21" builtinId="10" customBuiltin="1"/>
    <cellStyle name="Walutowy" xfId="23" builtinId="4"/>
    <cellStyle name="Walutowy 2" xfId="22" xr:uid="{00000000-0005-0000-0000-00001A000000}"/>
    <cellStyle name="Walutowy 3" xfId="26" xr:uid="{00000000-0005-0000-0000-00001B000000}"/>
  </cellStyles>
  <dxfs count="0"/>
  <tableStyles count="0" defaultTableStyle="TableStyleMedium2" defaultPivotStyle="PivotStyleLight16"/>
  <colors>
    <mruColors>
      <color rgb="FFFFFFCC"/>
      <color rgb="FFFF3399"/>
      <color rgb="FFFF9900"/>
      <color rgb="FF00FFFF"/>
      <color rgb="FFFF0000"/>
      <color rgb="FFF8F8F8"/>
      <color rgb="FFFFCC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Y48"/>
  <sheetViews>
    <sheetView tabSelected="1" topLeftCell="A2" zoomScale="70" zoomScaleNormal="70" workbookViewId="0" xr3:uid="{AEA406A1-0E4B-5B11-9CD5-51D6E497D94C}">
      <selection activeCell="E15" sqref="E15"/>
    </sheetView>
  </sheetViews>
  <sheetFormatPr defaultColWidth="0" defaultRowHeight="12.6" zeroHeight="1"/>
  <cols>
    <col min="1" max="1" width="5.5703125" style="56" customWidth="1"/>
    <col min="2" max="2" width="10.85546875" style="56" customWidth="1"/>
    <col min="3" max="14" width="15.5703125" style="56" customWidth="1"/>
    <col min="15" max="25" width="0" style="56" hidden="1" customWidth="1"/>
    <col min="26" max="16384" width="9.140625" style="56" hidden="1"/>
  </cols>
  <sheetData>
    <row r="1" spans="1:25" ht="19.5" customHeight="1" thickBot="1">
      <c r="A1" s="271" t="s">
        <v>0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3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s="57" customFormat="1" ht="61.5" customHeight="1" thickBot="1">
      <c r="A2" s="147" t="s">
        <v>1</v>
      </c>
      <c r="B2" s="197" t="s">
        <v>2</v>
      </c>
      <c r="C2" s="197" t="s">
        <v>3</v>
      </c>
      <c r="D2" s="197" t="s">
        <v>4</v>
      </c>
      <c r="E2" s="197" t="s">
        <v>5</v>
      </c>
      <c r="F2" s="197" t="s">
        <v>6</v>
      </c>
      <c r="G2" s="197" t="s">
        <v>7</v>
      </c>
      <c r="H2" s="197" t="s">
        <v>8</v>
      </c>
      <c r="I2" s="147" t="s">
        <v>9</v>
      </c>
      <c r="J2" s="147" t="s">
        <v>10</v>
      </c>
      <c r="K2" s="197" t="s">
        <v>11</v>
      </c>
      <c r="L2" s="197" t="s">
        <v>12</v>
      </c>
      <c r="M2" s="197" t="s">
        <v>13</v>
      </c>
      <c r="N2" s="197" t="s">
        <v>14</v>
      </c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1:25" ht="12.95">
      <c r="A3" s="279" t="s">
        <v>15</v>
      </c>
      <c r="B3" s="219">
        <v>10</v>
      </c>
      <c r="C3" s="225"/>
      <c r="D3" s="245"/>
      <c r="E3" s="255"/>
      <c r="F3" s="255"/>
      <c r="G3" s="255"/>
      <c r="H3" s="214"/>
      <c r="I3" s="216"/>
      <c r="J3" s="262"/>
      <c r="K3" s="255"/>
      <c r="L3" s="255"/>
      <c r="M3" s="255"/>
      <c r="N3" s="255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2.95">
      <c r="A4" s="280"/>
      <c r="B4" s="220">
        <v>20</v>
      </c>
      <c r="C4" s="86"/>
      <c r="D4" s="246"/>
      <c r="E4" s="256"/>
      <c r="F4" s="256"/>
      <c r="G4" s="256"/>
      <c r="H4" s="215"/>
      <c r="I4" s="217"/>
      <c r="J4" s="263"/>
      <c r="K4" s="256"/>
      <c r="L4" s="256"/>
      <c r="M4" s="256"/>
      <c r="N4" s="256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2.95">
      <c r="A5" s="280"/>
      <c r="B5" s="220">
        <v>30</v>
      </c>
      <c r="C5" s="86"/>
      <c r="D5" s="246"/>
      <c r="E5" s="256"/>
      <c r="F5" s="256"/>
      <c r="G5" s="256"/>
      <c r="H5" s="215"/>
      <c r="I5" s="217"/>
      <c r="J5" s="263"/>
      <c r="K5" s="256"/>
      <c r="L5" s="256"/>
      <c r="M5" s="256"/>
      <c r="N5" s="256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2.95">
      <c r="A6" s="280"/>
      <c r="B6" s="220">
        <v>40</v>
      </c>
      <c r="C6" s="86"/>
      <c r="D6" s="246"/>
      <c r="E6" s="256"/>
      <c r="F6" s="256"/>
      <c r="G6" s="256"/>
      <c r="H6" s="215"/>
      <c r="I6" s="217"/>
      <c r="J6" s="263"/>
      <c r="K6" s="256"/>
      <c r="L6" s="256"/>
      <c r="M6" s="256"/>
      <c r="N6" s="256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2.95">
      <c r="A7" s="280"/>
      <c r="B7" s="220">
        <v>50</v>
      </c>
      <c r="C7" s="86"/>
      <c r="D7" s="246"/>
      <c r="E7" s="256"/>
      <c r="F7" s="256"/>
      <c r="G7" s="256"/>
      <c r="H7" s="215"/>
      <c r="I7" s="217"/>
      <c r="J7" s="263"/>
      <c r="K7" s="256"/>
      <c r="L7" s="256"/>
      <c r="M7" s="256"/>
      <c r="N7" s="256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2.95">
      <c r="A8" s="280"/>
      <c r="B8" s="220">
        <v>60</v>
      </c>
      <c r="C8" s="86"/>
      <c r="D8" s="246"/>
      <c r="E8" s="256"/>
      <c r="F8" s="256"/>
      <c r="G8" s="256"/>
      <c r="H8" s="215"/>
      <c r="I8" s="217"/>
      <c r="J8" s="263"/>
      <c r="K8" s="256"/>
      <c r="L8" s="256"/>
      <c r="M8" s="256"/>
      <c r="N8" s="256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2.95">
      <c r="A9" s="280"/>
      <c r="B9" s="220">
        <v>70</v>
      </c>
      <c r="C9" s="86"/>
      <c r="D9" s="246"/>
      <c r="E9" s="256"/>
      <c r="F9" s="256"/>
      <c r="G9" s="256"/>
      <c r="H9" s="215"/>
      <c r="I9" s="217"/>
      <c r="J9" s="263"/>
      <c r="K9" s="256"/>
      <c r="L9" s="256"/>
      <c r="M9" s="256"/>
      <c r="N9" s="256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12.95">
      <c r="A10" s="280"/>
      <c r="B10" s="220">
        <v>80</v>
      </c>
      <c r="C10" s="86"/>
      <c r="D10" s="246"/>
      <c r="E10" s="256"/>
      <c r="F10" s="256"/>
      <c r="G10" s="256"/>
      <c r="H10" s="215"/>
      <c r="I10" s="217"/>
      <c r="J10" s="263"/>
      <c r="K10" s="256"/>
      <c r="L10" s="256"/>
      <c r="M10" s="256"/>
      <c r="N10" s="256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13.5" thickBot="1">
      <c r="A11" s="281"/>
      <c r="B11" s="221">
        <v>90</v>
      </c>
      <c r="C11" s="87"/>
      <c r="D11" s="251"/>
      <c r="E11" s="257"/>
      <c r="F11" s="257"/>
      <c r="G11" s="257"/>
      <c r="H11" s="260"/>
      <c r="I11" s="218"/>
      <c r="J11" s="266"/>
      <c r="K11" s="257"/>
      <c r="L11" s="257"/>
      <c r="M11" s="257"/>
      <c r="N11" s="257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2.95">
      <c r="A12" s="282" t="s">
        <v>16</v>
      </c>
      <c r="B12" s="222">
        <v>100</v>
      </c>
      <c r="C12" s="249"/>
      <c r="D12" s="255"/>
      <c r="E12" s="259"/>
      <c r="F12" s="259"/>
      <c r="G12" s="259"/>
      <c r="H12" s="261"/>
      <c r="I12" s="264"/>
      <c r="J12" s="255"/>
      <c r="K12" s="259"/>
      <c r="L12" s="259"/>
      <c r="M12" s="259"/>
      <c r="N12" s="259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2.95">
      <c r="A13" s="282"/>
      <c r="B13" s="223">
        <v>200</v>
      </c>
      <c r="C13" s="250"/>
      <c r="D13" s="256"/>
      <c r="E13" s="256"/>
      <c r="F13" s="256"/>
      <c r="G13" s="256"/>
      <c r="H13" s="215"/>
      <c r="I13" s="265"/>
      <c r="J13" s="256"/>
      <c r="K13" s="256"/>
      <c r="L13" s="256"/>
      <c r="M13" s="256"/>
      <c r="N13" s="256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2.95">
      <c r="A14" s="282"/>
      <c r="B14" s="223">
        <v>300</v>
      </c>
      <c r="C14" s="250"/>
      <c r="D14" s="256"/>
      <c r="E14" s="256"/>
      <c r="F14" s="256"/>
      <c r="G14" s="256"/>
      <c r="H14" s="215"/>
      <c r="I14" s="265"/>
      <c r="J14" s="256"/>
      <c r="K14" s="256"/>
      <c r="L14" s="256"/>
      <c r="M14" s="256"/>
      <c r="N14" s="256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2.95">
      <c r="A15" s="282"/>
      <c r="B15" s="223">
        <v>400</v>
      </c>
      <c r="C15" s="250"/>
      <c r="D15" s="256"/>
      <c r="E15" s="256"/>
      <c r="F15" s="256"/>
      <c r="G15" s="256"/>
      <c r="H15" s="215"/>
      <c r="I15" s="265"/>
      <c r="J15" s="256"/>
      <c r="K15" s="256"/>
      <c r="L15" s="256"/>
      <c r="M15" s="256"/>
      <c r="N15" s="256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2.95">
      <c r="A16" s="282"/>
      <c r="B16" s="223">
        <v>500</v>
      </c>
      <c r="C16" s="250"/>
      <c r="D16" s="256"/>
      <c r="E16" s="256"/>
      <c r="F16" s="256"/>
      <c r="G16" s="256"/>
      <c r="H16" s="215"/>
      <c r="I16" s="265"/>
      <c r="J16" s="256"/>
      <c r="K16" s="256"/>
      <c r="L16" s="256"/>
      <c r="M16" s="256"/>
      <c r="N16" s="256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12.95">
      <c r="A17" s="282"/>
      <c r="B17" s="223">
        <v>600</v>
      </c>
      <c r="C17" s="250"/>
      <c r="D17" s="256"/>
      <c r="E17" s="256"/>
      <c r="F17" s="256"/>
      <c r="G17" s="256"/>
      <c r="H17" s="215"/>
      <c r="I17" s="265"/>
      <c r="J17" s="256"/>
      <c r="K17" s="256"/>
      <c r="L17" s="256"/>
      <c r="M17" s="256"/>
      <c r="N17" s="256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2.95">
      <c r="A18" s="282"/>
      <c r="B18" s="223">
        <v>700</v>
      </c>
      <c r="C18" s="250"/>
      <c r="D18" s="256"/>
      <c r="E18" s="256"/>
      <c r="F18" s="256"/>
      <c r="G18" s="256"/>
      <c r="H18" s="215"/>
      <c r="I18" s="265"/>
      <c r="J18" s="256"/>
      <c r="K18" s="256"/>
      <c r="L18" s="256"/>
      <c r="M18" s="256"/>
      <c r="N18" s="256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2.95">
      <c r="A19" s="282"/>
      <c r="B19" s="223">
        <v>800</v>
      </c>
      <c r="C19" s="250"/>
      <c r="D19" s="256"/>
      <c r="E19" s="256"/>
      <c r="F19" s="256"/>
      <c r="G19" s="256"/>
      <c r="H19" s="215"/>
      <c r="I19" s="265"/>
      <c r="J19" s="256"/>
      <c r="K19" s="256"/>
      <c r="L19" s="256"/>
      <c r="M19" s="256"/>
      <c r="N19" s="256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3.5" thickBot="1">
      <c r="A20" s="283"/>
      <c r="B20" s="224">
        <v>900</v>
      </c>
      <c r="C20" s="254"/>
      <c r="D20" s="257"/>
      <c r="E20" s="257"/>
      <c r="F20" s="257"/>
      <c r="G20" s="257"/>
      <c r="H20" s="260"/>
      <c r="I20" s="270"/>
      <c r="J20" s="257"/>
      <c r="K20" s="257"/>
      <c r="L20" s="257"/>
      <c r="M20" s="257"/>
      <c r="N20" s="257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2.95">
      <c r="A21" s="274" t="s">
        <v>17</v>
      </c>
      <c r="B21" s="62">
        <v>1000</v>
      </c>
      <c r="C21" s="255"/>
      <c r="D21" s="85"/>
      <c r="E21" s="258"/>
      <c r="F21" s="247"/>
      <c r="G21" s="247"/>
      <c r="H21" s="267"/>
      <c r="I21" s="255"/>
      <c r="J21" s="252"/>
      <c r="K21" s="247"/>
      <c r="L21" s="247"/>
      <c r="M21" s="247"/>
      <c r="N21" s="248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2.95">
      <c r="A22" s="275"/>
      <c r="B22" s="63">
        <v>2000</v>
      </c>
      <c r="C22" s="256"/>
      <c r="D22" s="86"/>
      <c r="E22" s="252"/>
      <c r="F22" s="198"/>
      <c r="G22" s="198"/>
      <c r="H22" s="268"/>
      <c r="I22" s="256"/>
      <c r="J22" s="252"/>
      <c r="K22" s="198"/>
      <c r="L22" s="198"/>
      <c r="M22" s="198"/>
      <c r="N22" s="199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2.95">
      <c r="A23" s="275"/>
      <c r="B23" s="63">
        <v>3000</v>
      </c>
      <c r="C23" s="256"/>
      <c r="D23" s="86"/>
      <c r="E23" s="252"/>
      <c r="F23" s="198"/>
      <c r="G23" s="198"/>
      <c r="H23" s="268"/>
      <c r="I23" s="256"/>
      <c r="J23" s="252"/>
      <c r="K23" s="198"/>
      <c r="L23" s="198"/>
      <c r="M23" s="198"/>
      <c r="N23" s="199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2.95">
      <c r="A24" s="275"/>
      <c r="B24" s="63">
        <v>4000</v>
      </c>
      <c r="C24" s="256"/>
      <c r="D24" s="86"/>
      <c r="E24" s="252"/>
      <c r="F24" s="198"/>
      <c r="G24" s="198"/>
      <c r="H24" s="268"/>
      <c r="I24" s="256"/>
      <c r="J24" s="252"/>
      <c r="K24" s="198"/>
      <c r="L24" s="198"/>
      <c r="M24" s="198"/>
      <c r="N24" s="199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2.95">
      <c r="A25" s="275"/>
      <c r="B25" s="63">
        <v>5000</v>
      </c>
      <c r="C25" s="256"/>
      <c r="D25" s="86"/>
      <c r="E25" s="252"/>
      <c r="F25" s="198"/>
      <c r="G25" s="198"/>
      <c r="H25" s="268"/>
      <c r="I25" s="256"/>
      <c r="J25" s="252"/>
      <c r="K25" s="198"/>
      <c r="L25" s="198"/>
      <c r="M25" s="198"/>
      <c r="N25" s="199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2.95">
      <c r="A26" s="275"/>
      <c r="B26" s="63">
        <v>6000</v>
      </c>
      <c r="C26" s="256"/>
      <c r="D26" s="86"/>
      <c r="E26" s="252"/>
      <c r="F26" s="198"/>
      <c r="G26" s="198"/>
      <c r="H26" s="268"/>
      <c r="I26" s="256"/>
      <c r="J26" s="252"/>
      <c r="K26" s="198"/>
      <c r="L26" s="198"/>
      <c r="M26" s="198"/>
      <c r="N26" s="199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2.95">
      <c r="A27" s="275"/>
      <c r="B27" s="63">
        <v>7000</v>
      </c>
      <c r="C27" s="256"/>
      <c r="D27" s="86"/>
      <c r="E27" s="252"/>
      <c r="F27" s="198"/>
      <c r="G27" s="198"/>
      <c r="H27" s="268"/>
      <c r="I27" s="256"/>
      <c r="J27" s="252"/>
      <c r="K27" s="198"/>
      <c r="L27" s="198"/>
      <c r="M27" s="198"/>
      <c r="N27" s="199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2.95">
      <c r="A28" s="275"/>
      <c r="B28" s="63">
        <v>8000</v>
      </c>
      <c r="C28" s="256"/>
      <c r="D28" s="86"/>
      <c r="E28" s="252"/>
      <c r="F28" s="198"/>
      <c r="G28" s="198"/>
      <c r="H28" s="268"/>
      <c r="I28" s="256"/>
      <c r="J28" s="252"/>
      <c r="K28" s="198"/>
      <c r="L28" s="198"/>
      <c r="M28" s="198"/>
      <c r="N28" s="199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2.95">
      <c r="A29" s="275"/>
      <c r="B29" s="63">
        <v>9000</v>
      </c>
      <c r="C29" s="256"/>
      <c r="D29" s="86"/>
      <c r="E29" s="252"/>
      <c r="F29" s="198"/>
      <c r="G29" s="198"/>
      <c r="H29" s="268"/>
      <c r="I29" s="256"/>
      <c r="J29" s="252"/>
      <c r="K29" s="198"/>
      <c r="L29" s="198"/>
      <c r="M29" s="198"/>
      <c r="N29" s="199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2.95">
      <c r="A30" s="276"/>
      <c r="B30" s="64">
        <v>10000</v>
      </c>
      <c r="C30" s="256"/>
      <c r="D30" s="86"/>
      <c r="E30" s="252"/>
      <c r="F30" s="198"/>
      <c r="G30" s="198"/>
      <c r="H30" s="268"/>
      <c r="I30" s="256"/>
      <c r="J30" s="252"/>
      <c r="K30" s="198"/>
      <c r="L30" s="198"/>
      <c r="M30" s="198"/>
      <c r="N30" s="199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2.95">
      <c r="A31" s="276"/>
      <c r="B31" s="64">
        <v>15000</v>
      </c>
      <c r="C31" s="256"/>
      <c r="D31" s="86"/>
      <c r="E31" s="252"/>
      <c r="F31" s="198"/>
      <c r="G31" s="198"/>
      <c r="H31" s="268"/>
      <c r="I31" s="256"/>
      <c r="J31" s="252"/>
      <c r="K31" s="198"/>
      <c r="L31" s="198"/>
      <c r="M31" s="198"/>
      <c r="N31" s="199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2.95">
      <c r="A32" s="276"/>
      <c r="B32" s="64">
        <v>25000</v>
      </c>
      <c r="C32" s="256"/>
      <c r="D32" s="86"/>
      <c r="E32" s="252"/>
      <c r="F32" s="198"/>
      <c r="G32" s="198"/>
      <c r="H32" s="268"/>
      <c r="I32" s="256"/>
      <c r="J32" s="252"/>
      <c r="K32" s="198"/>
      <c r="L32" s="198"/>
      <c r="M32" s="198"/>
      <c r="N32" s="199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3.5" thickBot="1">
      <c r="A33" s="277"/>
      <c r="B33" s="65">
        <v>40000</v>
      </c>
      <c r="C33" s="257"/>
      <c r="D33" s="87"/>
      <c r="E33" s="253"/>
      <c r="F33" s="200"/>
      <c r="G33" s="200"/>
      <c r="H33" s="269"/>
      <c r="I33" s="257"/>
      <c r="J33" s="253"/>
      <c r="K33" s="200"/>
      <c r="L33" s="200"/>
      <c r="M33" s="200"/>
      <c r="N33" s="20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2"/>
      <c r="Q34" s="1"/>
      <c r="R34" s="1"/>
      <c r="S34" s="1"/>
      <c r="T34" s="1"/>
      <c r="U34" s="1"/>
      <c r="V34" s="1"/>
      <c r="W34" s="1"/>
      <c r="X34" s="1"/>
      <c r="Y34" s="1"/>
    </row>
    <row r="35" spans="1: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9.5" customHeight="1">
      <c r="A36" s="58" t="s">
        <v>18</v>
      </c>
      <c r="B36" s="58"/>
      <c r="C36" s="58"/>
      <c r="D36" s="58"/>
      <c r="E36" s="58"/>
      <c r="F36" s="58"/>
      <c r="G36" s="58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2.95">
      <c r="A38" s="278" t="s">
        <v>19</v>
      </c>
      <c r="B38" s="278"/>
      <c r="C38" s="278"/>
      <c r="D38" s="278"/>
      <c r="E38" s="278"/>
      <c r="F38" s="278"/>
      <c r="G38" s="278"/>
      <c r="H38" s="278"/>
      <c r="I38" s="278"/>
      <c r="J38" s="278"/>
      <c r="K38" s="278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2.75" hidden="1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28.5" hidden="1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idden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idden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idden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idden="1">
      <c r="A44" s="1"/>
      <c r="B44" s="1"/>
      <c r="C44" s="1"/>
      <c r="D44" s="1"/>
      <c r="E44" s="195"/>
      <c r="F44" s="196"/>
      <c r="G44" s="196"/>
      <c r="H44" s="196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idden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idden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idden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idden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</sheetData>
  <sheetProtection algorithmName="SHA-512" hashValue="ixDDULKdRGAyXQiSGcR5cjBzBDp6J0+De+1aVTF23prnGa4QjIsQNrI6bRg3ufbXUhGcE6OXIK2ZFdDxbvMTQQ==" saltValue="7sjiT8R2yQyJYOA+Kh+87w==" spinCount="100000" sheet="1"/>
  <mergeCells count="5">
    <mergeCell ref="A1:N1"/>
    <mergeCell ref="A21:A33"/>
    <mergeCell ref="A38:K38"/>
    <mergeCell ref="A3:A11"/>
    <mergeCell ref="A12:A20"/>
  </mergeCells>
  <phoneticPr fontId="19" type="noConversion"/>
  <dataValidations count="2">
    <dataValidation type="custom" allowBlank="1" showInputMessage="1" showErrorMessage="1" errorTitle="Uwaga" error="Cena jednostkowa opłaty aktywacyjnej nie może być wyższa niż dwukrotność miesięcznej opłaty abonamentowej za Usługę o tej przepustowości i danym SLA." sqref="K3:N20 I21:I33 J12:J20" xr:uid="{00000000-0002-0000-0000-000000000000}">
      <formula1>I3&lt;=C3*2</formula1>
    </dataValidation>
    <dataValidation type="custom" allowBlank="1" showInputMessage="1" showErrorMessage="1" errorTitle="UWAGA" error="Cena jednostkowa opłaty aktywacyjnej nie może być wyższa niż dwukrotność miesięcznej opłaty abonamentowej za Usługę o tej przepustowości i danym SLA." sqref="E3:H20 C21:C33 D12:D20" xr:uid="{00000000-0002-0000-0000-000001000000}">
      <formula1>I3&lt;=C3*2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A1:H678"/>
  <sheetViews>
    <sheetView zoomScale="85" zoomScaleNormal="85" workbookViewId="0" xr3:uid="{958C4451-9541-5A59-BF78-D2F731DF1C81}">
      <pane ySplit="1" topLeftCell="A2" activePane="bottomLeft" state="frozen"/>
      <selection pane="bottomLeft"/>
    </sheetView>
  </sheetViews>
  <sheetFormatPr defaultColWidth="58.140625" defaultRowHeight="12"/>
  <cols>
    <col min="1" max="1" width="5" style="145" customWidth="1"/>
    <col min="2" max="2" width="49.140625" style="146" customWidth="1"/>
    <col min="3" max="3" width="15.5703125" style="150" customWidth="1"/>
    <col min="4" max="4" width="21.42578125" style="146" customWidth="1"/>
    <col min="5" max="5" width="12.140625" style="145" customWidth="1"/>
    <col min="6" max="6" width="8.42578125" style="130" bestFit="1" customWidth="1"/>
    <col min="7" max="7" width="14.140625" style="130" customWidth="1"/>
    <col min="8" max="8" width="15.85546875" style="153" customWidth="1"/>
    <col min="9" max="9" width="58.140625" style="137" customWidth="1"/>
    <col min="10" max="16384" width="58.140625" style="137"/>
  </cols>
  <sheetData>
    <row r="1" spans="1:8" s="130" customFormat="1" ht="24">
      <c r="A1" s="126" t="s">
        <v>20</v>
      </c>
      <c r="B1" s="128" t="s">
        <v>21</v>
      </c>
      <c r="C1" s="128" t="s">
        <v>22</v>
      </c>
      <c r="D1" s="128" t="s">
        <v>23</v>
      </c>
      <c r="E1" s="127" t="s">
        <v>24</v>
      </c>
      <c r="F1" s="127" t="s">
        <v>25</v>
      </c>
      <c r="G1" s="127" t="s">
        <v>26</v>
      </c>
      <c r="H1" s="129" t="s">
        <v>27</v>
      </c>
    </row>
    <row r="2" spans="1:8" ht="24">
      <c r="A2" s="131">
        <v>1</v>
      </c>
      <c r="B2" s="132" t="s">
        <v>28</v>
      </c>
      <c r="C2" s="133" t="s">
        <v>29</v>
      </c>
      <c r="D2" s="132" t="s">
        <v>30</v>
      </c>
      <c r="E2" s="134" t="s">
        <v>31</v>
      </c>
      <c r="F2" s="135" t="s">
        <v>32</v>
      </c>
      <c r="G2" s="135">
        <v>25000</v>
      </c>
      <c r="H2" s="136" t="s">
        <v>33</v>
      </c>
    </row>
    <row r="3" spans="1:8">
      <c r="A3" s="131">
        <v>2</v>
      </c>
      <c r="B3" s="132" t="s">
        <v>34</v>
      </c>
      <c r="C3" s="133" t="s">
        <v>35</v>
      </c>
      <c r="D3" s="132" t="s">
        <v>36</v>
      </c>
      <c r="E3" s="134" t="s">
        <v>37</v>
      </c>
      <c r="F3" s="135" t="s">
        <v>32</v>
      </c>
      <c r="G3" s="135">
        <v>25000</v>
      </c>
      <c r="H3" s="136" t="s">
        <v>33</v>
      </c>
    </row>
    <row r="4" spans="1:8">
      <c r="A4" s="131">
        <v>3</v>
      </c>
      <c r="B4" s="132" t="s">
        <v>38</v>
      </c>
      <c r="C4" s="133" t="s">
        <v>29</v>
      </c>
      <c r="D4" s="132" t="s">
        <v>39</v>
      </c>
      <c r="E4" s="134" t="s">
        <v>40</v>
      </c>
      <c r="F4" s="135" t="s">
        <v>32</v>
      </c>
      <c r="G4" s="135">
        <v>5000</v>
      </c>
      <c r="H4" s="136" t="s">
        <v>33</v>
      </c>
    </row>
    <row r="5" spans="1:8">
      <c r="A5" s="131">
        <v>4</v>
      </c>
      <c r="B5" s="132" t="s">
        <v>41</v>
      </c>
      <c r="C5" s="133" t="s">
        <v>42</v>
      </c>
      <c r="D5" s="132" t="s">
        <v>43</v>
      </c>
      <c r="E5" s="134" t="s">
        <v>44</v>
      </c>
      <c r="F5" s="135" t="s">
        <v>45</v>
      </c>
      <c r="G5" s="135">
        <v>200</v>
      </c>
      <c r="H5" s="136" t="s">
        <v>46</v>
      </c>
    </row>
    <row r="6" spans="1:8">
      <c r="A6" s="131">
        <v>5</v>
      </c>
      <c r="B6" s="132" t="s">
        <v>47</v>
      </c>
      <c r="C6" s="133" t="s">
        <v>48</v>
      </c>
      <c r="D6" s="132" t="s">
        <v>49</v>
      </c>
      <c r="E6" s="134" t="s">
        <v>50</v>
      </c>
      <c r="F6" s="135" t="s">
        <v>45</v>
      </c>
      <c r="G6" s="135">
        <v>200</v>
      </c>
      <c r="H6" s="136" t="s">
        <v>46</v>
      </c>
    </row>
    <row r="7" spans="1:8">
      <c r="A7" s="131">
        <v>6</v>
      </c>
      <c r="B7" s="132" t="s">
        <v>51</v>
      </c>
      <c r="C7" s="133" t="s">
        <v>52</v>
      </c>
      <c r="D7" s="132" t="s">
        <v>53</v>
      </c>
      <c r="E7" s="134" t="s">
        <v>54</v>
      </c>
      <c r="F7" s="135" t="s">
        <v>45</v>
      </c>
      <c r="G7" s="135">
        <v>200</v>
      </c>
      <c r="H7" s="136" t="s">
        <v>46</v>
      </c>
    </row>
    <row r="8" spans="1:8">
      <c r="A8" s="131">
        <v>7</v>
      </c>
      <c r="B8" s="132" t="s">
        <v>55</v>
      </c>
      <c r="C8" s="133" t="s">
        <v>56</v>
      </c>
      <c r="D8" s="132" t="s">
        <v>57</v>
      </c>
      <c r="E8" s="134" t="s">
        <v>58</v>
      </c>
      <c r="F8" s="135" t="s">
        <v>45</v>
      </c>
      <c r="G8" s="135">
        <v>200</v>
      </c>
      <c r="H8" s="136" t="s">
        <v>46</v>
      </c>
    </row>
    <row r="9" spans="1:8">
      <c r="A9" s="131">
        <v>8</v>
      </c>
      <c r="B9" s="132" t="s">
        <v>59</v>
      </c>
      <c r="C9" s="133" t="s">
        <v>60</v>
      </c>
      <c r="D9" s="132" t="s">
        <v>61</v>
      </c>
      <c r="E9" s="134" t="s">
        <v>62</v>
      </c>
      <c r="F9" s="135" t="s">
        <v>45</v>
      </c>
      <c r="G9" s="135">
        <v>200</v>
      </c>
      <c r="H9" s="136" t="s">
        <v>46</v>
      </c>
    </row>
    <row r="10" spans="1:8">
      <c r="A10" s="131">
        <v>9</v>
      </c>
      <c r="B10" s="132" t="s">
        <v>63</v>
      </c>
      <c r="C10" s="133" t="s">
        <v>64</v>
      </c>
      <c r="D10" s="132" t="s">
        <v>65</v>
      </c>
      <c r="E10" s="134" t="s">
        <v>66</v>
      </c>
      <c r="F10" s="135" t="s">
        <v>45</v>
      </c>
      <c r="G10" s="135">
        <v>200</v>
      </c>
      <c r="H10" s="136" t="s">
        <v>46</v>
      </c>
    </row>
    <row r="11" spans="1:8">
      <c r="A11" s="131">
        <v>10</v>
      </c>
      <c r="B11" s="132" t="s">
        <v>67</v>
      </c>
      <c r="C11" s="133" t="s">
        <v>68</v>
      </c>
      <c r="D11" s="132" t="s">
        <v>69</v>
      </c>
      <c r="E11" s="134" t="s">
        <v>70</v>
      </c>
      <c r="F11" s="135" t="s">
        <v>45</v>
      </c>
      <c r="G11" s="135">
        <v>200</v>
      </c>
      <c r="H11" s="136" t="s">
        <v>46</v>
      </c>
    </row>
    <row r="12" spans="1:8">
      <c r="A12" s="131">
        <v>11</v>
      </c>
      <c r="B12" s="132" t="s">
        <v>71</v>
      </c>
      <c r="C12" s="133" t="s">
        <v>72</v>
      </c>
      <c r="D12" s="132" t="s">
        <v>73</v>
      </c>
      <c r="E12" s="134" t="s">
        <v>74</v>
      </c>
      <c r="F12" s="135" t="s">
        <v>45</v>
      </c>
      <c r="G12" s="135">
        <v>200</v>
      </c>
      <c r="H12" s="136" t="s">
        <v>46</v>
      </c>
    </row>
    <row r="13" spans="1:8">
      <c r="A13" s="131">
        <v>12</v>
      </c>
      <c r="B13" s="132" t="s">
        <v>75</v>
      </c>
      <c r="C13" s="133" t="s">
        <v>76</v>
      </c>
      <c r="D13" s="132" t="s">
        <v>77</v>
      </c>
      <c r="E13" s="134" t="s">
        <v>78</v>
      </c>
      <c r="F13" s="135" t="s">
        <v>45</v>
      </c>
      <c r="G13" s="135">
        <v>200</v>
      </c>
      <c r="H13" s="136" t="s">
        <v>46</v>
      </c>
    </row>
    <row r="14" spans="1:8">
      <c r="A14" s="131">
        <v>13</v>
      </c>
      <c r="B14" s="132" t="s">
        <v>79</v>
      </c>
      <c r="C14" s="133" t="s">
        <v>80</v>
      </c>
      <c r="D14" s="132" t="s">
        <v>81</v>
      </c>
      <c r="E14" s="134" t="s">
        <v>82</v>
      </c>
      <c r="F14" s="135" t="s">
        <v>45</v>
      </c>
      <c r="G14" s="135">
        <v>200</v>
      </c>
      <c r="H14" s="136" t="s">
        <v>46</v>
      </c>
    </row>
    <row r="15" spans="1:8" ht="12" customHeight="1">
      <c r="A15" s="131">
        <v>14</v>
      </c>
      <c r="B15" s="132" t="s">
        <v>83</v>
      </c>
      <c r="C15" s="133" t="s">
        <v>84</v>
      </c>
      <c r="D15" s="132" t="s">
        <v>85</v>
      </c>
      <c r="E15" s="134" t="s">
        <v>86</v>
      </c>
      <c r="F15" s="135" t="s">
        <v>45</v>
      </c>
      <c r="G15" s="135">
        <v>200</v>
      </c>
      <c r="H15" s="136" t="s">
        <v>46</v>
      </c>
    </row>
    <row r="16" spans="1:8">
      <c r="A16" s="131">
        <v>15</v>
      </c>
      <c r="B16" s="132" t="s">
        <v>87</v>
      </c>
      <c r="C16" s="133" t="s">
        <v>88</v>
      </c>
      <c r="D16" s="132" t="s">
        <v>89</v>
      </c>
      <c r="E16" s="134" t="s">
        <v>90</v>
      </c>
      <c r="F16" s="135" t="s">
        <v>45</v>
      </c>
      <c r="G16" s="135">
        <v>200</v>
      </c>
      <c r="H16" s="136" t="s">
        <v>46</v>
      </c>
    </row>
    <row r="17" spans="1:8">
      <c r="A17" s="131">
        <v>16</v>
      </c>
      <c r="B17" s="132" t="s">
        <v>91</v>
      </c>
      <c r="C17" s="133" t="s">
        <v>92</v>
      </c>
      <c r="D17" s="132" t="s">
        <v>93</v>
      </c>
      <c r="E17" s="134" t="s">
        <v>94</v>
      </c>
      <c r="F17" s="135" t="s">
        <v>45</v>
      </c>
      <c r="G17" s="135">
        <v>200</v>
      </c>
      <c r="H17" s="136" t="s">
        <v>46</v>
      </c>
    </row>
    <row r="18" spans="1:8">
      <c r="A18" s="131">
        <v>17</v>
      </c>
      <c r="B18" s="132" t="s">
        <v>95</v>
      </c>
      <c r="C18" s="133" t="s">
        <v>96</v>
      </c>
      <c r="D18" s="132" t="s">
        <v>97</v>
      </c>
      <c r="E18" s="134" t="s">
        <v>98</v>
      </c>
      <c r="F18" s="135" t="s">
        <v>45</v>
      </c>
      <c r="G18" s="135">
        <v>200</v>
      </c>
      <c r="H18" s="136" t="s">
        <v>46</v>
      </c>
    </row>
    <row r="19" spans="1:8">
      <c r="A19" s="131">
        <v>18</v>
      </c>
      <c r="B19" s="132" t="s">
        <v>99</v>
      </c>
      <c r="C19" s="133" t="s">
        <v>100</v>
      </c>
      <c r="D19" s="132" t="s">
        <v>101</v>
      </c>
      <c r="E19" s="134" t="s">
        <v>102</v>
      </c>
      <c r="F19" s="135" t="s">
        <v>45</v>
      </c>
      <c r="G19" s="135">
        <v>200</v>
      </c>
      <c r="H19" s="136" t="s">
        <v>46</v>
      </c>
    </row>
    <row r="20" spans="1:8">
      <c r="A20" s="131">
        <v>19</v>
      </c>
      <c r="B20" s="132" t="s">
        <v>103</v>
      </c>
      <c r="C20" s="133" t="s">
        <v>104</v>
      </c>
      <c r="D20" s="132" t="s">
        <v>105</v>
      </c>
      <c r="E20" s="134" t="s">
        <v>106</v>
      </c>
      <c r="F20" s="135" t="s">
        <v>45</v>
      </c>
      <c r="G20" s="135">
        <v>200</v>
      </c>
      <c r="H20" s="136" t="s">
        <v>46</v>
      </c>
    </row>
    <row r="21" spans="1:8">
      <c r="A21" s="131">
        <v>20</v>
      </c>
      <c r="B21" s="132" t="s">
        <v>107</v>
      </c>
      <c r="C21" s="133" t="s">
        <v>108</v>
      </c>
      <c r="D21" s="132" t="s">
        <v>109</v>
      </c>
      <c r="E21" s="134" t="s">
        <v>110</v>
      </c>
      <c r="F21" s="135" t="s">
        <v>45</v>
      </c>
      <c r="G21" s="135">
        <v>200</v>
      </c>
      <c r="H21" s="136" t="s">
        <v>46</v>
      </c>
    </row>
    <row r="22" spans="1:8">
      <c r="A22" s="131">
        <v>21</v>
      </c>
      <c r="B22" s="132" t="s">
        <v>111</v>
      </c>
      <c r="C22" s="133" t="s">
        <v>112</v>
      </c>
      <c r="D22" s="132" t="s">
        <v>113</v>
      </c>
      <c r="E22" s="134" t="s">
        <v>114</v>
      </c>
      <c r="F22" s="135" t="s">
        <v>45</v>
      </c>
      <c r="G22" s="135">
        <v>200</v>
      </c>
      <c r="H22" s="136" t="s">
        <v>46</v>
      </c>
    </row>
    <row r="23" spans="1:8" ht="10.5" customHeight="1">
      <c r="A23" s="131">
        <v>22</v>
      </c>
      <c r="B23" s="132" t="s">
        <v>115</v>
      </c>
      <c r="C23" s="133" t="s">
        <v>116</v>
      </c>
      <c r="D23" s="132" t="s">
        <v>117</v>
      </c>
      <c r="E23" s="134" t="s">
        <v>118</v>
      </c>
      <c r="F23" s="135" t="s">
        <v>45</v>
      </c>
      <c r="G23" s="135">
        <v>200</v>
      </c>
      <c r="H23" s="136" t="s">
        <v>46</v>
      </c>
    </row>
    <row r="24" spans="1:8">
      <c r="A24" s="131">
        <v>23</v>
      </c>
      <c r="B24" s="132" t="s">
        <v>119</v>
      </c>
      <c r="C24" s="133" t="s">
        <v>120</v>
      </c>
      <c r="D24" s="132" t="s">
        <v>121</v>
      </c>
      <c r="E24" s="134" t="s">
        <v>122</v>
      </c>
      <c r="F24" s="135" t="s">
        <v>45</v>
      </c>
      <c r="G24" s="135">
        <v>200</v>
      </c>
      <c r="H24" s="136" t="s">
        <v>46</v>
      </c>
    </row>
    <row r="25" spans="1:8" ht="24">
      <c r="A25" s="131">
        <v>24</v>
      </c>
      <c r="B25" s="132" t="s">
        <v>123</v>
      </c>
      <c r="C25" s="133" t="s">
        <v>124</v>
      </c>
      <c r="D25" s="132" t="s">
        <v>125</v>
      </c>
      <c r="E25" s="134" t="s">
        <v>126</v>
      </c>
      <c r="F25" s="135" t="s">
        <v>45</v>
      </c>
      <c r="G25" s="135">
        <v>200</v>
      </c>
      <c r="H25" s="136" t="s">
        <v>46</v>
      </c>
    </row>
    <row r="26" spans="1:8">
      <c r="A26" s="131">
        <v>25</v>
      </c>
      <c r="B26" s="132" t="s">
        <v>127</v>
      </c>
      <c r="C26" s="133" t="s">
        <v>128</v>
      </c>
      <c r="D26" s="132" t="s">
        <v>129</v>
      </c>
      <c r="E26" s="134" t="s">
        <v>130</v>
      </c>
      <c r="F26" s="135" t="s">
        <v>45</v>
      </c>
      <c r="G26" s="135">
        <v>200</v>
      </c>
      <c r="H26" s="136" t="s">
        <v>46</v>
      </c>
    </row>
    <row r="27" spans="1:8">
      <c r="A27" s="131">
        <v>26</v>
      </c>
      <c r="B27" s="132" t="s">
        <v>131</v>
      </c>
      <c r="C27" s="133" t="s">
        <v>132</v>
      </c>
      <c r="D27" s="132" t="s">
        <v>133</v>
      </c>
      <c r="E27" s="134" t="s">
        <v>134</v>
      </c>
      <c r="F27" s="135" t="s">
        <v>45</v>
      </c>
      <c r="G27" s="135">
        <v>200</v>
      </c>
      <c r="H27" s="136" t="s">
        <v>46</v>
      </c>
    </row>
    <row r="28" spans="1:8" ht="24">
      <c r="A28" s="131">
        <v>27</v>
      </c>
      <c r="B28" s="132" t="s">
        <v>135</v>
      </c>
      <c r="C28" s="133" t="s">
        <v>132</v>
      </c>
      <c r="D28" s="132" t="s">
        <v>136</v>
      </c>
      <c r="E28" s="134" t="s">
        <v>137</v>
      </c>
      <c r="F28" s="135" t="s">
        <v>45</v>
      </c>
      <c r="G28" s="135">
        <v>200</v>
      </c>
      <c r="H28" s="136" t="s">
        <v>46</v>
      </c>
    </row>
    <row r="29" spans="1:8">
      <c r="A29" s="131">
        <v>28</v>
      </c>
      <c r="B29" s="132" t="s">
        <v>138</v>
      </c>
      <c r="C29" s="133" t="s">
        <v>132</v>
      </c>
      <c r="D29" s="132" t="s">
        <v>139</v>
      </c>
      <c r="E29" s="134" t="s">
        <v>140</v>
      </c>
      <c r="F29" s="135" t="s">
        <v>45</v>
      </c>
      <c r="G29" s="135">
        <v>200</v>
      </c>
      <c r="H29" s="136" t="s">
        <v>46</v>
      </c>
    </row>
    <row r="30" spans="1:8">
      <c r="A30" s="131">
        <v>29</v>
      </c>
      <c r="B30" s="132" t="s">
        <v>141</v>
      </c>
      <c r="C30" s="133" t="s">
        <v>132</v>
      </c>
      <c r="D30" s="132" t="s">
        <v>142</v>
      </c>
      <c r="E30" s="134" t="s">
        <v>143</v>
      </c>
      <c r="F30" s="135" t="s">
        <v>45</v>
      </c>
      <c r="G30" s="135">
        <v>200</v>
      </c>
      <c r="H30" s="136" t="s">
        <v>46</v>
      </c>
    </row>
    <row r="31" spans="1:8" ht="9.9499999999999993" customHeight="1">
      <c r="A31" s="131">
        <v>30</v>
      </c>
      <c r="B31" s="132" t="s">
        <v>144</v>
      </c>
      <c r="C31" s="133" t="s">
        <v>132</v>
      </c>
      <c r="D31" s="132" t="s">
        <v>145</v>
      </c>
      <c r="E31" s="134" t="s">
        <v>146</v>
      </c>
      <c r="F31" s="135" t="s">
        <v>45</v>
      </c>
      <c r="G31" s="135">
        <v>200</v>
      </c>
      <c r="H31" s="136" t="s">
        <v>46</v>
      </c>
    </row>
    <row r="32" spans="1:8">
      <c r="A32" s="131">
        <v>31</v>
      </c>
      <c r="B32" s="132" t="s">
        <v>147</v>
      </c>
      <c r="C32" s="133" t="s">
        <v>132</v>
      </c>
      <c r="D32" s="132" t="s">
        <v>148</v>
      </c>
      <c r="E32" s="134" t="s">
        <v>149</v>
      </c>
      <c r="F32" s="135" t="s">
        <v>45</v>
      </c>
      <c r="G32" s="135">
        <v>200</v>
      </c>
      <c r="H32" s="136" t="s">
        <v>46</v>
      </c>
    </row>
    <row r="33" spans="1:8">
      <c r="A33" s="131">
        <v>32</v>
      </c>
      <c r="B33" s="132" t="s">
        <v>150</v>
      </c>
      <c r="C33" s="133" t="s">
        <v>151</v>
      </c>
      <c r="D33" s="132" t="s">
        <v>152</v>
      </c>
      <c r="E33" s="134" t="s">
        <v>153</v>
      </c>
      <c r="F33" s="135" t="s">
        <v>45</v>
      </c>
      <c r="G33" s="135">
        <v>200</v>
      </c>
      <c r="H33" s="136" t="s">
        <v>46</v>
      </c>
    </row>
    <row r="34" spans="1:8">
      <c r="A34" s="131">
        <v>33</v>
      </c>
      <c r="B34" s="132" t="s">
        <v>154</v>
      </c>
      <c r="C34" s="133" t="s">
        <v>155</v>
      </c>
      <c r="D34" s="132" t="s">
        <v>156</v>
      </c>
      <c r="E34" s="134" t="s">
        <v>157</v>
      </c>
      <c r="F34" s="135" t="s">
        <v>45</v>
      </c>
      <c r="G34" s="135">
        <v>200</v>
      </c>
      <c r="H34" s="136" t="s">
        <v>46</v>
      </c>
    </row>
    <row r="35" spans="1:8">
      <c r="A35" s="131">
        <v>34</v>
      </c>
      <c r="B35" s="132" t="s">
        <v>158</v>
      </c>
      <c r="C35" s="133" t="s">
        <v>159</v>
      </c>
      <c r="D35" s="132" t="s">
        <v>160</v>
      </c>
      <c r="E35" s="134" t="s">
        <v>161</v>
      </c>
      <c r="F35" s="135" t="s">
        <v>45</v>
      </c>
      <c r="G35" s="135">
        <v>200</v>
      </c>
      <c r="H35" s="136" t="s">
        <v>46</v>
      </c>
    </row>
    <row r="36" spans="1:8">
      <c r="A36" s="131">
        <v>35</v>
      </c>
      <c r="B36" s="132" t="s">
        <v>162</v>
      </c>
      <c r="C36" s="133" t="s">
        <v>163</v>
      </c>
      <c r="D36" s="132" t="s">
        <v>164</v>
      </c>
      <c r="E36" s="134" t="s">
        <v>165</v>
      </c>
      <c r="F36" s="135" t="s">
        <v>45</v>
      </c>
      <c r="G36" s="135">
        <v>200</v>
      </c>
      <c r="H36" s="136" t="s">
        <v>46</v>
      </c>
    </row>
    <row r="37" spans="1:8">
      <c r="A37" s="131">
        <v>36</v>
      </c>
      <c r="B37" s="132" t="s">
        <v>166</v>
      </c>
      <c r="C37" s="133" t="s">
        <v>167</v>
      </c>
      <c r="D37" s="132" t="s">
        <v>168</v>
      </c>
      <c r="E37" s="134" t="s">
        <v>114</v>
      </c>
      <c r="F37" s="135" t="s">
        <v>45</v>
      </c>
      <c r="G37" s="135">
        <v>200</v>
      </c>
      <c r="H37" s="136" t="s">
        <v>46</v>
      </c>
    </row>
    <row r="38" spans="1:8">
      <c r="A38" s="131">
        <v>37</v>
      </c>
      <c r="B38" s="132" t="s">
        <v>169</v>
      </c>
      <c r="C38" s="133" t="s">
        <v>132</v>
      </c>
      <c r="D38" s="132" t="s">
        <v>170</v>
      </c>
      <c r="E38" s="134" t="s">
        <v>171</v>
      </c>
      <c r="F38" s="135" t="s">
        <v>45</v>
      </c>
      <c r="G38" s="135">
        <v>200</v>
      </c>
      <c r="H38" s="136" t="s">
        <v>46</v>
      </c>
    </row>
    <row r="39" spans="1:8">
      <c r="A39" s="131">
        <v>38</v>
      </c>
      <c r="B39" s="132" t="s">
        <v>172</v>
      </c>
      <c r="C39" s="133" t="s">
        <v>132</v>
      </c>
      <c r="D39" s="132" t="s">
        <v>173</v>
      </c>
      <c r="E39" s="134" t="s">
        <v>174</v>
      </c>
      <c r="F39" s="135" t="s">
        <v>175</v>
      </c>
      <c r="G39" s="135">
        <v>400</v>
      </c>
      <c r="H39" s="136" t="s">
        <v>46</v>
      </c>
    </row>
    <row r="40" spans="1:8">
      <c r="A40" s="131">
        <v>39</v>
      </c>
      <c r="B40" s="132" t="s">
        <v>176</v>
      </c>
      <c r="C40" s="133" t="s">
        <v>132</v>
      </c>
      <c r="D40" s="132" t="s">
        <v>177</v>
      </c>
      <c r="E40" s="134" t="s">
        <v>178</v>
      </c>
      <c r="F40" s="135" t="s">
        <v>175</v>
      </c>
      <c r="G40" s="135">
        <v>300</v>
      </c>
      <c r="H40" s="136" t="s">
        <v>46</v>
      </c>
    </row>
    <row r="41" spans="1:8">
      <c r="A41" s="131">
        <v>40</v>
      </c>
      <c r="B41" s="132" t="s">
        <v>179</v>
      </c>
      <c r="C41" s="133" t="s">
        <v>132</v>
      </c>
      <c r="D41" s="132" t="s">
        <v>180</v>
      </c>
      <c r="E41" s="134" t="s">
        <v>181</v>
      </c>
      <c r="F41" s="135" t="s">
        <v>45</v>
      </c>
      <c r="G41" s="135">
        <v>100</v>
      </c>
      <c r="H41" s="136" t="s">
        <v>46</v>
      </c>
    </row>
    <row r="42" spans="1:8">
      <c r="A42" s="131">
        <v>41</v>
      </c>
      <c r="B42" s="132" t="s">
        <v>182</v>
      </c>
      <c r="C42" s="133" t="s">
        <v>132</v>
      </c>
      <c r="D42" s="132" t="s">
        <v>183</v>
      </c>
      <c r="E42" s="134" t="s">
        <v>184</v>
      </c>
      <c r="F42" s="135" t="s">
        <v>45</v>
      </c>
      <c r="G42" s="135">
        <v>100</v>
      </c>
      <c r="H42" s="136" t="s">
        <v>46</v>
      </c>
    </row>
    <row r="43" spans="1:8">
      <c r="A43" s="131">
        <v>42</v>
      </c>
      <c r="B43" s="132" t="s">
        <v>185</v>
      </c>
      <c r="C43" s="133" t="s">
        <v>72</v>
      </c>
      <c r="D43" s="132" t="s">
        <v>186</v>
      </c>
      <c r="E43" s="134" t="s">
        <v>74</v>
      </c>
      <c r="F43" s="135" t="s">
        <v>45</v>
      </c>
      <c r="G43" s="135">
        <v>100</v>
      </c>
      <c r="H43" s="136" t="s">
        <v>46</v>
      </c>
    </row>
    <row r="44" spans="1:8" ht="36">
      <c r="A44" s="131">
        <v>43</v>
      </c>
      <c r="B44" s="132" t="s">
        <v>187</v>
      </c>
      <c r="C44" s="133" t="s">
        <v>188</v>
      </c>
      <c r="D44" s="132" t="s">
        <v>189</v>
      </c>
      <c r="E44" s="134" t="s">
        <v>190</v>
      </c>
      <c r="F44" s="135" t="s">
        <v>191</v>
      </c>
      <c r="G44" s="135">
        <v>100</v>
      </c>
      <c r="H44" s="136" t="s">
        <v>46</v>
      </c>
    </row>
    <row r="45" spans="1:8">
      <c r="A45" s="131">
        <v>44</v>
      </c>
      <c r="B45" s="132" t="s">
        <v>192</v>
      </c>
      <c r="C45" s="133" t="s">
        <v>132</v>
      </c>
      <c r="D45" s="132" t="s">
        <v>193</v>
      </c>
      <c r="E45" s="134" t="s">
        <v>194</v>
      </c>
      <c r="F45" s="135" t="s">
        <v>195</v>
      </c>
      <c r="G45" s="135">
        <v>100</v>
      </c>
      <c r="H45" s="136" t="s">
        <v>46</v>
      </c>
    </row>
    <row r="46" spans="1:8">
      <c r="A46" s="131">
        <v>45</v>
      </c>
      <c r="B46" s="132" t="s">
        <v>196</v>
      </c>
      <c r="C46" s="133" t="s">
        <v>132</v>
      </c>
      <c r="D46" s="132" t="s">
        <v>197</v>
      </c>
      <c r="E46" s="134" t="s">
        <v>198</v>
      </c>
      <c r="F46" s="135" t="s">
        <v>45</v>
      </c>
      <c r="G46" s="135">
        <v>100</v>
      </c>
      <c r="H46" s="136" t="s">
        <v>46</v>
      </c>
    </row>
    <row r="47" spans="1:8">
      <c r="A47" s="131">
        <v>46</v>
      </c>
      <c r="B47" s="132" t="s">
        <v>199</v>
      </c>
      <c r="C47" s="133" t="s">
        <v>132</v>
      </c>
      <c r="D47" s="132" t="s">
        <v>200</v>
      </c>
      <c r="E47" s="134" t="s">
        <v>181</v>
      </c>
      <c r="F47" s="135" t="s">
        <v>195</v>
      </c>
      <c r="G47" s="135">
        <v>100</v>
      </c>
      <c r="H47" s="136" t="s">
        <v>46</v>
      </c>
    </row>
    <row r="48" spans="1:8">
      <c r="A48" s="131">
        <v>47</v>
      </c>
      <c r="B48" s="132" t="s">
        <v>201</v>
      </c>
      <c r="C48" s="133" t="s">
        <v>132</v>
      </c>
      <c r="D48" s="132" t="s">
        <v>202</v>
      </c>
      <c r="E48" s="134" t="s">
        <v>181</v>
      </c>
      <c r="F48" s="135" t="s">
        <v>195</v>
      </c>
      <c r="G48" s="135">
        <v>100</v>
      </c>
      <c r="H48" s="136" t="s">
        <v>46</v>
      </c>
    </row>
    <row r="49" spans="1:8">
      <c r="A49" s="131">
        <v>48</v>
      </c>
      <c r="B49" s="132" t="s">
        <v>203</v>
      </c>
      <c r="C49" s="133" t="s">
        <v>76</v>
      </c>
      <c r="D49" s="132" t="s">
        <v>204</v>
      </c>
      <c r="E49" s="134" t="s">
        <v>78</v>
      </c>
      <c r="F49" s="135" t="s">
        <v>45</v>
      </c>
      <c r="G49" s="135">
        <v>100</v>
      </c>
      <c r="H49" s="136" t="s">
        <v>46</v>
      </c>
    </row>
    <row r="50" spans="1:8">
      <c r="A50" s="131">
        <v>49</v>
      </c>
      <c r="B50" s="132" t="s">
        <v>205</v>
      </c>
      <c r="C50" s="133" t="s">
        <v>76</v>
      </c>
      <c r="D50" s="132" t="s">
        <v>206</v>
      </c>
      <c r="E50" s="134" t="s">
        <v>78</v>
      </c>
      <c r="F50" s="135" t="s">
        <v>45</v>
      </c>
      <c r="G50" s="135">
        <v>100</v>
      </c>
      <c r="H50" s="136" t="s">
        <v>46</v>
      </c>
    </row>
    <row r="51" spans="1:8">
      <c r="A51" s="131">
        <v>50</v>
      </c>
      <c r="B51" s="132" t="s">
        <v>207</v>
      </c>
      <c r="C51" s="133" t="s">
        <v>155</v>
      </c>
      <c r="D51" s="132" t="s">
        <v>208</v>
      </c>
      <c r="E51" s="134" t="s">
        <v>157</v>
      </c>
      <c r="F51" s="135" t="s">
        <v>45</v>
      </c>
      <c r="G51" s="135">
        <v>100</v>
      </c>
      <c r="H51" s="136" t="s">
        <v>46</v>
      </c>
    </row>
    <row r="52" spans="1:8">
      <c r="A52" s="131">
        <v>51</v>
      </c>
      <c r="B52" s="132" t="s">
        <v>209</v>
      </c>
      <c r="C52" s="133" t="s">
        <v>167</v>
      </c>
      <c r="D52" s="132" t="s">
        <v>210</v>
      </c>
      <c r="E52" s="134" t="s">
        <v>211</v>
      </c>
      <c r="F52" s="135" t="s">
        <v>45</v>
      </c>
      <c r="G52" s="135">
        <v>100</v>
      </c>
      <c r="H52" s="136" t="s">
        <v>46</v>
      </c>
    </row>
    <row r="53" spans="1:8">
      <c r="A53" s="131">
        <v>52</v>
      </c>
      <c r="B53" s="132" t="s">
        <v>212</v>
      </c>
      <c r="C53" s="133" t="s">
        <v>213</v>
      </c>
      <c r="D53" s="132" t="s">
        <v>214</v>
      </c>
      <c r="E53" s="134" t="s">
        <v>157</v>
      </c>
      <c r="F53" s="135" t="s">
        <v>45</v>
      </c>
      <c r="G53" s="135">
        <v>100</v>
      </c>
      <c r="H53" s="136" t="s">
        <v>46</v>
      </c>
    </row>
    <row r="54" spans="1:8">
      <c r="A54" s="131">
        <v>53</v>
      </c>
      <c r="B54" s="132" t="s">
        <v>215</v>
      </c>
      <c r="C54" s="133" t="s">
        <v>124</v>
      </c>
      <c r="D54" s="132" t="s">
        <v>216</v>
      </c>
      <c r="E54" s="134" t="s">
        <v>126</v>
      </c>
      <c r="F54" s="135" t="s">
        <v>45</v>
      </c>
      <c r="G54" s="135">
        <v>100</v>
      </c>
      <c r="H54" s="136" t="s">
        <v>46</v>
      </c>
    </row>
    <row r="55" spans="1:8">
      <c r="A55" s="131">
        <v>54</v>
      </c>
      <c r="B55" s="132" t="s">
        <v>217</v>
      </c>
      <c r="C55" s="133" t="s">
        <v>64</v>
      </c>
      <c r="D55" s="132" t="s">
        <v>218</v>
      </c>
      <c r="E55" s="134" t="s">
        <v>66</v>
      </c>
      <c r="F55" s="135" t="s">
        <v>45</v>
      </c>
      <c r="G55" s="135">
        <v>100</v>
      </c>
      <c r="H55" s="136" t="s">
        <v>46</v>
      </c>
    </row>
    <row r="56" spans="1:8">
      <c r="A56" s="131">
        <v>55</v>
      </c>
      <c r="B56" s="132" t="s">
        <v>219</v>
      </c>
      <c r="C56" s="133" t="s">
        <v>124</v>
      </c>
      <c r="D56" s="132" t="s">
        <v>220</v>
      </c>
      <c r="E56" s="134" t="s">
        <v>221</v>
      </c>
      <c r="F56" s="135" t="s">
        <v>45</v>
      </c>
      <c r="G56" s="135">
        <v>100</v>
      </c>
      <c r="H56" s="136" t="s">
        <v>46</v>
      </c>
    </row>
    <row r="57" spans="1:8">
      <c r="A57" s="131">
        <v>56</v>
      </c>
      <c r="B57" s="132" t="s">
        <v>222</v>
      </c>
      <c r="C57" s="133" t="s">
        <v>132</v>
      </c>
      <c r="D57" s="132" t="s">
        <v>223</v>
      </c>
      <c r="E57" s="134" t="s">
        <v>224</v>
      </c>
      <c r="F57" s="135" t="s">
        <v>45</v>
      </c>
      <c r="G57" s="135">
        <v>200</v>
      </c>
      <c r="H57" s="136" t="s">
        <v>46</v>
      </c>
    </row>
    <row r="58" spans="1:8" ht="24">
      <c r="A58" s="131">
        <v>57</v>
      </c>
      <c r="B58" s="132" t="s">
        <v>225</v>
      </c>
      <c r="C58" s="133" t="s">
        <v>132</v>
      </c>
      <c r="D58" s="132" t="s">
        <v>226</v>
      </c>
      <c r="E58" s="134" t="s">
        <v>178</v>
      </c>
      <c r="F58" s="135" t="s">
        <v>45</v>
      </c>
      <c r="G58" s="135">
        <v>100</v>
      </c>
      <c r="H58" s="136" t="s">
        <v>46</v>
      </c>
    </row>
    <row r="59" spans="1:8">
      <c r="A59" s="131">
        <v>58</v>
      </c>
      <c r="B59" s="132" t="s">
        <v>227</v>
      </c>
      <c r="C59" s="133" t="s">
        <v>228</v>
      </c>
      <c r="D59" s="132" t="s">
        <v>229</v>
      </c>
      <c r="E59" s="134" t="s">
        <v>230</v>
      </c>
      <c r="F59" s="135" t="s">
        <v>195</v>
      </c>
      <c r="G59" s="135">
        <v>100</v>
      </c>
      <c r="H59" s="136" t="s">
        <v>231</v>
      </c>
    </row>
    <row r="60" spans="1:8">
      <c r="A60" s="131">
        <v>59</v>
      </c>
      <c r="B60" s="132" t="s">
        <v>232</v>
      </c>
      <c r="C60" s="133" t="s">
        <v>233</v>
      </c>
      <c r="D60" s="132" t="s">
        <v>234</v>
      </c>
      <c r="E60" s="134" t="s">
        <v>235</v>
      </c>
      <c r="F60" s="135" t="s">
        <v>45</v>
      </c>
      <c r="G60" s="135">
        <v>200</v>
      </c>
      <c r="H60" s="136" t="s">
        <v>231</v>
      </c>
    </row>
    <row r="61" spans="1:8" ht="24">
      <c r="A61" s="131">
        <v>60</v>
      </c>
      <c r="B61" s="132" t="s">
        <v>236</v>
      </c>
      <c r="C61" s="133" t="s">
        <v>237</v>
      </c>
      <c r="D61" s="132" t="s">
        <v>238</v>
      </c>
      <c r="E61" s="134" t="s">
        <v>239</v>
      </c>
      <c r="F61" s="135" t="s">
        <v>45</v>
      </c>
      <c r="G61" s="135">
        <v>200</v>
      </c>
      <c r="H61" s="136" t="s">
        <v>231</v>
      </c>
    </row>
    <row r="62" spans="1:8">
      <c r="A62" s="131">
        <v>61</v>
      </c>
      <c r="B62" s="132" t="s">
        <v>240</v>
      </c>
      <c r="C62" s="133" t="s">
        <v>241</v>
      </c>
      <c r="D62" s="132" t="s">
        <v>242</v>
      </c>
      <c r="E62" s="134" t="s">
        <v>243</v>
      </c>
      <c r="F62" s="135" t="s">
        <v>45</v>
      </c>
      <c r="G62" s="135">
        <v>200</v>
      </c>
      <c r="H62" s="136" t="s">
        <v>231</v>
      </c>
    </row>
    <row r="63" spans="1:8" ht="24">
      <c r="A63" s="131">
        <v>62</v>
      </c>
      <c r="B63" s="132" t="s">
        <v>244</v>
      </c>
      <c r="C63" s="133" t="s">
        <v>241</v>
      </c>
      <c r="D63" s="132" t="s">
        <v>245</v>
      </c>
      <c r="E63" s="134" t="s">
        <v>246</v>
      </c>
      <c r="F63" s="135" t="s">
        <v>195</v>
      </c>
      <c r="G63" s="135">
        <v>100</v>
      </c>
      <c r="H63" s="136" t="s">
        <v>231</v>
      </c>
    </row>
    <row r="64" spans="1:8">
      <c r="A64" s="131">
        <v>63</v>
      </c>
      <c r="B64" s="132" t="s">
        <v>247</v>
      </c>
      <c r="C64" s="133" t="s">
        <v>248</v>
      </c>
      <c r="D64" s="132" t="s">
        <v>249</v>
      </c>
      <c r="E64" s="134" t="s">
        <v>250</v>
      </c>
      <c r="F64" s="135" t="s">
        <v>45</v>
      </c>
      <c r="G64" s="135">
        <v>200</v>
      </c>
      <c r="H64" s="136" t="s">
        <v>231</v>
      </c>
    </row>
    <row r="65" spans="1:8">
      <c r="A65" s="131">
        <v>64</v>
      </c>
      <c r="B65" s="132" t="s">
        <v>251</v>
      </c>
      <c r="C65" s="133" t="s">
        <v>252</v>
      </c>
      <c r="D65" s="132" t="s">
        <v>253</v>
      </c>
      <c r="E65" s="134" t="s">
        <v>254</v>
      </c>
      <c r="F65" s="135" t="s">
        <v>45</v>
      </c>
      <c r="G65" s="135">
        <v>200</v>
      </c>
      <c r="H65" s="136" t="s">
        <v>231</v>
      </c>
    </row>
    <row r="66" spans="1:8">
      <c r="A66" s="131">
        <v>65</v>
      </c>
      <c r="B66" s="132" t="s">
        <v>255</v>
      </c>
      <c r="C66" s="133" t="s">
        <v>256</v>
      </c>
      <c r="D66" s="132" t="s">
        <v>257</v>
      </c>
      <c r="E66" s="134" t="s">
        <v>258</v>
      </c>
      <c r="F66" s="135" t="s">
        <v>45</v>
      </c>
      <c r="G66" s="135">
        <v>200</v>
      </c>
      <c r="H66" s="136" t="s">
        <v>231</v>
      </c>
    </row>
    <row r="67" spans="1:8">
      <c r="A67" s="131">
        <v>66</v>
      </c>
      <c r="B67" s="132" t="s">
        <v>259</v>
      </c>
      <c r="C67" s="133" t="s">
        <v>260</v>
      </c>
      <c r="D67" s="132" t="s">
        <v>261</v>
      </c>
      <c r="E67" s="134" t="s">
        <v>262</v>
      </c>
      <c r="F67" s="135" t="s">
        <v>45</v>
      </c>
      <c r="G67" s="135">
        <v>200</v>
      </c>
      <c r="H67" s="136" t="s">
        <v>231</v>
      </c>
    </row>
    <row r="68" spans="1:8">
      <c r="A68" s="131">
        <v>67</v>
      </c>
      <c r="B68" s="132" t="s">
        <v>263</v>
      </c>
      <c r="C68" s="133" t="s">
        <v>264</v>
      </c>
      <c r="D68" s="132" t="s">
        <v>265</v>
      </c>
      <c r="E68" s="134" t="s">
        <v>266</v>
      </c>
      <c r="F68" s="135" t="s">
        <v>45</v>
      </c>
      <c r="G68" s="135">
        <v>200</v>
      </c>
      <c r="H68" s="136" t="s">
        <v>231</v>
      </c>
    </row>
    <row r="69" spans="1:8">
      <c r="A69" s="131">
        <v>68</v>
      </c>
      <c r="B69" s="132" t="s">
        <v>267</v>
      </c>
      <c r="C69" s="133" t="s">
        <v>268</v>
      </c>
      <c r="D69" s="132" t="s">
        <v>269</v>
      </c>
      <c r="E69" s="134" t="s">
        <v>270</v>
      </c>
      <c r="F69" s="135" t="s">
        <v>45</v>
      </c>
      <c r="G69" s="135">
        <v>200</v>
      </c>
      <c r="H69" s="136" t="s">
        <v>231</v>
      </c>
    </row>
    <row r="70" spans="1:8">
      <c r="A70" s="131">
        <v>69</v>
      </c>
      <c r="B70" s="132" t="s">
        <v>271</v>
      </c>
      <c r="C70" s="133" t="s">
        <v>272</v>
      </c>
      <c r="D70" s="132" t="s">
        <v>273</v>
      </c>
      <c r="E70" s="134" t="s">
        <v>274</v>
      </c>
      <c r="F70" s="135" t="s">
        <v>45</v>
      </c>
      <c r="G70" s="135">
        <v>200</v>
      </c>
      <c r="H70" s="136" t="s">
        <v>231</v>
      </c>
    </row>
    <row r="71" spans="1:8">
      <c r="A71" s="131">
        <v>70</v>
      </c>
      <c r="B71" s="132" t="s">
        <v>275</v>
      </c>
      <c r="C71" s="133" t="s">
        <v>276</v>
      </c>
      <c r="D71" s="132" t="s">
        <v>277</v>
      </c>
      <c r="E71" s="134" t="s">
        <v>278</v>
      </c>
      <c r="F71" s="135" t="s">
        <v>45</v>
      </c>
      <c r="G71" s="135">
        <v>200</v>
      </c>
      <c r="H71" s="136" t="s">
        <v>231</v>
      </c>
    </row>
    <row r="72" spans="1:8">
      <c r="A72" s="131">
        <v>71</v>
      </c>
      <c r="B72" s="132" t="s">
        <v>279</v>
      </c>
      <c r="C72" s="133" t="s">
        <v>280</v>
      </c>
      <c r="D72" s="132" t="s">
        <v>281</v>
      </c>
      <c r="E72" s="134" t="s">
        <v>282</v>
      </c>
      <c r="F72" s="135" t="s">
        <v>45</v>
      </c>
      <c r="G72" s="135">
        <v>200</v>
      </c>
      <c r="H72" s="136" t="s">
        <v>231</v>
      </c>
    </row>
    <row r="73" spans="1:8" ht="24">
      <c r="A73" s="131">
        <v>72</v>
      </c>
      <c r="B73" s="132" t="s">
        <v>283</v>
      </c>
      <c r="C73" s="133" t="s">
        <v>228</v>
      </c>
      <c r="D73" s="132" t="s">
        <v>284</v>
      </c>
      <c r="E73" s="134" t="s">
        <v>230</v>
      </c>
      <c r="F73" s="135" t="s">
        <v>195</v>
      </c>
      <c r="G73" s="135">
        <v>100</v>
      </c>
      <c r="H73" s="136" t="s">
        <v>231</v>
      </c>
    </row>
    <row r="74" spans="1:8">
      <c r="A74" s="131">
        <v>73</v>
      </c>
      <c r="B74" s="132" t="s">
        <v>285</v>
      </c>
      <c r="C74" s="133" t="s">
        <v>286</v>
      </c>
      <c r="D74" s="132" t="s">
        <v>287</v>
      </c>
      <c r="E74" s="134" t="s">
        <v>288</v>
      </c>
      <c r="F74" s="135" t="s">
        <v>45</v>
      </c>
      <c r="G74" s="135">
        <v>200</v>
      </c>
      <c r="H74" s="136" t="s">
        <v>231</v>
      </c>
    </row>
    <row r="75" spans="1:8">
      <c r="A75" s="131">
        <v>74</v>
      </c>
      <c r="B75" s="132" t="s">
        <v>289</v>
      </c>
      <c r="C75" s="133" t="s">
        <v>290</v>
      </c>
      <c r="D75" s="132" t="s">
        <v>291</v>
      </c>
      <c r="E75" s="134" t="s">
        <v>292</v>
      </c>
      <c r="F75" s="135" t="s">
        <v>45</v>
      </c>
      <c r="G75" s="135">
        <v>200</v>
      </c>
      <c r="H75" s="136" t="s">
        <v>231</v>
      </c>
    </row>
    <row r="76" spans="1:8">
      <c r="A76" s="131">
        <v>75</v>
      </c>
      <c r="B76" s="132" t="s">
        <v>293</v>
      </c>
      <c r="C76" s="133" t="s">
        <v>294</v>
      </c>
      <c r="D76" s="132" t="s">
        <v>295</v>
      </c>
      <c r="E76" s="134" t="s">
        <v>296</v>
      </c>
      <c r="F76" s="135" t="s">
        <v>45</v>
      </c>
      <c r="G76" s="135">
        <v>200</v>
      </c>
      <c r="H76" s="136" t="s">
        <v>231</v>
      </c>
    </row>
    <row r="77" spans="1:8">
      <c r="A77" s="131">
        <v>76</v>
      </c>
      <c r="B77" s="132" t="s">
        <v>297</v>
      </c>
      <c r="C77" s="133" t="s">
        <v>298</v>
      </c>
      <c r="D77" s="132" t="s">
        <v>299</v>
      </c>
      <c r="E77" s="134" t="s">
        <v>300</v>
      </c>
      <c r="F77" s="135" t="s">
        <v>45</v>
      </c>
      <c r="G77" s="135">
        <v>200</v>
      </c>
      <c r="H77" s="136" t="s">
        <v>231</v>
      </c>
    </row>
    <row r="78" spans="1:8">
      <c r="A78" s="131">
        <v>77</v>
      </c>
      <c r="B78" s="132" t="s">
        <v>301</v>
      </c>
      <c r="C78" s="133" t="s">
        <v>302</v>
      </c>
      <c r="D78" s="132" t="s">
        <v>303</v>
      </c>
      <c r="E78" s="134" t="s">
        <v>304</v>
      </c>
      <c r="F78" s="135" t="s">
        <v>45</v>
      </c>
      <c r="G78" s="135">
        <v>200</v>
      </c>
      <c r="H78" s="136" t="s">
        <v>231</v>
      </c>
    </row>
    <row r="79" spans="1:8">
      <c r="A79" s="131">
        <v>78</v>
      </c>
      <c r="B79" s="132" t="s">
        <v>305</v>
      </c>
      <c r="C79" s="133" t="s">
        <v>306</v>
      </c>
      <c r="D79" s="132" t="s">
        <v>307</v>
      </c>
      <c r="E79" s="134" t="s">
        <v>308</v>
      </c>
      <c r="F79" s="135" t="s">
        <v>45</v>
      </c>
      <c r="G79" s="135">
        <v>200</v>
      </c>
      <c r="H79" s="136" t="s">
        <v>231</v>
      </c>
    </row>
    <row r="80" spans="1:8">
      <c r="A80" s="131">
        <v>79</v>
      </c>
      <c r="B80" s="132" t="s">
        <v>309</v>
      </c>
      <c r="C80" s="133" t="s">
        <v>241</v>
      </c>
      <c r="D80" s="132" t="s">
        <v>310</v>
      </c>
      <c r="E80" s="134" t="s">
        <v>311</v>
      </c>
      <c r="F80" s="135" t="s">
        <v>45</v>
      </c>
      <c r="G80" s="135">
        <v>200</v>
      </c>
      <c r="H80" s="136" t="s">
        <v>231</v>
      </c>
    </row>
    <row r="81" spans="1:8">
      <c r="A81" s="131">
        <v>80</v>
      </c>
      <c r="B81" s="132" t="s">
        <v>312</v>
      </c>
      <c r="C81" s="133" t="s">
        <v>241</v>
      </c>
      <c r="D81" s="132" t="s">
        <v>313</v>
      </c>
      <c r="E81" s="134" t="s">
        <v>243</v>
      </c>
      <c r="F81" s="135" t="s">
        <v>45</v>
      </c>
      <c r="G81" s="135">
        <v>100</v>
      </c>
      <c r="H81" s="136" t="s">
        <v>231</v>
      </c>
    </row>
    <row r="82" spans="1:8" ht="24">
      <c r="A82" s="131">
        <v>81</v>
      </c>
      <c r="B82" s="132" t="s">
        <v>314</v>
      </c>
      <c r="C82" s="133" t="s">
        <v>241</v>
      </c>
      <c r="D82" s="132" t="s">
        <v>315</v>
      </c>
      <c r="E82" s="134" t="s">
        <v>316</v>
      </c>
      <c r="F82" s="135" t="s">
        <v>175</v>
      </c>
      <c r="G82" s="135">
        <v>400</v>
      </c>
      <c r="H82" s="136" t="s">
        <v>231</v>
      </c>
    </row>
    <row r="83" spans="1:8">
      <c r="A83" s="131">
        <v>82</v>
      </c>
      <c r="B83" s="132" t="s">
        <v>317</v>
      </c>
      <c r="C83" s="133" t="s">
        <v>241</v>
      </c>
      <c r="D83" s="132" t="s">
        <v>318</v>
      </c>
      <c r="E83" s="134" t="s">
        <v>319</v>
      </c>
      <c r="F83" s="135" t="s">
        <v>45</v>
      </c>
      <c r="G83" s="135">
        <v>300</v>
      </c>
      <c r="H83" s="136" t="s">
        <v>231</v>
      </c>
    </row>
    <row r="84" spans="1:8">
      <c r="A84" s="131">
        <v>83</v>
      </c>
      <c r="B84" s="132" t="s">
        <v>317</v>
      </c>
      <c r="C84" s="133" t="s">
        <v>241</v>
      </c>
      <c r="D84" s="132" t="s">
        <v>320</v>
      </c>
      <c r="E84" s="134" t="s">
        <v>321</v>
      </c>
      <c r="F84" s="135" t="s">
        <v>45</v>
      </c>
      <c r="G84" s="135">
        <v>100</v>
      </c>
      <c r="H84" s="136" t="s">
        <v>231</v>
      </c>
    </row>
    <row r="85" spans="1:8">
      <c r="A85" s="131">
        <v>84</v>
      </c>
      <c r="B85" s="132" t="s">
        <v>322</v>
      </c>
      <c r="C85" s="133" t="s">
        <v>241</v>
      </c>
      <c r="D85" s="132" t="s">
        <v>323</v>
      </c>
      <c r="E85" s="134" t="s">
        <v>324</v>
      </c>
      <c r="F85" s="135" t="s">
        <v>45</v>
      </c>
      <c r="G85" s="135">
        <v>100</v>
      </c>
      <c r="H85" s="136" t="s">
        <v>231</v>
      </c>
    </row>
    <row r="86" spans="1:8">
      <c r="A86" s="131">
        <v>85</v>
      </c>
      <c r="B86" s="132" t="s">
        <v>325</v>
      </c>
      <c r="C86" s="133" t="s">
        <v>241</v>
      </c>
      <c r="D86" s="132" t="s">
        <v>326</v>
      </c>
      <c r="E86" s="134" t="s">
        <v>324</v>
      </c>
      <c r="F86" s="135" t="s">
        <v>195</v>
      </c>
      <c r="G86" s="135">
        <v>200</v>
      </c>
      <c r="H86" s="136" t="s">
        <v>231</v>
      </c>
    </row>
    <row r="87" spans="1:8">
      <c r="A87" s="131">
        <v>86</v>
      </c>
      <c r="B87" s="132" t="s">
        <v>327</v>
      </c>
      <c r="C87" s="133" t="s">
        <v>280</v>
      </c>
      <c r="D87" s="132" t="s">
        <v>328</v>
      </c>
      <c r="E87" s="134" t="s">
        <v>282</v>
      </c>
      <c r="F87" s="135" t="s">
        <v>191</v>
      </c>
      <c r="G87" s="135">
        <v>100</v>
      </c>
      <c r="H87" s="136" t="s">
        <v>231</v>
      </c>
    </row>
    <row r="88" spans="1:8">
      <c r="A88" s="131">
        <v>87</v>
      </c>
      <c r="B88" s="132" t="s">
        <v>329</v>
      </c>
      <c r="C88" s="133" t="s">
        <v>330</v>
      </c>
      <c r="D88" s="132" t="s">
        <v>331</v>
      </c>
      <c r="E88" s="134" t="s">
        <v>332</v>
      </c>
      <c r="F88" s="135" t="s">
        <v>195</v>
      </c>
      <c r="G88" s="135">
        <v>100</v>
      </c>
      <c r="H88" s="136" t="s">
        <v>231</v>
      </c>
    </row>
    <row r="89" spans="1:8">
      <c r="A89" s="131">
        <v>88</v>
      </c>
      <c r="B89" s="132" t="s">
        <v>333</v>
      </c>
      <c r="C89" s="133" t="s">
        <v>228</v>
      </c>
      <c r="D89" s="132" t="s">
        <v>334</v>
      </c>
      <c r="E89" s="134" t="s">
        <v>230</v>
      </c>
      <c r="F89" s="135" t="s">
        <v>175</v>
      </c>
      <c r="G89" s="135">
        <v>300</v>
      </c>
      <c r="H89" s="136" t="s">
        <v>231</v>
      </c>
    </row>
    <row r="90" spans="1:8" ht="24">
      <c r="A90" s="131">
        <v>89</v>
      </c>
      <c r="B90" s="132" t="s">
        <v>335</v>
      </c>
      <c r="C90" s="133" t="s">
        <v>228</v>
      </c>
      <c r="D90" s="132" t="s">
        <v>336</v>
      </c>
      <c r="E90" s="134" t="s">
        <v>230</v>
      </c>
      <c r="F90" s="135" t="s">
        <v>195</v>
      </c>
      <c r="G90" s="135">
        <v>200</v>
      </c>
      <c r="H90" s="136" t="s">
        <v>231</v>
      </c>
    </row>
    <row r="91" spans="1:8">
      <c r="A91" s="131">
        <v>90</v>
      </c>
      <c r="B91" s="132" t="s">
        <v>337</v>
      </c>
      <c r="C91" s="133" t="s">
        <v>338</v>
      </c>
      <c r="D91" s="132" t="s">
        <v>339</v>
      </c>
      <c r="E91" s="134" t="s">
        <v>340</v>
      </c>
      <c r="F91" s="135" t="s">
        <v>45</v>
      </c>
      <c r="G91" s="135">
        <v>200</v>
      </c>
      <c r="H91" s="136" t="s">
        <v>341</v>
      </c>
    </row>
    <row r="92" spans="1:8">
      <c r="A92" s="131">
        <v>91</v>
      </c>
      <c r="B92" s="132" t="s">
        <v>342</v>
      </c>
      <c r="C92" s="133" t="s">
        <v>343</v>
      </c>
      <c r="D92" s="132" t="s">
        <v>344</v>
      </c>
      <c r="E92" s="134" t="s">
        <v>345</v>
      </c>
      <c r="F92" s="135" t="s">
        <v>45</v>
      </c>
      <c r="G92" s="135">
        <v>200</v>
      </c>
      <c r="H92" s="136" t="s">
        <v>341</v>
      </c>
    </row>
    <row r="93" spans="1:8">
      <c r="A93" s="131">
        <v>92</v>
      </c>
      <c r="B93" s="132" t="s">
        <v>346</v>
      </c>
      <c r="C93" s="133" t="s">
        <v>347</v>
      </c>
      <c r="D93" s="132" t="s">
        <v>348</v>
      </c>
      <c r="E93" s="134" t="s">
        <v>349</v>
      </c>
      <c r="F93" s="135" t="s">
        <v>45</v>
      </c>
      <c r="G93" s="135">
        <v>200</v>
      </c>
      <c r="H93" s="136" t="s">
        <v>341</v>
      </c>
    </row>
    <row r="94" spans="1:8" ht="24">
      <c r="A94" s="131">
        <v>93</v>
      </c>
      <c r="B94" s="132" t="s">
        <v>350</v>
      </c>
      <c r="C94" s="133" t="s">
        <v>351</v>
      </c>
      <c r="D94" s="132" t="s">
        <v>352</v>
      </c>
      <c r="E94" s="134" t="s">
        <v>353</v>
      </c>
      <c r="F94" s="135" t="s">
        <v>45</v>
      </c>
      <c r="G94" s="135">
        <v>200</v>
      </c>
      <c r="H94" s="136" t="s">
        <v>341</v>
      </c>
    </row>
    <row r="95" spans="1:8">
      <c r="A95" s="131">
        <v>94</v>
      </c>
      <c r="B95" s="132" t="s">
        <v>354</v>
      </c>
      <c r="C95" s="133" t="s">
        <v>355</v>
      </c>
      <c r="D95" s="132" t="s">
        <v>356</v>
      </c>
      <c r="E95" s="134" t="s">
        <v>357</v>
      </c>
      <c r="F95" s="135" t="s">
        <v>45</v>
      </c>
      <c r="G95" s="135">
        <v>200</v>
      </c>
      <c r="H95" s="136" t="s">
        <v>341</v>
      </c>
    </row>
    <row r="96" spans="1:8">
      <c r="A96" s="131">
        <v>95</v>
      </c>
      <c r="B96" s="132" t="s">
        <v>358</v>
      </c>
      <c r="C96" s="133" t="s">
        <v>359</v>
      </c>
      <c r="D96" s="132" t="s">
        <v>360</v>
      </c>
      <c r="E96" s="134" t="s">
        <v>361</v>
      </c>
      <c r="F96" s="135" t="s">
        <v>45</v>
      </c>
      <c r="G96" s="135">
        <v>200</v>
      </c>
      <c r="H96" s="136" t="s">
        <v>341</v>
      </c>
    </row>
    <row r="97" spans="1:8">
      <c r="A97" s="131">
        <v>96</v>
      </c>
      <c r="B97" s="132" t="s">
        <v>362</v>
      </c>
      <c r="C97" s="133" t="s">
        <v>363</v>
      </c>
      <c r="D97" s="132" t="s">
        <v>364</v>
      </c>
      <c r="E97" s="134" t="s">
        <v>365</v>
      </c>
      <c r="F97" s="135" t="s">
        <v>45</v>
      </c>
      <c r="G97" s="135">
        <v>200</v>
      </c>
      <c r="H97" s="136" t="s">
        <v>341</v>
      </c>
    </row>
    <row r="98" spans="1:8">
      <c r="A98" s="131">
        <v>97</v>
      </c>
      <c r="B98" s="132" t="s">
        <v>366</v>
      </c>
      <c r="C98" s="133" t="s">
        <v>367</v>
      </c>
      <c r="D98" s="132" t="s">
        <v>368</v>
      </c>
      <c r="E98" s="134" t="s">
        <v>369</v>
      </c>
      <c r="F98" s="135" t="s">
        <v>45</v>
      </c>
      <c r="G98" s="135">
        <v>200</v>
      </c>
      <c r="H98" s="136" t="s">
        <v>341</v>
      </c>
    </row>
    <row r="99" spans="1:8">
      <c r="A99" s="131">
        <v>98</v>
      </c>
      <c r="B99" s="132" t="s">
        <v>370</v>
      </c>
      <c r="C99" s="133" t="s">
        <v>371</v>
      </c>
      <c r="D99" s="132" t="s">
        <v>372</v>
      </c>
      <c r="E99" s="134" t="s">
        <v>373</v>
      </c>
      <c r="F99" s="135" t="s">
        <v>45</v>
      </c>
      <c r="G99" s="135">
        <v>200</v>
      </c>
      <c r="H99" s="136" t="s">
        <v>341</v>
      </c>
    </row>
    <row r="100" spans="1:8">
      <c r="A100" s="131">
        <v>99</v>
      </c>
      <c r="B100" s="132" t="s">
        <v>374</v>
      </c>
      <c r="C100" s="133" t="s">
        <v>371</v>
      </c>
      <c r="D100" s="132" t="s">
        <v>375</v>
      </c>
      <c r="E100" s="134" t="s">
        <v>376</v>
      </c>
      <c r="F100" s="135" t="s">
        <v>45</v>
      </c>
      <c r="G100" s="135">
        <v>200</v>
      </c>
      <c r="H100" s="136" t="s">
        <v>341</v>
      </c>
    </row>
    <row r="101" spans="1:8">
      <c r="A101" s="131">
        <v>100</v>
      </c>
      <c r="B101" s="132" t="s">
        <v>377</v>
      </c>
      <c r="C101" s="133" t="s">
        <v>378</v>
      </c>
      <c r="D101" s="132" t="s">
        <v>379</v>
      </c>
      <c r="E101" s="134" t="s">
        <v>380</v>
      </c>
      <c r="F101" s="135" t="s">
        <v>45</v>
      </c>
      <c r="G101" s="135">
        <v>200</v>
      </c>
      <c r="H101" s="136" t="s">
        <v>341</v>
      </c>
    </row>
    <row r="102" spans="1:8">
      <c r="A102" s="131">
        <v>101</v>
      </c>
      <c r="B102" s="132" t="s">
        <v>381</v>
      </c>
      <c r="C102" s="133" t="s">
        <v>382</v>
      </c>
      <c r="D102" s="132" t="s">
        <v>383</v>
      </c>
      <c r="E102" s="134" t="s">
        <v>384</v>
      </c>
      <c r="F102" s="135" t="s">
        <v>45</v>
      </c>
      <c r="G102" s="135">
        <v>200</v>
      </c>
      <c r="H102" s="136" t="s">
        <v>341</v>
      </c>
    </row>
    <row r="103" spans="1:8">
      <c r="A103" s="131">
        <v>102</v>
      </c>
      <c r="B103" s="132" t="s">
        <v>385</v>
      </c>
      <c r="C103" s="133" t="s">
        <v>386</v>
      </c>
      <c r="D103" s="132" t="s">
        <v>387</v>
      </c>
      <c r="E103" s="134" t="s">
        <v>388</v>
      </c>
      <c r="F103" s="135" t="s">
        <v>45</v>
      </c>
      <c r="G103" s="135">
        <v>200</v>
      </c>
      <c r="H103" s="136" t="s">
        <v>341</v>
      </c>
    </row>
    <row r="104" spans="1:8">
      <c r="A104" s="131">
        <v>103</v>
      </c>
      <c r="B104" s="132" t="s">
        <v>389</v>
      </c>
      <c r="C104" s="133" t="s">
        <v>390</v>
      </c>
      <c r="D104" s="132" t="s">
        <v>391</v>
      </c>
      <c r="E104" s="134" t="s">
        <v>392</v>
      </c>
      <c r="F104" s="135" t="s">
        <v>45</v>
      </c>
      <c r="G104" s="135">
        <v>200</v>
      </c>
      <c r="H104" s="136" t="s">
        <v>341</v>
      </c>
    </row>
    <row r="105" spans="1:8">
      <c r="A105" s="131">
        <v>104</v>
      </c>
      <c r="B105" s="132" t="s">
        <v>393</v>
      </c>
      <c r="C105" s="133" t="s">
        <v>394</v>
      </c>
      <c r="D105" s="132" t="s">
        <v>395</v>
      </c>
      <c r="E105" s="134" t="s">
        <v>396</v>
      </c>
      <c r="F105" s="135" t="s">
        <v>45</v>
      </c>
      <c r="G105" s="135">
        <v>200</v>
      </c>
      <c r="H105" s="136" t="s">
        <v>341</v>
      </c>
    </row>
    <row r="106" spans="1:8">
      <c r="A106" s="131">
        <v>105</v>
      </c>
      <c r="B106" s="132" t="s">
        <v>397</v>
      </c>
      <c r="C106" s="133" t="s">
        <v>398</v>
      </c>
      <c r="D106" s="132" t="s">
        <v>399</v>
      </c>
      <c r="E106" s="134" t="s">
        <v>400</v>
      </c>
      <c r="F106" s="135" t="s">
        <v>45</v>
      </c>
      <c r="G106" s="135">
        <v>200</v>
      </c>
      <c r="H106" s="136" t="s">
        <v>341</v>
      </c>
    </row>
    <row r="107" spans="1:8">
      <c r="A107" s="131">
        <v>106</v>
      </c>
      <c r="B107" s="132" t="s">
        <v>401</v>
      </c>
      <c r="C107" s="133" t="s">
        <v>402</v>
      </c>
      <c r="D107" s="132" t="s">
        <v>403</v>
      </c>
      <c r="E107" s="134" t="s">
        <v>404</v>
      </c>
      <c r="F107" s="135" t="s">
        <v>45</v>
      </c>
      <c r="G107" s="135">
        <v>200</v>
      </c>
      <c r="H107" s="136" t="s">
        <v>341</v>
      </c>
    </row>
    <row r="108" spans="1:8">
      <c r="A108" s="131">
        <v>107</v>
      </c>
      <c r="B108" s="132" t="s">
        <v>405</v>
      </c>
      <c r="C108" s="133" t="s">
        <v>406</v>
      </c>
      <c r="D108" s="132" t="s">
        <v>407</v>
      </c>
      <c r="E108" s="134" t="s">
        <v>408</v>
      </c>
      <c r="F108" s="135" t="s">
        <v>45</v>
      </c>
      <c r="G108" s="135">
        <v>200</v>
      </c>
      <c r="H108" s="136" t="s">
        <v>341</v>
      </c>
    </row>
    <row r="109" spans="1:8">
      <c r="A109" s="131">
        <v>108</v>
      </c>
      <c r="B109" s="132" t="s">
        <v>409</v>
      </c>
      <c r="C109" s="133" t="s">
        <v>406</v>
      </c>
      <c r="D109" s="132" t="s">
        <v>410</v>
      </c>
      <c r="E109" s="134" t="s">
        <v>408</v>
      </c>
      <c r="F109" s="135" t="s">
        <v>45</v>
      </c>
      <c r="G109" s="135">
        <v>100</v>
      </c>
      <c r="H109" s="136" t="s">
        <v>341</v>
      </c>
    </row>
    <row r="110" spans="1:8">
      <c r="A110" s="131">
        <v>109</v>
      </c>
      <c r="B110" s="132" t="s">
        <v>411</v>
      </c>
      <c r="C110" s="133" t="s">
        <v>412</v>
      </c>
      <c r="D110" s="132" t="s">
        <v>413</v>
      </c>
      <c r="E110" s="134" t="s">
        <v>414</v>
      </c>
      <c r="F110" s="135" t="s">
        <v>45</v>
      </c>
      <c r="G110" s="135">
        <v>200</v>
      </c>
      <c r="H110" s="136" t="s">
        <v>341</v>
      </c>
    </row>
    <row r="111" spans="1:8">
      <c r="A111" s="131">
        <v>110</v>
      </c>
      <c r="B111" s="132" t="s">
        <v>415</v>
      </c>
      <c r="C111" s="133" t="s">
        <v>416</v>
      </c>
      <c r="D111" s="132" t="s">
        <v>417</v>
      </c>
      <c r="E111" s="134" t="s">
        <v>418</v>
      </c>
      <c r="F111" s="135" t="s">
        <v>45</v>
      </c>
      <c r="G111" s="135">
        <v>200</v>
      </c>
      <c r="H111" s="136" t="s">
        <v>341</v>
      </c>
    </row>
    <row r="112" spans="1:8">
      <c r="A112" s="131">
        <v>111</v>
      </c>
      <c r="B112" s="132" t="s">
        <v>419</v>
      </c>
      <c r="C112" s="133" t="s">
        <v>371</v>
      </c>
      <c r="D112" s="132" t="s">
        <v>420</v>
      </c>
      <c r="E112" s="134" t="s">
        <v>421</v>
      </c>
      <c r="F112" s="135" t="s">
        <v>45</v>
      </c>
      <c r="G112" s="135">
        <v>200</v>
      </c>
      <c r="H112" s="136" t="s">
        <v>341</v>
      </c>
    </row>
    <row r="113" spans="1:8" ht="24">
      <c r="A113" s="131">
        <v>112</v>
      </c>
      <c r="B113" s="132" t="s">
        <v>422</v>
      </c>
      <c r="C113" s="133" t="s">
        <v>371</v>
      </c>
      <c r="D113" s="132" t="s">
        <v>423</v>
      </c>
      <c r="E113" s="134" t="s">
        <v>424</v>
      </c>
      <c r="F113" s="135" t="s">
        <v>175</v>
      </c>
      <c r="G113" s="135">
        <v>500</v>
      </c>
      <c r="H113" s="136" t="s">
        <v>341</v>
      </c>
    </row>
    <row r="114" spans="1:8">
      <c r="A114" s="131">
        <v>113</v>
      </c>
      <c r="B114" s="132" t="s">
        <v>425</v>
      </c>
      <c r="C114" s="133" t="s">
        <v>426</v>
      </c>
      <c r="D114" s="132" t="s">
        <v>427</v>
      </c>
      <c r="E114" s="134" t="s">
        <v>428</v>
      </c>
      <c r="F114" s="135" t="s">
        <v>195</v>
      </c>
      <c r="G114" s="135">
        <v>100</v>
      </c>
      <c r="H114" s="136" t="s">
        <v>341</v>
      </c>
    </row>
    <row r="115" spans="1:8">
      <c r="A115" s="131">
        <v>114</v>
      </c>
      <c r="B115" s="132" t="s">
        <v>429</v>
      </c>
      <c r="C115" s="133" t="s">
        <v>430</v>
      </c>
      <c r="D115" s="132" t="s">
        <v>431</v>
      </c>
      <c r="E115" s="134" t="s">
        <v>432</v>
      </c>
      <c r="F115" s="135" t="s">
        <v>195</v>
      </c>
      <c r="G115" s="135">
        <v>200</v>
      </c>
      <c r="H115" s="136" t="s">
        <v>341</v>
      </c>
    </row>
    <row r="116" spans="1:8" ht="36">
      <c r="A116" s="131">
        <v>115</v>
      </c>
      <c r="B116" s="132" t="s">
        <v>433</v>
      </c>
      <c r="C116" s="133" t="s">
        <v>434</v>
      </c>
      <c r="D116" s="132" t="s">
        <v>435</v>
      </c>
      <c r="E116" s="134" t="s">
        <v>432</v>
      </c>
      <c r="F116" s="135" t="s">
        <v>195</v>
      </c>
      <c r="G116" s="135">
        <v>100</v>
      </c>
      <c r="H116" s="136" t="s">
        <v>341</v>
      </c>
    </row>
    <row r="117" spans="1:8" ht="24">
      <c r="A117" s="131">
        <v>116</v>
      </c>
      <c r="B117" s="132" t="s">
        <v>436</v>
      </c>
      <c r="C117" s="133" t="s">
        <v>434</v>
      </c>
      <c r="D117" s="132" t="s">
        <v>437</v>
      </c>
      <c r="E117" s="134" t="s">
        <v>432</v>
      </c>
      <c r="F117" s="135" t="s">
        <v>195</v>
      </c>
      <c r="G117" s="135">
        <v>100</v>
      </c>
      <c r="H117" s="136" t="s">
        <v>341</v>
      </c>
    </row>
    <row r="118" spans="1:8">
      <c r="A118" s="131">
        <v>117</v>
      </c>
      <c r="B118" s="132" t="s">
        <v>438</v>
      </c>
      <c r="C118" s="133" t="s">
        <v>439</v>
      </c>
      <c r="D118" s="132" t="s">
        <v>440</v>
      </c>
      <c r="E118" s="134" t="s">
        <v>441</v>
      </c>
      <c r="F118" s="135" t="s">
        <v>195</v>
      </c>
      <c r="G118" s="135">
        <v>100</v>
      </c>
      <c r="H118" s="136" t="s">
        <v>341</v>
      </c>
    </row>
    <row r="119" spans="1:8">
      <c r="A119" s="131">
        <v>118</v>
      </c>
      <c r="B119" s="132" t="s">
        <v>442</v>
      </c>
      <c r="C119" s="133" t="s">
        <v>371</v>
      </c>
      <c r="D119" s="132" t="s">
        <v>443</v>
      </c>
      <c r="E119" s="134" t="s">
        <v>444</v>
      </c>
      <c r="F119" s="135" t="s">
        <v>45</v>
      </c>
      <c r="G119" s="135">
        <v>200</v>
      </c>
      <c r="H119" s="136" t="s">
        <v>341</v>
      </c>
    </row>
    <row r="120" spans="1:8">
      <c r="A120" s="131">
        <v>119</v>
      </c>
      <c r="B120" s="132" t="s">
        <v>445</v>
      </c>
      <c r="C120" s="133" t="s">
        <v>390</v>
      </c>
      <c r="D120" s="132" t="s">
        <v>446</v>
      </c>
      <c r="E120" s="134" t="s">
        <v>392</v>
      </c>
      <c r="F120" s="135" t="s">
        <v>45</v>
      </c>
      <c r="G120" s="135">
        <v>100</v>
      </c>
      <c r="H120" s="136" t="s">
        <v>341</v>
      </c>
    </row>
    <row r="121" spans="1:8">
      <c r="A121" s="131">
        <v>120</v>
      </c>
      <c r="B121" s="132" t="s">
        <v>447</v>
      </c>
      <c r="C121" s="133" t="s">
        <v>347</v>
      </c>
      <c r="D121" s="132" t="s">
        <v>448</v>
      </c>
      <c r="E121" s="134" t="s">
        <v>349</v>
      </c>
      <c r="F121" s="135" t="s">
        <v>45</v>
      </c>
      <c r="G121" s="135">
        <v>100</v>
      </c>
      <c r="H121" s="136" t="s">
        <v>341</v>
      </c>
    </row>
    <row r="122" spans="1:8" ht="24">
      <c r="A122" s="131">
        <v>121</v>
      </c>
      <c r="B122" s="132" t="s">
        <v>449</v>
      </c>
      <c r="C122" s="133" t="s">
        <v>450</v>
      </c>
      <c r="D122" s="132" t="s">
        <v>451</v>
      </c>
      <c r="E122" s="134" t="s">
        <v>452</v>
      </c>
      <c r="F122" s="135" t="s">
        <v>195</v>
      </c>
      <c r="G122" s="135">
        <v>100</v>
      </c>
      <c r="H122" s="136" t="s">
        <v>341</v>
      </c>
    </row>
    <row r="123" spans="1:8">
      <c r="A123" s="131">
        <v>122</v>
      </c>
      <c r="B123" s="132" t="s">
        <v>453</v>
      </c>
      <c r="C123" s="133" t="s">
        <v>450</v>
      </c>
      <c r="D123" s="132" t="s">
        <v>454</v>
      </c>
      <c r="E123" s="134" t="s">
        <v>452</v>
      </c>
      <c r="F123" s="135" t="s">
        <v>191</v>
      </c>
      <c r="G123" s="135">
        <v>100</v>
      </c>
      <c r="H123" s="136" t="s">
        <v>341</v>
      </c>
    </row>
    <row r="124" spans="1:8">
      <c r="A124" s="131">
        <v>123</v>
      </c>
      <c r="B124" s="132" t="s">
        <v>455</v>
      </c>
      <c r="C124" s="133" t="s">
        <v>450</v>
      </c>
      <c r="D124" s="132" t="s">
        <v>456</v>
      </c>
      <c r="E124" s="134" t="s">
        <v>452</v>
      </c>
      <c r="F124" s="135" t="s">
        <v>195</v>
      </c>
      <c r="G124" s="135">
        <v>100</v>
      </c>
      <c r="H124" s="136" t="s">
        <v>341</v>
      </c>
    </row>
    <row r="125" spans="1:8">
      <c r="A125" s="131">
        <v>124</v>
      </c>
      <c r="B125" s="132" t="s">
        <v>457</v>
      </c>
      <c r="C125" s="133" t="s">
        <v>458</v>
      </c>
      <c r="D125" s="132" t="s">
        <v>459</v>
      </c>
      <c r="E125" s="134" t="s">
        <v>460</v>
      </c>
      <c r="F125" s="135" t="s">
        <v>195</v>
      </c>
      <c r="G125" s="135">
        <v>100</v>
      </c>
      <c r="H125" s="136" t="s">
        <v>341</v>
      </c>
    </row>
    <row r="126" spans="1:8">
      <c r="A126" s="131">
        <v>125</v>
      </c>
      <c r="B126" s="132" t="s">
        <v>461</v>
      </c>
      <c r="C126" s="133" t="s">
        <v>371</v>
      </c>
      <c r="D126" s="132" t="s">
        <v>462</v>
      </c>
      <c r="E126" s="134" t="s">
        <v>463</v>
      </c>
      <c r="F126" s="135" t="s">
        <v>195</v>
      </c>
      <c r="G126" s="135">
        <v>100</v>
      </c>
      <c r="H126" s="136" t="s">
        <v>341</v>
      </c>
    </row>
    <row r="127" spans="1:8">
      <c r="A127" s="131">
        <v>126</v>
      </c>
      <c r="B127" s="132" t="s">
        <v>464</v>
      </c>
      <c r="C127" s="133" t="s">
        <v>406</v>
      </c>
      <c r="D127" s="132" t="s">
        <v>465</v>
      </c>
      <c r="E127" s="134" t="s">
        <v>408</v>
      </c>
      <c r="F127" s="135" t="s">
        <v>45</v>
      </c>
      <c r="G127" s="135">
        <v>100</v>
      </c>
      <c r="H127" s="136" t="s">
        <v>341</v>
      </c>
    </row>
    <row r="128" spans="1:8">
      <c r="A128" s="131">
        <v>127</v>
      </c>
      <c r="B128" s="132" t="s">
        <v>466</v>
      </c>
      <c r="C128" s="133" t="s">
        <v>347</v>
      </c>
      <c r="D128" s="132" t="s">
        <v>467</v>
      </c>
      <c r="E128" s="134" t="s">
        <v>349</v>
      </c>
      <c r="F128" s="135" t="s">
        <v>45</v>
      </c>
      <c r="G128" s="135">
        <v>100</v>
      </c>
      <c r="H128" s="136" t="s">
        <v>341</v>
      </c>
    </row>
    <row r="129" spans="1:8">
      <c r="A129" s="131">
        <v>128</v>
      </c>
      <c r="B129" s="132" t="s">
        <v>468</v>
      </c>
      <c r="C129" s="133" t="s">
        <v>469</v>
      </c>
      <c r="D129" s="132" t="s">
        <v>470</v>
      </c>
      <c r="E129" s="134" t="s">
        <v>471</v>
      </c>
      <c r="F129" s="135" t="s">
        <v>195</v>
      </c>
      <c r="G129" s="135">
        <v>100</v>
      </c>
      <c r="H129" s="136" t="s">
        <v>341</v>
      </c>
    </row>
    <row r="130" spans="1:8">
      <c r="A130" s="131">
        <v>129</v>
      </c>
      <c r="B130" s="132" t="s">
        <v>472</v>
      </c>
      <c r="C130" s="133" t="s">
        <v>469</v>
      </c>
      <c r="D130" s="132" t="s">
        <v>473</v>
      </c>
      <c r="E130" s="134" t="s">
        <v>474</v>
      </c>
      <c r="F130" s="135" t="s">
        <v>195</v>
      </c>
      <c r="G130" s="135">
        <v>100</v>
      </c>
      <c r="H130" s="136" t="s">
        <v>341</v>
      </c>
    </row>
    <row r="131" spans="1:8" ht="24">
      <c r="A131" s="131">
        <v>130</v>
      </c>
      <c r="B131" s="132" t="s">
        <v>475</v>
      </c>
      <c r="C131" s="133" t="s">
        <v>351</v>
      </c>
      <c r="D131" s="132" t="s">
        <v>476</v>
      </c>
      <c r="E131" s="134" t="s">
        <v>353</v>
      </c>
      <c r="F131" s="135" t="s">
        <v>195</v>
      </c>
      <c r="G131" s="135">
        <v>100</v>
      </c>
      <c r="H131" s="136" t="s">
        <v>341</v>
      </c>
    </row>
    <row r="132" spans="1:8">
      <c r="A132" s="131">
        <v>131</v>
      </c>
      <c r="B132" s="132" t="s">
        <v>477</v>
      </c>
      <c r="C132" s="133" t="s">
        <v>478</v>
      </c>
      <c r="D132" s="132" t="s">
        <v>479</v>
      </c>
      <c r="E132" s="134" t="s">
        <v>353</v>
      </c>
      <c r="F132" s="135" t="s">
        <v>195</v>
      </c>
      <c r="G132" s="135">
        <v>100</v>
      </c>
      <c r="H132" s="136" t="s">
        <v>341</v>
      </c>
    </row>
    <row r="133" spans="1:8">
      <c r="A133" s="131">
        <v>132</v>
      </c>
      <c r="B133" s="132" t="s">
        <v>480</v>
      </c>
      <c r="C133" s="133" t="s">
        <v>481</v>
      </c>
      <c r="D133" s="132" t="s">
        <v>482</v>
      </c>
      <c r="E133" s="134" t="s">
        <v>483</v>
      </c>
      <c r="F133" s="135" t="s">
        <v>195</v>
      </c>
      <c r="G133" s="135">
        <v>100</v>
      </c>
      <c r="H133" s="136" t="s">
        <v>341</v>
      </c>
    </row>
    <row r="134" spans="1:8">
      <c r="A134" s="131">
        <v>133</v>
      </c>
      <c r="B134" s="132" t="s">
        <v>484</v>
      </c>
      <c r="C134" s="133" t="s">
        <v>398</v>
      </c>
      <c r="D134" s="132" t="s">
        <v>485</v>
      </c>
      <c r="E134" s="134" t="s">
        <v>400</v>
      </c>
      <c r="F134" s="135" t="s">
        <v>45</v>
      </c>
      <c r="G134" s="135">
        <v>100</v>
      </c>
      <c r="H134" s="136" t="s">
        <v>341</v>
      </c>
    </row>
    <row r="135" spans="1:8" ht="24">
      <c r="A135" s="131">
        <v>134</v>
      </c>
      <c r="B135" s="132" t="s">
        <v>486</v>
      </c>
      <c r="C135" s="133" t="s">
        <v>487</v>
      </c>
      <c r="D135" s="132" t="s">
        <v>488</v>
      </c>
      <c r="E135" s="134" t="s">
        <v>471</v>
      </c>
      <c r="F135" s="135" t="s">
        <v>195</v>
      </c>
      <c r="G135" s="135">
        <v>100</v>
      </c>
      <c r="H135" s="136" t="s">
        <v>341</v>
      </c>
    </row>
    <row r="136" spans="1:8" ht="24">
      <c r="A136" s="131">
        <v>135</v>
      </c>
      <c r="B136" s="132" t="s">
        <v>489</v>
      </c>
      <c r="C136" s="133" t="s">
        <v>338</v>
      </c>
      <c r="D136" s="132" t="s">
        <v>490</v>
      </c>
      <c r="E136" s="134" t="s">
        <v>340</v>
      </c>
      <c r="F136" s="135" t="s">
        <v>175</v>
      </c>
      <c r="G136" s="135">
        <v>500</v>
      </c>
      <c r="H136" s="136" t="s">
        <v>341</v>
      </c>
    </row>
    <row r="137" spans="1:8" ht="24">
      <c r="A137" s="131">
        <v>136</v>
      </c>
      <c r="B137" s="132" t="s">
        <v>491</v>
      </c>
      <c r="C137" s="133" t="s">
        <v>371</v>
      </c>
      <c r="D137" s="132" t="s">
        <v>492</v>
      </c>
      <c r="E137" s="134" t="s">
        <v>493</v>
      </c>
      <c r="F137" s="135" t="s">
        <v>45</v>
      </c>
      <c r="G137" s="135">
        <v>100</v>
      </c>
      <c r="H137" s="136" t="s">
        <v>341</v>
      </c>
    </row>
    <row r="138" spans="1:8" ht="24">
      <c r="A138" s="131">
        <v>137</v>
      </c>
      <c r="B138" s="132" t="s">
        <v>494</v>
      </c>
      <c r="C138" s="133" t="s">
        <v>406</v>
      </c>
      <c r="D138" s="132" t="s">
        <v>495</v>
      </c>
      <c r="E138" s="134" t="s">
        <v>408</v>
      </c>
      <c r="F138" s="135" t="s">
        <v>45</v>
      </c>
      <c r="G138" s="135">
        <v>100</v>
      </c>
      <c r="H138" s="136" t="s">
        <v>341</v>
      </c>
    </row>
    <row r="139" spans="1:8">
      <c r="A139" s="131">
        <v>138</v>
      </c>
      <c r="B139" s="132" t="s">
        <v>496</v>
      </c>
      <c r="C139" s="133" t="s">
        <v>434</v>
      </c>
      <c r="D139" s="132" t="s">
        <v>497</v>
      </c>
      <c r="E139" s="134" t="s">
        <v>432</v>
      </c>
      <c r="F139" s="135" t="s">
        <v>195</v>
      </c>
      <c r="G139" s="135">
        <v>100</v>
      </c>
      <c r="H139" s="136" t="s">
        <v>341</v>
      </c>
    </row>
    <row r="140" spans="1:8">
      <c r="A140" s="131">
        <v>139</v>
      </c>
      <c r="B140" s="132" t="s">
        <v>498</v>
      </c>
      <c r="C140" s="133" t="s">
        <v>499</v>
      </c>
      <c r="D140" s="132" t="s">
        <v>500</v>
      </c>
      <c r="E140" s="134" t="s">
        <v>501</v>
      </c>
      <c r="F140" s="135" t="s">
        <v>45</v>
      </c>
      <c r="G140" s="135">
        <v>200</v>
      </c>
      <c r="H140" s="136" t="s">
        <v>502</v>
      </c>
    </row>
    <row r="141" spans="1:8">
      <c r="A141" s="131">
        <v>140</v>
      </c>
      <c r="B141" s="132" t="s">
        <v>503</v>
      </c>
      <c r="C141" s="133" t="s">
        <v>504</v>
      </c>
      <c r="D141" s="132" t="s">
        <v>505</v>
      </c>
      <c r="E141" s="134" t="s">
        <v>506</v>
      </c>
      <c r="F141" s="135" t="s">
        <v>45</v>
      </c>
      <c r="G141" s="135">
        <v>200</v>
      </c>
      <c r="H141" s="136" t="s">
        <v>502</v>
      </c>
    </row>
    <row r="142" spans="1:8">
      <c r="A142" s="131">
        <v>141</v>
      </c>
      <c r="B142" s="132" t="s">
        <v>507</v>
      </c>
      <c r="C142" s="133" t="s">
        <v>508</v>
      </c>
      <c r="D142" s="132" t="s">
        <v>509</v>
      </c>
      <c r="E142" s="134" t="s">
        <v>510</v>
      </c>
      <c r="F142" s="135" t="s">
        <v>45</v>
      </c>
      <c r="G142" s="135">
        <v>200</v>
      </c>
      <c r="H142" s="136" t="s">
        <v>502</v>
      </c>
    </row>
    <row r="143" spans="1:8">
      <c r="A143" s="131">
        <v>142</v>
      </c>
      <c r="B143" s="132" t="s">
        <v>511</v>
      </c>
      <c r="C143" s="133" t="s">
        <v>512</v>
      </c>
      <c r="D143" s="132" t="s">
        <v>513</v>
      </c>
      <c r="E143" s="134" t="s">
        <v>514</v>
      </c>
      <c r="F143" s="135" t="s">
        <v>45</v>
      </c>
      <c r="G143" s="135">
        <v>200</v>
      </c>
      <c r="H143" s="136" t="s">
        <v>502</v>
      </c>
    </row>
    <row r="144" spans="1:8">
      <c r="A144" s="131">
        <v>143</v>
      </c>
      <c r="B144" s="132" t="s">
        <v>515</v>
      </c>
      <c r="C144" s="133" t="s">
        <v>516</v>
      </c>
      <c r="D144" s="132" t="s">
        <v>517</v>
      </c>
      <c r="E144" s="134" t="s">
        <v>518</v>
      </c>
      <c r="F144" s="135" t="s">
        <v>45</v>
      </c>
      <c r="G144" s="135">
        <v>200</v>
      </c>
      <c r="H144" s="136" t="s">
        <v>502</v>
      </c>
    </row>
    <row r="145" spans="1:8">
      <c r="A145" s="131">
        <v>144</v>
      </c>
      <c r="B145" s="132" t="s">
        <v>519</v>
      </c>
      <c r="C145" s="133" t="s">
        <v>520</v>
      </c>
      <c r="D145" s="132" t="s">
        <v>521</v>
      </c>
      <c r="E145" s="134" t="s">
        <v>522</v>
      </c>
      <c r="F145" s="135" t="s">
        <v>45</v>
      </c>
      <c r="G145" s="135">
        <v>200</v>
      </c>
      <c r="H145" s="136" t="s">
        <v>502</v>
      </c>
    </row>
    <row r="146" spans="1:8" ht="24">
      <c r="A146" s="131">
        <v>145</v>
      </c>
      <c r="B146" s="132" t="s">
        <v>523</v>
      </c>
      <c r="C146" s="133" t="s">
        <v>524</v>
      </c>
      <c r="D146" s="132" t="s">
        <v>525</v>
      </c>
      <c r="E146" s="134" t="s">
        <v>526</v>
      </c>
      <c r="F146" s="135" t="s">
        <v>45</v>
      </c>
      <c r="G146" s="135">
        <v>200</v>
      </c>
      <c r="H146" s="136" t="s">
        <v>502</v>
      </c>
    </row>
    <row r="147" spans="1:8">
      <c r="A147" s="131">
        <v>146</v>
      </c>
      <c r="B147" s="132" t="s">
        <v>527</v>
      </c>
      <c r="C147" s="133" t="s">
        <v>528</v>
      </c>
      <c r="D147" s="132" t="s">
        <v>529</v>
      </c>
      <c r="E147" s="134" t="s">
        <v>530</v>
      </c>
      <c r="F147" s="135" t="s">
        <v>45</v>
      </c>
      <c r="G147" s="135">
        <v>200</v>
      </c>
      <c r="H147" s="136" t="s">
        <v>502</v>
      </c>
    </row>
    <row r="148" spans="1:8">
      <c r="A148" s="131">
        <v>147</v>
      </c>
      <c r="B148" s="132" t="s">
        <v>531</v>
      </c>
      <c r="C148" s="133" t="s">
        <v>532</v>
      </c>
      <c r="D148" s="132" t="s">
        <v>533</v>
      </c>
      <c r="E148" s="134" t="s">
        <v>534</v>
      </c>
      <c r="F148" s="135" t="s">
        <v>45</v>
      </c>
      <c r="G148" s="135">
        <v>200</v>
      </c>
      <c r="H148" s="136" t="s">
        <v>502</v>
      </c>
    </row>
    <row r="149" spans="1:8">
      <c r="A149" s="131">
        <v>148</v>
      </c>
      <c r="B149" s="132" t="s">
        <v>535</v>
      </c>
      <c r="C149" s="133" t="s">
        <v>536</v>
      </c>
      <c r="D149" s="132" t="s">
        <v>537</v>
      </c>
      <c r="E149" s="134" t="s">
        <v>538</v>
      </c>
      <c r="F149" s="135" t="s">
        <v>45</v>
      </c>
      <c r="G149" s="135">
        <v>200</v>
      </c>
      <c r="H149" s="136" t="s">
        <v>502</v>
      </c>
    </row>
    <row r="150" spans="1:8">
      <c r="A150" s="131">
        <v>149</v>
      </c>
      <c r="B150" s="132" t="s">
        <v>539</v>
      </c>
      <c r="C150" s="133" t="s">
        <v>540</v>
      </c>
      <c r="D150" s="132" t="s">
        <v>541</v>
      </c>
      <c r="E150" s="134" t="s">
        <v>542</v>
      </c>
      <c r="F150" s="135" t="s">
        <v>45</v>
      </c>
      <c r="G150" s="135">
        <v>200</v>
      </c>
      <c r="H150" s="136" t="s">
        <v>502</v>
      </c>
    </row>
    <row r="151" spans="1:8">
      <c r="A151" s="131">
        <v>150</v>
      </c>
      <c r="B151" s="132" t="s">
        <v>543</v>
      </c>
      <c r="C151" s="133" t="s">
        <v>544</v>
      </c>
      <c r="D151" s="132" t="s">
        <v>545</v>
      </c>
      <c r="E151" s="134" t="s">
        <v>546</v>
      </c>
      <c r="F151" s="135" t="s">
        <v>45</v>
      </c>
      <c r="G151" s="135">
        <v>200</v>
      </c>
      <c r="H151" s="136" t="s">
        <v>502</v>
      </c>
    </row>
    <row r="152" spans="1:8">
      <c r="A152" s="131">
        <v>151</v>
      </c>
      <c r="B152" s="132" t="s">
        <v>547</v>
      </c>
      <c r="C152" s="133" t="s">
        <v>524</v>
      </c>
      <c r="D152" s="132" t="s">
        <v>525</v>
      </c>
      <c r="E152" s="134" t="s">
        <v>526</v>
      </c>
      <c r="F152" s="135" t="s">
        <v>45</v>
      </c>
      <c r="G152" s="135">
        <v>200</v>
      </c>
      <c r="H152" s="136" t="s">
        <v>502</v>
      </c>
    </row>
    <row r="153" spans="1:8">
      <c r="A153" s="131">
        <v>152</v>
      </c>
      <c r="B153" s="132" t="s">
        <v>548</v>
      </c>
      <c r="C153" s="133" t="s">
        <v>524</v>
      </c>
      <c r="D153" s="132" t="s">
        <v>549</v>
      </c>
      <c r="E153" s="134" t="s">
        <v>550</v>
      </c>
      <c r="F153" s="135" t="s">
        <v>175</v>
      </c>
      <c r="G153" s="135">
        <v>300</v>
      </c>
      <c r="H153" s="136" t="s">
        <v>502</v>
      </c>
    </row>
    <row r="154" spans="1:8">
      <c r="A154" s="131">
        <v>153</v>
      </c>
      <c r="B154" s="132" t="s">
        <v>551</v>
      </c>
      <c r="C154" s="133" t="s">
        <v>524</v>
      </c>
      <c r="D154" s="132" t="s">
        <v>552</v>
      </c>
      <c r="E154" s="134" t="s">
        <v>553</v>
      </c>
      <c r="F154" s="135" t="s">
        <v>191</v>
      </c>
      <c r="G154" s="135">
        <v>100</v>
      </c>
      <c r="H154" s="136" t="s">
        <v>502</v>
      </c>
    </row>
    <row r="155" spans="1:8">
      <c r="A155" s="131">
        <v>154</v>
      </c>
      <c r="B155" s="132" t="s">
        <v>551</v>
      </c>
      <c r="C155" s="133" t="s">
        <v>524</v>
      </c>
      <c r="D155" s="132" t="s">
        <v>554</v>
      </c>
      <c r="E155" s="134" t="s">
        <v>555</v>
      </c>
      <c r="F155" s="135" t="s">
        <v>191</v>
      </c>
      <c r="G155" s="135">
        <v>100</v>
      </c>
      <c r="H155" s="136" t="s">
        <v>502</v>
      </c>
    </row>
    <row r="156" spans="1:8">
      <c r="A156" s="131">
        <v>155</v>
      </c>
      <c r="B156" s="132" t="s">
        <v>556</v>
      </c>
      <c r="C156" s="133" t="s">
        <v>524</v>
      </c>
      <c r="D156" s="132" t="s">
        <v>557</v>
      </c>
      <c r="E156" s="134" t="s">
        <v>558</v>
      </c>
      <c r="F156" s="135" t="s">
        <v>45</v>
      </c>
      <c r="G156" s="135">
        <v>200</v>
      </c>
      <c r="H156" s="136" t="s">
        <v>502</v>
      </c>
    </row>
    <row r="157" spans="1:8" ht="24">
      <c r="A157" s="131">
        <v>156</v>
      </c>
      <c r="B157" s="132" t="s">
        <v>559</v>
      </c>
      <c r="C157" s="133" t="s">
        <v>524</v>
      </c>
      <c r="D157" s="132" t="s">
        <v>560</v>
      </c>
      <c r="E157" s="134" t="s">
        <v>561</v>
      </c>
      <c r="F157" s="135" t="s">
        <v>195</v>
      </c>
      <c r="G157" s="135">
        <v>100</v>
      </c>
      <c r="H157" s="136" t="s">
        <v>502</v>
      </c>
    </row>
    <row r="158" spans="1:8">
      <c r="A158" s="131">
        <v>157</v>
      </c>
      <c r="B158" s="132" t="s">
        <v>562</v>
      </c>
      <c r="C158" s="133" t="s">
        <v>563</v>
      </c>
      <c r="D158" s="132" t="s">
        <v>564</v>
      </c>
      <c r="E158" s="134" t="s">
        <v>565</v>
      </c>
      <c r="F158" s="135" t="s">
        <v>45</v>
      </c>
      <c r="G158" s="135">
        <v>100</v>
      </c>
      <c r="H158" s="136" t="s">
        <v>502</v>
      </c>
    </row>
    <row r="159" spans="1:8">
      <c r="A159" s="131">
        <v>158</v>
      </c>
      <c r="B159" s="132" t="s">
        <v>566</v>
      </c>
      <c r="C159" s="133" t="s">
        <v>567</v>
      </c>
      <c r="D159" s="132" t="s">
        <v>568</v>
      </c>
      <c r="E159" s="134" t="s">
        <v>569</v>
      </c>
      <c r="F159" s="135" t="s">
        <v>175</v>
      </c>
      <c r="G159" s="135">
        <v>300</v>
      </c>
      <c r="H159" s="136" t="s">
        <v>502</v>
      </c>
    </row>
    <row r="160" spans="1:8">
      <c r="A160" s="131">
        <v>159</v>
      </c>
      <c r="B160" s="132" t="s">
        <v>570</v>
      </c>
      <c r="C160" s="133" t="s">
        <v>499</v>
      </c>
      <c r="D160" s="132" t="s">
        <v>571</v>
      </c>
      <c r="E160" s="134" t="s">
        <v>501</v>
      </c>
      <c r="F160" s="135" t="s">
        <v>45</v>
      </c>
      <c r="G160" s="135">
        <v>100</v>
      </c>
      <c r="H160" s="136" t="s">
        <v>502</v>
      </c>
    </row>
    <row r="161" spans="1:8" ht="24">
      <c r="A161" s="131">
        <v>160</v>
      </c>
      <c r="B161" s="132" t="s">
        <v>572</v>
      </c>
      <c r="C161" s="133" t="s">
        <v>573</v>
      </c>
      <c r="D161" s="132" t="s">
        <v>574</v>
      </c>
      <c r="E161" s="134" t="s">
        <v>575</v>
      </c>
      <c r="F161" s="135" t="s">
        <v>195</v>
      </c>
      <c r="G161" s="135">
        <v>100</v>
      </c>
      <c r="H161" s="136" t="s">
        <v>502</v>
      </c>
    </row>
    <row r="162" spans="1:8">
      <c r="A162" s="131">
        <v>161</v>
      </c>
      <c r="B162" s="132" t="s">
        <v>576</v>
      </c>
      <c r="C162" s="133" t="s">
        <v>499</v>
      </c>
      <c r="D162" s="132" t="s">
        <v>577</v>
      </c>
      <c r="E162" s="134" t="s">
        <v>501</v>
      </c>
      <c r="F162" s="135" t="s">
        <v>45</v>
      </c>
      <c r="G162" s="135">
        <v>200</v>
      </c>
      <c r="H162" s="136" t="s">
        <v>502</v>
      </c>
    </row>
    <row r="163" spans="1:8" ht="24">
      <c r="A163" s="131">
        <v>162</v>
      </c>
      <c r="B163" s="132" t="s">
        <v>578</v>
      </c>
      <c r="C163" s="133" t="s">
        <v>524</v>
      </c>
      <c r="D163" s="132" t="s">
        <v>579</v>
      </c>
      <c r="E163" s="134" t="s">
        <v>580</v>
      </c>
      <c r="F163" s="135" t="s">
        <v>191</v>
      </c>
      <c r="G163" s="135">
        <v>100</v>
      </c>
      <c r="H163" s="136" t="s">
        <v>502</v>
      </c>
    </row>
    <row r="164" spans="1:8" ht="24">
      <c r="A164" s="131">
        <v>163</v>
      </c>
      <c r="B164" s="132" t="s">
        <v>581</v>
      </c>
      <c r="C164" s="133" t="s">
        <v>582</v>
      </c>
      <c r="D164" s="132" t="s">
        <v>583</v>
      </c>
      <c r="E164" s="134" t="s">
        <v>584</v>
      </c>
      <c r="F164" s="135" t="s">
        <v>191</v>
      </c>
      <c r="G164" s="135">
        <v>100</v>
      </c>
      <c r="H164" s="136" t="s">
        <v>502</v>
      </c>
    </row>
    <row r="165" spans="1:8">
      <c r="A165" s="131">
        <v>164</v>
      </c>
      <c r="B165" s="132" t="s">
        <v>585</v>
      </c>
      <c r="C165" s="133" t="s">
        <v>586</v>
      </c>
      <c r="D165" s="132" t="s">
        <v>587</v>
      </c>
      <c r="E165" s="134" t="s">
        <v>588</v>
      </c>
      <c r="F165" s="135" t="s">
        <v>45</v>
      </c>
      <c r="G165" s="135">
        <v>200</v>
      </c>
      <c r="H165" s="136" t="s">
        <v>589</v>
      </c>
    </row>
    <row r="166" spans="1:8">
      <c r="A166" s="131">
        <v>165</v>
      </c>
      <c r="B166" s="132" t="s">
        <v>590</v>
      </c>
      <c r="C166" s="133" t="s">
        <v>591</v>
      </c>
      <c r="D166" s="132" t="s">
        <v>592</v>
      </c>
      <c r="E166" s="134" t="s">
        <v>593</v>
      </c>
      <c r="F166" s="135" t="s">
        <v>45</v>
      </c>
      <c r="G166" s="135">
        <v>200</v>
      </c>
      <c r="H166" s="136" t="s">
        <v>589</v>
      </c>
    </row>
    <row r="167" spans="1:8">
      <c r="A167" s="131">
        <v>166</v>
      </c>
      <c r="B167" s="132" t="s">
        <v>594</v>
      </c>
      <c r="C167" s="133" t="s">
        <v>595</v>
      </c>
      <c r="D167" s="132" t="s">
        <v>596</v>
      </c>
      <c r="E167" s="134" t="s">
        <v>597</v>
      </c>
      <c r="F167" s="135" t="s">
        <v>45</v>
      </c>
      <c r="G167" s="135">
        <v>200</v>
      </c>
      <c r="H167" s="136" t="s">
        <v>589</v>
      </c>
    </row>
    <row r="168" spans="1:8">
      <c r="A168" s="131">
        <v>167</v>
      </c>
      <c r="B168" s="132" t="s">
        <v>598</v>
      </c>
      <c r="C168" s="133" t="s">
        <v>599</v>
      </c>
      <c r="D168" s="132" t="s">
        <v>600</v>
      </c>
      <c r="E168" s="134" t="s">
        <v>601</v>
      </c>
      <c r="F168" s="135" t="s">
        <v>45</v>
      </c>
      <c r="G168" s="135">
        <v>200</v>
      </c>
      <c r="H168" s="136" t="s">
        <v>589</v>
      </c>
    </row>
    <row r="169" spans="1:8">
      <c r="A169" s="131">
        <v>168</v>
      </c>
      <c r="B169" s="132" t="s">
        <v>602</v>
      </c>
      <c r="C169" s="133" t="s">
        <v>603</v>
      </c>
      <c r="D169" s="132" t="s">
        <v>604</v>
      </c>
      <c r="E169" s="134" t="s">
        <v>605</v>
      </c>
      <c r="F169" s="135" t="s">
        <v>45</v>
      </c>
      <c r="G169" s="135">
        <v>200</v>
      </c>
      <c r="H169" s="136" t="s">
        <v>589</v>
      </c>
    </row>
    <row r="170" spans="1:8">
      <c r="A170" s="131">
        <v>169</v>
      </c>
      <c r="B170" s="132" t="s">
        <v>606</v>
      </c>
      <c r="C170" s="133" t="s">
        <v>607</v>
      </c>
      <c r="D170" s="132" t="s">
        <v>608</v>
      </c>
      <c r="E170" s="134" t="s">
        <v>609</v>
      </c>
      <c r="F170" s="135" t="s">
        <v>45</v>
      </c>
      <c r="G170" s="135">
        <v>200</v>
      </c>
      <c r="H170" s="136" t="s">
        <v>589</v>
      </c>
    </row>
    <row r="171" spans="1:8">
      <c r="A171" s="131">
        <v>170</v>
      </c>
      <c r="B171" s="132" t="s">
        <v>610</v>
      </c>
      <c r="C171" s="133" t="s">
        <v>611</v>
      </c>
      <c r="D171" s="132" t="s">
        <v>612</v>
      </c>
      <c r="E171" s="134" t="s">
        <v>613</v>
      </c>
      <c r="F171" s="135" t="s">
        <v>45</v>
      </c>
      <c r="G171" s="135">
        <v>200</v>
      </c>
      <c r="H171" s="136" t="s">
        <v>589</v>
      </c>
    </row>
    <row r="172" spans="1:8" ht="24">
      <c r="A172" s="131">
        <v>171</v>
      </c>
      <c r="B172" s="132" t="s">
        <v>614</v>
      </c>
      <c r="C172" s="133" t="s">
        <v>611</v>
      </c>
      <c r="D172" s="132" t="s">
        <v>615</v>
      </c>
      <c r="E172" s="134" t="s">
        <v>616</v>
      </c>
      <c r="F172" s="135" t="s">
        <v>45</v>
      </c>
      <c r="G172" s="135">
        <v>200</v>
      </c>
      <c r="H172" s="136" t="s">
        <v>589</v>
      </c>
    </row>
    <row r="173" spans="1:8">
      <c r="A173" s="131">
        <v>172</v>
      </c>
      <c r="B173" s="132" t="s">
        <v>617</v>
      </c>
      <c r="C173" s="133" t="s">
        <v>611</v>
      </c>
      <c r="D173" s="132" t="s">
        <v>618</v>
      </c>
      <c r="E173" s="134" t="s">
        <v>619</v>
      </c>
      <c r="F173" s="135" t="s">
        <v>45</v>
      </c>
      <c r="G173" s="135">
        <v>200</v>
      </c>
      <c r="H173" s="136" t="s">
        <v>589</v>
      </c>
    </row>
    <row r="174" spans="1:8">
      <c r="A174" s="131">
        <v>173</v>
      </c>
      <c r="B174" s="132" t="s">
        <v>620</v>
      </c>
      <c r="C174" s="133" t="s">
        <v>611</v>
      </c>
      <c r="D174" s="132" t="s">
        <v>621</v>
      </c>
      <c r="E174" s="134" t="s">
        <v>619</v>
      </c>
      <c r="F174" s="135" t="s">
        <v>45</v>
      </c>
      <c r="G174" s="135">
        <v>200</v>
      </c>
      <c r="H174" s="136" t="s">
        <v>589</v>
      </c>
    </row>
    <row r="175" spans="1:8">
      <c r="A175" s="131">
        <v>174</v>
      </c>
      <c r="B175" s="132" t="s">
        <v>622</v>
      </c>
      <c r="C175" s="133" t="s">
        <v>611</v>
      </c>
      <c r="D175" s="132" t="s">
        <v>623</v>
      </c>
      <c r="E175" s="134" t="s">
        <v>624</v>
      </c>
      <c r="F175" s="135" t="s">
        <v>45</v>
      </c>
      <c r="G175" s="135">
        <v>200</v>
      </c>
      <c r="H175" s="136" t="s">
        <v>589</v>
      </c>
    </row>
    <row r="176" spans="1:8">
      <c r="A176" s="131">
        <v>175</v>
      </c>
      <c r="B176" s="132" t="s">
        <v>625</v>
      </c>
      <c r="C176" s="133" t="s">
        <v>611</v>
      </c>
      <c r="D176" s="132" t="s">
        <v>626</v>
      </c>
      <c r="E176" s="134" t="s">
        <v>627</v>
      </c>
      <c r="F176" s="135" t="s">
        <v>45</v>
      </c>
      <c r="G176" s="135">
        <v>200</v>
      </c>
      <c r="H176" s="136" t="s">
        <v>589</v>
      </c>
    </row>
    <row r="177" spans="1:8">
      <c r="A177" s="131">
        <v>176</v>
      </c>
      <c r="B177" s="132" t="s">
        <v>628</v>
      </c>
      <c r="C177" s="133" t="s">
        <v>611</v>
      </c>
      <c r="D177" s="132" t="s">
        <v>629</v>
      </c>
      <c r="E177" s="134" t="s">
        <v>630</v>
      </c>
      <c r="F177" s="135" t="s">
        <v>45</v>
      </c>
      <c r="G177" s="135">
        <v>200</v>
      </c>
      <c r="H177" s="136" t="s">
        <v>589</v>
      </c>
    </row>
    <row r="178" spans="1:8">
      <c r="A178" s="131">
        <v>177</v>
      </c>
      <c r="B178" s="132" t="s">
        <v>631</v>
      </c>
      <c r="C178" s="133" t="s">
        <v>632</v>
      </c>
      <c r="D178" s="132" t="s">
        <v>633</v>
      </c>
      <c r="E178" s="134" t="s">
        <v>634</v>
      </c>
      <c r="F178" s="135" t="s">
        <v>45</v>
      </c>
      <c r="G178" s="135">
        <v>200</v>
      </c>
      <c r="H178" s="136" t="s">
        <v>589</v>
      </c>
    </row>
    <row r="179" spans="1:8">
      <c r="A179" s="131">
        <v>178</v>
      </c>
      <c r="B179" s="132" t="s">
        <v>635</v>
      </c>
      <c r="C179" s="133" t="s">
        <v>636</v>
      </c>
      <c r="D179" s="132" t="s">
        <v>637</v>
      </c>
      <c r="E179" s="134" t="s">
        <v>638</v>
      </c>
      <c r="F179" s="135" t="s">
        <v>45</v>
      </c>
      <c r="G179" s="135">
        <v>200</v>
      </c>
      <c r="H179" s="136" t="s">
        <v>589</v>
      </c>
    </row>
    <row r="180" spans="1:8" ht="48">
      <c r="A180" s="131">
        <v>179</v>
      </c>
      <c r="B180" s="203" t="s">
        <v>639</v>
      </c>
      <c r="C180" s="133" t="s">
        <v>640</v>
      </c>
      <c r="D180" s="132" t="s">
        <v>641</v>
      </c>
      <c r="E180" s="134" t="s">
        <v>642</v>
      </c>
      <c r="F180" s="135" t="s">
        <v>195</v>
      </c>
      <c r="G180" s="135">
        <v>200</v>
      </c>
      <c r="H180" s="136" t="s">
        <v>643</v>
      </c>
    </row>
    <row r="181" spans="1:8">
      <c r="A181" s="131">
        <v>180</v>
      </c>
      <c r="B181" s="132" t="s">
        <v>644</v>
      </c>
      <c r="C181" s="133" t="s">
        <v>645</v>
      </c>
      <c r="D181" s="132" t="s">
        <v>646</v>
      </c>
      <c r="E181" s="134" t="s">
        <v>647</v>
      </c>
      <c r="F181" s="135" t="s">
        <v>45</v>
      </c>
      <c r="G181" s="135">
        <v>200</v>
      </c>
      <c r="H181" s="136" t="s">
        <v>589</v>
      </c>
    </row>
    <row r="182" spans="1:8">
      <c r="A182" s="131">
        <v>181</v>
      </c>
      <c r="B182" s="132" t="s">
        <v>648</v>
      </c>
      <c r="C182" s="133" t="s">
        <v>649</v>
      </c>
      <c r="D182" s="132" t="s">
        <v>650</v>
      </c>
      <c r="E182" s="134" t="s">
        <v>651</v>
      </c>
      <c r="F182" s="135" t="s">
        <v>45</v>
      </c>
      <c r="G182" s="135">
        <v>200</v>
      </c>
      <c r="H182" s="136" t="s">
        <v>589</v>
      </c>
    </row>
    <row r="183" spans="1:8">
      <c r="A183" s="131">
        <v>182</v>
      </c>
      <c r="B183" s="132" t="s">
        <v>652</v>
      </c>
      <c r="C183" s="133" t="s">
        <v>653</v>
      </c>
      <c r="D183" s="132" t="s">
        <v>654</v>
      </c>
      <c r="E183" s="134" t="s">
        <v>655</v>
      </c>
      <c r="F183" s="135" t="s">
        <v>45</v>
      </c>
      <c r="G183" s="135">
        <v>200</v>
      </c>
      <c r="H183" s="136" t="s">
        <v>589</v>
      </c>
    </row>
    <row r="184" spans="1:8">
      <c r="A184" s="131">
        <v>183</v>
      </c>
      <c r="B184" s="132" t="s">
        <v>656</v>
      </c>
      <c r="C184" s="133" t="s">
        <v>657</v>
      </c>
      <c r="D184" s="132" t="s">
        <v>658</v>
      </c>
      <c r="E184" s="134" t="s">
        <v>659</v>
      </c>
      <c r="F184" s="135" t="s">
        <v>45</v>
      </c>
      <c r="G184" s="135">
        <v>200</v>
      </c>
      <c r="H184" s="136" t="s">
        <v>589</v>
      </c>
    </row>
    <row r="185" spans="1:8" ht="24">
      <c r="A185" s="131">
        <v>184</v>
      </c>
      <c r="B185" s="132" t="s">
        <v>660</v>
      </c>
      <c r="C185" s="133" t="s">
        <v>661</v>
      </c>
      <c r="D185" s="132" t="s">
        <v>662</v>
      </c>
      <c r="E185" s="134" t="s">
        <v>663</v>
      </c>
      <c r="F185" s="135" t="s">
        <v>45</v>
      </c>
      <c r="G185" s="135">
        <v>200</v>
      </c>
      <c r="H185" s="136" t="s">
        <v>589</v>
      </c>
    </row>
    <row r="186" spans="1:8">
      <c r="A186" s="131">
        <v>185</v>
      </c>
      <c r="B186" s="132" t="s">
        <v>664</v>
      </c>
      <c r="C186" s="133" t="s">
        <v>665</v>
      </c>
      <c r="D186" s="132" t="s">
        <v>666</v>
      </c>
      <c r="E186" s="134" t="s">
        <v>667</v>
      </c>
      <c r="F186" s="135" t="s">
        <v>45</v>
      </c>
      <c r="G186" s="135">
        <v>200</v>
      </c>
      <c r="H186" s="136" t="s">
        <v>589</v>
      </c>
    </row>
    <row r="187" spans="1:8" ht="24">
      <c r="A187" s="131">
        <v>186</v>
      </c>
      <c r="B187" s="132" t="s">
        <v>668</v>
      </c>
      <c r="C187" s="133" t="s">
        <v>669</v>
      </c>
      <c r="D187" s="132" t="s">
        <v>670</v>
      </c>
      <c r="E187" s="134" t="s">
        <v>671</v>
      </c>
      <c r="F187" s="135" t="s">
        <v>45</v>
      </c>
      <c r="G187" s="135">
        <v>200</v>
      </c>
      <c r="H187" s="136" t="s">
        <v>589</v>
      </c>
    </row>
    <row r="188" spans="1:8">
      <c r="A188" s="131">
        <v>187</v>
      </c>
      <c r="B188" s="132" t="s">
        <v>672</v>
      </c>
      <c r="C188" s="133" t="s">
        <v>673</v>
      </c>
      <c r="D188" s="132" t="s">
        <v>674</v>
      </c>
      <c r="E188" s="134" t="s">
        <v>675</v>
      </c>
      <c r="F188" s="135" t="s">
        <v>45</v>
      </c>
      <c r="G188" s="135">
        <v>200</v>
      </c>
      <c r="H188" s="136" t="s">
        <v>589</v>
      </c>
    </row>
    <row r="189" spans="1:8">
      <c r="A189" s="131">
        <v>188</v>
      </c>
      <c r="B189" s="132" t="s">
        <v>676</v>
      </c>
      <c r="C189" s="133" t="s">
        <v>677</v>
      </c>
      <c r="D189" s="132" t="s">
        <v>678</v>
      </c>
      <c r="E189" s="134" t="s">
        <v>679</v>
      </c>
      <c r="F189" s="135" t="s">
        <v>45</v>
      </c>
      <c r="G189" s="135">
        <v>200</v>
      </c>
      <c r="H189" s="136" t="s">
        <v>589</v>
      </c>
    </row>
    <row r="190" spans="1:8">
      <c r="A190" s="131">
        <v>189</v>
      </c>
      <c r="B190" s="132" t="s">
        <v>680</v>
      </c>
      <c r="C190" s="133" t="s">
        <v>681</v>
      </c>
      <c r="D190" s="132" t="s">
        <v>682</v>
      </c>
      <c r="E190" s="134" t="s">
        <v>683</v>
      </c>
      <c r="F190" s="135" t="s">
        <v>45</v>
      </c>
      <c r="G190" s="135">
        <v>200</v>
      </c>
      <c r="H190" s="136" t="s">
        <v>589</v>
      </c>
    </row>
    <row r="191" spans="1:8">
      <c r="A191" s="131">
        <v>190</v>
      </c>
      <c r="B191" s="132" t="s">
        <v>684</v>
      </c>
      <c r="C191" s="133" t="s">
        <v>685</v>
      </c>
      <c r="D191" s="132" t="s">
        <v>686</v>
      </c>
      <c r="E191" s="134" t="s">
        <v>687</v>
      </c>
      <c r="F191" s="135" t="s">
        <v>45</v>
      </c>
      <c r="G191" s="135">
        <v>200</v>
      </c>
      <c r="H191" s="136" t="s">
        <v>589</v>
      </c>
    </row>
    <row r="192" spans="1:8">
      <c r="A192" s="131">
        <v>191</v>
      </c>
      <c r="B192" s="132" t="s">
        <v>688</v>
      </c>
      <c r="C192" s="133" t="s">
        <v>689</v>
      </c>
      <c r="D192" s="132" t="s">
        <v>690</v>
      </c>
      <c r="E192" s="134" t="s">
        <v>691</v>
      </c>
      <c r="F192" s="135" t="s">
        <v>45</v>
      </c>
      <c r="G192" s="135">
        <v>200</v>
      </c>
      <c r="H192" s="136" t="s">
        <v>589</v>
      </c>
    </row>
    <row r="193" spans="1:8">
      <c r="A193" s="131">
        <v>192</v>
      </c>
      <c r="B193" s="132" t="s">
        <v>692</v>
      </c>
      <c r="C193" s="133" t="s">
        <v>611</v>
      </c>
      <c r="D193" s="132" t="s">
        <v>693</v>
      </c>
      <c r="E193" s="134" t="s">
        <v>694</v>
      </c>
      <c r="F193" s="135" t="s">
        <v>45</v>
      </c>
      <c r="G193" s="135">
        <v>200</v>
      </c>
      <c r="H193" s="136" t="s">
        <v>589</v>
      </c>
    </row>
    <row r="194" spans="1:8">
      <c r="A194" s="131">
        <v>193</v>
      </c>
      <c r="B194" s="132" t="s">
        <v>695</v>
      </c>
      <c r="C194" s="133" t="s">
        <v>611</v>
      </c>
      <c r="D194" s="132" t="s">
        <v>696</v>
      </c>
      <c r="E194" s="134" t="s">
        <v>694</v>
      </c>
      <c r="F194" s="135" t="s">
        <v>175</v>
      </c>
      <c r="G194" s="135">
        <v>400</v>
      </c>
      <c r="H194" s="136" t="s">
        <v>589</v>
      </c>
    </row>
    <row r="195" spans="1:8">
      <c r="A195" s="131">
        <v>194</v>
      </c>
      <c r="B195" s="132" t="s">
        <v>697</v>
      </c>
      <c r="C195" s="133" t="s">
        <v>677</v>
      </c>
      <c r="D195" s="132" t="s">
        <v>678</v>
      </c>
      <c r="E195" s="134" t="s">
        <v>679</v>
      </c>
      <c r="F195" s="135" t="s">
        <v>191</v>
      </c>
      <c r="G195" s="135">
        <v>100</v>
      </c>
      <c r="H195" s="136" t="s">
        <v>589</v>
      </c>
    </row>
    <row r="196" spans="1:8">
      <c r="A196" s="131">
        <v>195</v>
      </c>
      <c r="B196" s="132" t="s">
        <v>698</v>
      </c>
      <c r="C196" s="133" t="s">
        <v>611</v>
      </c>
      <c r="D196" s="132" t="s">
        <v>699</v>
      </c>
      <c r="E196" s="134" t="s">
        <v>700</v>
      </c>
      <c r="F196" s="135" t="s">
        <v>45</v>
      </c>
      <c r="G196" s="135">
        <v>100</v>
      </c>
      <c r="H196" s="136" t="s">
        <v>589</v>
      </c>
    </row>
    <row r="197" spans="1:8">
      <c r="A197" s="131">
        <v>196</v>
      </c>
      <c r="B197" s="132" t="s">
        <v>701</v>
      </c>
      <c r="C197" s="133" t="s">
        <v>611</v>
      </c>
      <c r="D197" s="132" t="s">
        <v>702</v>
      </c>
      <c r="E197" s="134" t="s">
        <v>703</v>
      </c>
      <c r="F197" s="135" t="s">
        <v>195</v>
      </c>
      <c r="G197" s="135">
        <v>200</v>
      </c>
      <c r="H197" s="136" t="s">
        <v>589</v>
      </c>
    </row>
    <row r="198" spans="1:8">
      <c r="A198" s="131">
        <v>197</v>
      </c>
      <c r="B198" s="132" t="s">
        <v>704</v>
      </c>
      <c r="C198" s="133" t="s">
        <v>657</v>
      </c>
      <c r="D198" s="132" t="s">
        <v>705</v>
      </c>
      <c r="E198" s="134" t="s">
        <v>659</v>
      </c>
      <c r="F198" s="135" t="s">
        <v>45</v>
      </c>
      <c r="G198" s="135">
        <v>100</v>
      </c>
      <c r="H198" s="136" t="s">
        <v>589</v>
      </c>
    </row>
    <row r="199" spans="1:8" ht="24">
      <c r="A199" s="131">
        <v>198</v>
      </c>
      <c r="B199" s="132" t="s">
        <v>706</v>
      </c>
      <c r="C199" s="133" t="s">
        <v>611</v>
      </c>
      <c r="D199" s="132" t="s">
        <v>707</v>
      </c>
      <c r="E199" s="134" t="s">
        <v>708</v>
      </c>
      <c r="F199" s="135" t="s">
        <v>45</v>
      </c>
      <c r="G199" s="135">
        <v>100</v>
      </c>
      <c r="H199" s="136" t="s">
        <v>589</v>
      </c>
    </row>
    <row r="200" spans="1:8">
      <c r="A200" s="131">
        <v>199</v>
      </c>
      <c r="B200" s="132" t="s">
        <v>709</v>
      </c>
      <c r="C200" s="133" t="s">
        <v>599</v>
      </c>
      <c r="D200" s="132" t="s">
        <v>710</v>
      </c>
      <c r="E200" s="134" t="s">
        <v>601</v>
      </c>
      <c r="F200" s="135" t="s">
        <v>45</v>
      </c>
      <c r="G200" s="135">
        <v>100</v>
      </c>
      <c r="H200" s="136" t="s">
        <v>589</v>
      </c>
    </row>
    <row r="201" spans="1:8">
      <c r="A201" s="131">
        <v>200</v>
      </c>
      <c r="B201" s="132" t="s">
        <v>711</v>
      </c>
      <c r="C201" s="133" t="s">
        <v>611</v>
      </c>
      <c r="D201" s="132" t="s">
        <v>712</v>
      </c>
      <c r="E201" s="134" t="s">
        <v>713</v>
      </c>
      <c r="F201" s="135" t="s">
        <v>195</v>
      </c>
      <c r="G201" s="135">
        <v>100</v>
      </c>
      <c r="H201" s="136" t="s">
        <v>589</v>
      </c>
    </row>
    <row r="202" spans="1:8" ht="24">
      <c r="A202" s="131">
        <v>201</v>
      </c>
      <c r="B202" s="132" t="s">
        <v>714</v>
      </c>
      <c r="C202" s="133" t="s">
        <v>640</v>
      </c>
      <c r="D202" s="132" t="s">
        <v>715</v>
      </c>
      <c r="E202" s="134" t="s">
        <v>642</v>
      </c>
      <c r="F202" s="135" t="s">
        <v>45</v>
      </c>
      <c r="G202" s="135">
        <v>100</v>
      </c>
      <c r="H202" s="136" t="s">
        <v>589</v>
      </c>
    </row>
    <row r="203" spans="1:8">
      <c r="A203" s="131">
        <v>202</v>
      </c>
      <c r="B203" s="132" t="s">
        <v>716</v>
      </c>
      <c r="C203" s="133" t="s">
        <v>611</v>
      </c>
      <c r="D203" s="132" t="s">
        <v>717</v>
      </c>
      <c r="E203" s="134" t="s">
        <v>718</v>
      </c>
      <c r="F203" s="135" t="s">
        <v>45</v>
      </c>
      <c r="G203" s="135">
        <v>200</v>
      </c>
      <c r="H203" s="136" t="s">
        <v>589</v>
      </c>
    </row>
    <row r="204" spans="1:8">
      <c r="A204" s="131">
        <v>203</v>
      </c>
      <c r="B204" s="132" t="s">
        <v>719</v>
      </c>
      <c r="C204" s="133" t="s">
        <v>611</v>
      </c>
      <c r="D204" s="132" t="s">
        <v>720</v>
      </c>
      <c r="E204" s="134" t="s">
        <v>721</v>
      </c>
      <c r="F204" s="135" t="s">
        <v>175</v>
      </c>
      <c r="G204" s="135">
        <v>300</v>
      </c>
      <c r="H204" s="136" t="s">
        <v>589</v>
      </c>
    </row>
    <row r="205" spans="1:8">
      <c r="A205" s="131">
        <v>204</v>
      </c>
      <c r="B205" s="132" t="s">
        <v>722</v>
      </c>
      <c r="C205" s="133" t="s">
        <v>657</v>
      </c>
      <c r="D205" s="132" t="s">
        <v>723</v>
      </c>
      <c r="E205" s="134" t="s">
        <v>659</v>
      </c>
      <c r="F205" s="135" t="s">
        <v>45</v>
      </c>
      <c r="G205" s="135">
        <v>100</v>
      </c>
      <c r="H205" s="136" t="s">
        <v>589</v>
      </c>
    </row>
    <row r="206" spans="1:8" ht="24">
      <c r="A206" s="131">
        <v>205</v>
      </c>
      <c r="B206" s="132" t="s">
        <v>724</v>
      </c>
      <c r="C206" s="133" t="s">
        <v>640</v>
      </c>
      <c r="D206" s="132" t="s">
        <v>725</v>
      </c>
      <c r="E206" s="134" t="s">
        <v>726</v>
      </c>
      <c r="F206" s="135" t="s">
        <v>191</v>
      </c>
      <c r="G206" s="135">
        <v>100</v>
      </c>
      <c r="H206" s="136" t="s">
        <v>589</v>
      </c>
    </row>
    <row r="207" spans="1:8">
      <c r="A207" s="131">
        <v>206</v>
      </c>
      <c r="B207" s="132" t="s">
        <v>727</v>
      </c>
      <c r="C207" s="133" t="s">
        <v>611</v>
      </c>
      <c r="D207" s="132" t="s">
        <v>728</v>
      </c>
      <c r="E207" s="134" t="s">
        <v>729</v>
      </c>
      <c r="F207" s="135" t="s">
        <v>175</v>
      </c>
      <c r="G207" s="135">
        <v>200</v>
      </c>
      <c r="H207" s="136" t="s">
        <v>589</v>
      </c>
    </row>
    <row r="208" spans="1:8">
      <c r="A208" s="131">
        <v>207</v>
      </c>
      <c r="B208" s="132" t="s">
        <v>730</v>
      </c>
      <c r="C208" s="133" t="s">
        <v>731</v>
      </c>
      <c r="D208" s="132" t="s">
        <v>732</v>
      </c>
      <c r="E208" s="134" t="s">
        <v>733</v>
      </c>
      <c r="F208" s="135" t="s">
        <v>45</v>
      </c>
      <c r="G208" s="135">
        <v>200</v>
      </c>
      <c r="H208" s="136" t="s">
        <v>734</v>
      </c>
    </row>
    <row r="209" spans="1:8">
      <c r="A209" s="131">
        <v>208</v>
      </c>
      <c r="B209" s="132" t="s">
        <v>735</v>
      </c>
      <c r="C209" s="133" t="s">
        <v>736</v>
      </c>
      <c r="D209" s="132" t="s">
        <v>737</v>
      </c>
      <c r="E209" s="134" t="s">
        <v>738</v>
      </c>
      <c r="F209" s="135" t="s">
        <v>45</v>
      </c>
      <c r="G209" s="135">
        <v>200</v>
      </c>
      <c r="H209" s="136" t="s">
        <v>734</v>
      </c>
    </row>
    <row r="210" spans="1:8">
      <c r="A210" s="131">
        <v>209</v>
      </c>
      <c r="B210" s="132" t="s">
        <v>739</v>
      </c>
      <c r="C210" s="133" t="s">
        <v>740</v>
      </c>
      <c r="D210" s="132" t="s">
        <v>741</v>
      </c>
      <c r="E210" s="134" t="s">
        <v>742</v>
      </c>
      <c r="F210" s="135" t="s">
        <v>45</v>
      </c>
      <c r="G210" s="135">
        <v>200</v>
      </c>
      <c r="H210" s="136" t="s">
        <v>734</v>
      </c>
    </row>
    <row r="211" spans="1:8">
      <c r="A211" s="131">
        <v>210</v>
      </c>
      <c r="B211" s="132" t="s">
        <v>743</v>
      </c>
      <c r="C211" s="133" t="s">
        <v>744</v>
      </c>
      <c r="D211" s="132" t="s">
        <v>745</v>
      </c>
      <c r="E211" s="134" t="s">
        <v>746</v>
      </c>
      <c r="F211" s="135" t="s">
        <v>45</v>
      </c>
      <c r="G211" s="135">
        <v>200</v>
      </c>
      <c r="H211" s="136" t="s">
        <v>734</v>
      </c>
    </row>
    <row r="212" spans="1:8">
      <c r="A212" s="131">
        <v>211</v>
      </c>
      <c r="B212" s="132" t="s">
        <v>747</v>
      </c>
      <c r="C212" s="133" t="s">
        <v>748</v>
      </c>
      <c r="D212" s="132" t="s">
        <v>749</v>
      </c>
      <c r="E212" s="134" t="s">
        <v>750</v>
      </c>
      <c r="F212" s="135" t="s">
        <v>45</v>
      </c>
      <c r="G212" s="135">
        <v>200</v>
      </c>
      <c r="H212" s="136" t="s">
        <v>734</v>
      </c>
    </row>
    <row r="213" spans="1:8" ht="24">
      <c r="A213" s="131">
        <v>212</v>
      </c>
      <c r="B213" s="132" t="s">
        <v>751</v>
      </c>
      <c r="C213" s="133" t="s">
        <v>752</v>
      </c>
      <c r="D213" s="132" t="s">
        <v>753</v>
      </c>
      <c r="E213" s="134" t="s">
        <v>754</v>
      </c>
      <c r="F213" s="135" t="s">
        <v>45</v>
      </c>
      <c r="G213" s="135">
        <v>200</v>
      </c>
      <c r="H213" s="136" t="s">
        <v>734</v>
      </c>
    </row>
    <row r="214" spans="1:8" ht="24">
      <c r="A214" s="131">
        <v>213</v>
      </c>
      <c r="B214" s="132" t="s">
        <v>755</v>
      </c>
      <c r="C214" s="133" t="s">
        <v>752</v>
      </c>
      <c r="D214" s="132" t="s">
        <v>756</v>
      </c>
      <c r="E214" s="134" t="s">
        <v>757</v>
      </c>
      <c r="F214" s="135" t="s">
        <v>45</v>
      </c>
      <c r="G214" s="135">
        <v>200</v>
      </c>
      <c r="H214" s="136" t="s">
        <v>734</v>
      </c>
    </row>
    <row r="215" spans="1:8" ht="24">
      <c r="A215" s="131">
        <v>214</v>
      </c>
      <c r="B215" s="132" t="s">
        <v>758</v>
      </c>
      <c r="C215" s="133" t="s">
        <v>752</v>
      </c>
      <c r="D215" s="132" t="s">
        <v>759</v>
      </c>
      <c r="E215" s="134" t="s">
        <v>760</v>
      </c>
      <c r="F215" s="135" t="s">
        <v>45</v>
      </c>
      <c r="G215" s="135">
        <v>200</v>
      </c>
      <c r="H215" s="136" t="s">
        <v>734</v>
      </c>
    </row>
    <row r="216" spans="1:8">
      <c r="A216" s="131">
        <v>215</v>
      </c>
      <c r="B216" s="132" t="s">
        <v>761</v>
      </c>
      <c r="C216" s="133" t="s">
        <v>752</v>
      </c>
      <c r="D216" s="132" t="s">
        <v>762</v>
      </c>
      <c r="E216" s="134" t="s">
        <v>763</v>
      </c>
      <c r="F216" s="135" t="s">
        <v>45</v>
      </c>
      <c r="G216" s="135">
        <v>200</v>
      </c>
      <c r="H216" s="136" t="s">
        <v>734</v>
      </c>
    </row>
    <row r="217" spans="1:8" ht="24">
      <c r="A217" s="131">
        <v>216</v>
      </c>
      <c r="B217" s="132" t="s">
        <v>764</v>
      </c>
      <c r="C217" s="133" t="s">
        <v>752</v>
      </c>
      <c r="D217" s="132" t="s">
        <v>765</v>
      </c>
      <c r="E217" s="134" t="s">
        <v>766</v>
      </c>
      <c r="F217" s="135" t="s">
        <v>45</v>
      </c>
      <c r="G217" s="135">
        <v>200</v>
      </c>
      <c r="H217" s="136" t="s">
        <v>734</v>
      </c>
    </row>
    <row r="218" spans="1:8">
      <c r="A218" s="131">
        <v>217</v>
      </c>
      <c r="B218" s="132" t="s">
        <v>767</v>
      </c>
      <c r="C218" s="133" t="s">
        <v>768</v>
      </c>
      <c r="D218" s="132" t="s">
        <v>769</v>
      </c>
      <c r="E218" s="134" t="s">
        <v>770</v>
      </c>
      <c r="F218" s="135" t="s">
        <v>45</v>
      </c>
      <c r="G218" s="135">
        <v>200</v>
      </c>
      <c r="H218" s="136" t="s">
        <v>734</v>
      </c>
    </row>
    <row r="219" spans="1:8">
      <c r="A219" s="131">
        <v>218</v>
      </c>
      <c r="B219" s="132" t="s">
        <v>771</v>
      </c>
      <c r="C219" s="133" t="s">
        <v>772</v>
      </c>
      <c r="D219" s="132" t="s">
        <v>773</v>
      </c>
      <c r="E219" s="134" t="s">
        <v>774</v>
      </c>
      <c r="F219" s="135" t="s">
        <v>45</v>
      </c>
      <c r="G219" s="135">
        <v>200</v>
      </c>
      <c r="H219" s="136" t="s">
        <v>734</v>
      </c>
    </row>
    <row r="220" spans="1:8">
      <c r="A220" s="131">
        <v>219</v>
      </c>
      <c r="B220" s="132" t="s">
        <v>775</v>
      </c>
      <c r="C220" s="133" t="s">
        <v>776</v>
      </c>
      <c r="D220" s="132" t="s">
        <v>777</v>
      </c>
      <c r="E220" s="134" t="s">
        <v>778</v>
      </c>
      <c r="F220" s="135" t="s">
        <v>45</v>
      </c>
      <c r="G220" s="135">
        <v>200</v>
      </c>
      <c r="H220" s="136" t="s">
        <v>734</v>
      </c>
    </row>
    <row r="221" spans="1:8">
      <c r="A221" s="131">
        <v>220</v>
      </c>
      <c r="B221" s="132" t="s">
        <v>779</v>
      </c>
      <c r="C221" s="133" t="s">
        <v>780</v>
      </c>
      <c r="D221" s="132" t="s">
        <v>781</v>
      </c>
      <c r="E221" s="134" t="s">
        <v>782</v>
      </c>
      <c r="F221" s="135" t="s">
        <v>45</v>
      </c>
      <c r="G221" s="135">
        <v>200</v>
      </c>
      <c r="H221" s="136" t="s">
        <v>734</v>
      </c>
    </row>
    <row r="222" spans="1:8">
      <c r="A222" s="131">
        <v>221</v>
      </c>
      <c r="B222" s="132" t="s">
        <v>783</v>
      </c>
      <c r="C222" s="133" t="s">
        <v>784</v>
      </c>
      <c r="D222" s="132" t="s">
        <v>785</v>
      </c>
      <c r="E222" s="134" t="s">
        <v>786</v>
      </c>
      <c r="F222" s="135" t="s">
        <v>45</v>
      </c>
      <c r="G222" s="135">
        <v>200</v>
      </c>
      <c r="H222" s="136" t="s">
        <v>734</v>
      </c>
    </row>
    <row r="223" spans="1:8" ht="24">
      <c r="A223" s="131">
        <v>222</v>
      </c>
      <c r="B223" s="132" t="s">
        <v>787</v>
      </c>
      <c r="C223" s="133" t="s">
        <v>784</v>
      </c>
      <c r="D223" s="132" t="s">
        <v>788</v>
      </c>
      <c r="E223" s="134" t="s">
        <v>786</v>
      </c>
      <c r="F223" s="135" t="s">
        <v>45</v>
      </c>
      <c r="G223" s="135">
        <v>200</v>
      </c>
      <c r="H223" s="136" t="s">
        <v>734</v>
      </c>
    </row>
    <row r="224" spans="1:8">
      <c r="A224" s="131">
        <v>223</v>
      </c>
      <c r="B224" s="132" t="s">
        <v>789</v>
      </c>
      <c r="C224" s="133" t="s">
        <v>790</v>
      </c>
      <c r="D224" s="132" t="s">
        <v>791</v>
      </c>
      <c r="E224" s="134" t="s">
        <v>792</v>
      </c>
      <c r="F224" s="135" t="s">
        <v>45</v>
      </c>
      <c r="G224" s="135">
        <v>200</v>
      </c>
      <c r="H224" s="136" t="s">
        <v>734</v>
      </c>
    </row>
    <row r="225" spans="1:8">
      <c r="A225" s="131">
        <v>224</v>
      </c>
      <c r="B225" s="132" t="s">
        <v>793</v>
      </c>
      <c r="C225" s="133" t="s">
        <v>794</v>
      </c>
      <c r="D225" s="132" t="s">
        <v>795</v>
      </c>
      <c r="E225" s="134" t="s">
        <v>796</v>
      </c>
      <c r="F225" s="135" t="s">
        <v>45</v>
      </c>
      <c r="G225" s="135">
        <v>200</v>
      </c>
      <c r="H225" s="136" t="s">
        <v>734</v>
      </c>
    </row>
    <row r="226" spans="1:8">
      <c r="A226" s="131">
        <v>225</v>
      </c>
      <c r="B226" s="132" t="s">
        <v>797</v>
      </c>
      <c r="C226" s="133" t="s">
        <v>798</v>
      </c>
      <c r="D226" s="132" t="s">
        <v>799</v>
      </c>
      <c r="E226" s="134" t="s">
        <v>800</v>
      </c>
      <c r="F226" s="135" t="s">
        <v>45</v>
      </c>
      <c r="G226" s="135">
        <v>200</v>
      </c>
      <c r="H226" s="136" t="s">
        <v>734</v>
      </c>
    </row>
    <row r="227" spans="1:8">
      <c r="A227" s="131">
        <v>226</v>
      </c>
      <c r="B227" s="132" t="s">
        <v>801</v>
      </c>
      <c r="C227" s="133" t="s">
        <v>802</v>
      </c>
      <c r="D227" s="132" t="s">
        <v>803</v>
      </c>
      <c r="E227" s="134" t="s">
        <v>804</v>
      </c>
      <c r="F227" s="135" t="s">
        <v>45</v>
      </c>
      <c r="G227" s="135">
        <v>200</v>
      </c>
      <c r="H227" s="136" t="s">
        <v>734</v>
      </c>
    </row>
    <row r="228" spans="1:8">
      <c r="A228" s="131">
        <v>227</v>
      </c>
      <c r="B228" s="132" t="s">
        <v>805</v>
      </c>
      <c r="C228" s="133" t="s">
        <v>806</v>
      </c>
      <c r="D228" s="132" t="s">
        <v>807</v>
      </c>
      <c r="E228" s="134" t="s">
        <v>808</v>
      </c>
      <c r="F228" s="135" t="s">
        <v>45</v>
      </c>
      <c r="G228" s="135">
        <v>200</v>
      </c>
      <c r="H228" s="136" t="s">
        <v>734</v>
      </c>
    </row>
    <row r="229" spans="1:8">
      <c r="A229" s="131">
        <v>228</v>
      </c>
      <c r="B229" s="132" t="s">
        <v>809</v>
      </c>
      <c r="C229" s="133" t="s">
        <v>806</v>
      </c>
      <c r="D229" s="132" t="s">
        <v>810</v>
      </c>
      <c r="E229" s="134" t="s">
        <v>808</v>
      </c>
      <c r="F229" s="135" t="s">
        <v>45</v>
      </c>
      <c r="G229" s="135">
        <v>200</v>
      </c>
      <c r="H229" s="136" t="s">
        <v>734</v>
      </c>
    </row>
    <row r="230" spans="1:8">
      <c r="A230" s="131">
        <v>229</v>
      </c>
      <c r="B230" s="132" t="s">
        <v>811</v>
      </c>
      <c r="C230" s="133" t="s">
        <v>812</v>
      </c>
      <c r="D230" s="132" t="s">
        <v>813</v>
      </c>
      <c r="E230" s="134" t="s">
        <v>814</v>
      </c>
      <c r="F230" s="135" t="s">
        <v>45</v>
      </c>
      <c r="G230" s="135">
        <v>200</v>
      </c>
      <c r="H230" s="136" t="s">
        <v>734</v>
      </c>
    </row>
    <row r="231" spans="1:8">
      <c r="A231" s="131">
        <v>230</v>
      </c>
      <c r="B231" s="132" t="s">
        <v>815</v>
      </c>
      <c r="C231" s="133" t="s">
        <v>816</v>
      </c>
      <c r="D231" s="132" t="s">
        <v>817</v>
      </c>
      <c r="E231" s="134" t="s">
        <v>818</v>
      </c>
      <c r="F231" s="135" t="s">
        <v>45</v>
      </c>
      <c r="G231" s="135">
        <v>200</v>
      </c>
      <c r="H231" s="136" t="s">
        <v>734</v>
      </c>
    </row>
    <row r="232" spans="1:8">
      <c r="A232" s="131">
        <v>231</v>
      </c>
      <c r="B232" s="132" t="s">
        <v>819</v>
      </c>
      <c r="C232" s="133" t="s">
        <v>820</v>
      </c>
      <c r="D232" s="132" t="s">
        <v>821</v>
      </c>
      <c r="E232" s="134" t="s">
        <v>822</v>
      </c>
      <c r="F232" s="135" t="s">
        <v>45</v>
      </c>
      <c r="G232" s="135">
        <v>200</v>
      </c>
      <c r="H232" s="136" t="s">
        <v>734</v>
      </c>
    </row>
    <row r="233" spans="1:8">
      <c r="A233" s="131">
        <v>232</v>
      </c>
      <c r="B233" s="132" t="s">
        <v>823</v>
      </c>
      <c r="C233" s="133" t="s">
        <v>824</v>
      </c>
      <c r="D233" s="132" t="s">
        <v>825</v>
      </c>
      <c r="E233" s="134" t="s">
        <v>826</v>
      </c>
      <c r="F233" s="135" t="s">
        <v>45</v>
      </c>
      <c r="G233" s="135">
        <v>100</v>
      </c>
      <c r="H233" s="136" t="s">
        <v>734</v>
      </c>
    </row>
    <row r="234" spans="1:8">
      <c r="A234" s="131">
        <v>233</v>
      </c>
      <c r="B234" s="132" t="s">
        <v>827</v>
      </c>
      <c r="C234" s="133" t="s">
        <v>828</v>
      </c>
      <c r="D234" s="132" t="s">
        <v>829</v>
      </c>
      <c r="E234" s="134" t="s">
        <v>830</v>
      </c>
      <c r="F234" s="135" t="s">
        <v>191</v>
      </c>
      <c r="G234" s="135">
        <v>100</v>
      </c>
      <c r="H234" s="136" t="s">
        <v>734</v>
      </c>
    </row>
    <row r="235" spans="1:8">
      <c r="A235" s="131">
        <v>234</v>
      </c>
      <c r="B235" s="132" t="s">
        <v>831</v>
      </c>
      <c r="C235" s="133" t="s">
        <v>752</v>
      </c>
      <c r="D235" s="132" t="s">
        <v>832</v>
      </c>
      <c r="E235" s="134" t="s">
        <v>833</v>
      </c>
      <c r="F235" s="135" t="s">
        <v>175</v>
      </c>
      <c r="G235" s="135">
        <v>300</v>
      </c>
      <c r="H235" s="136" t="s">
        <v>734</v>
      </c>
    </row>
    <row r="236" spans="1:8" ht="36">
      <c r="A236" s="131">
        <v>235</v>
      </c>
      <c r="B236" s="132" t="s">
        <v>834</v>
      </c>
      <c r="C236" s="133" t="s">
        <v>752</v>
      </c>
      <c r="D236" s="132" t="s">
        <v>835</v>
      </c>
      <c r="E236" s="134" t="s">
        <v>836</v>
      </c>
      <c r="F236" s="135" t="s">
        <v>45</v>
      </c>
      <c r="G236" s="135">
        <v>200</v>
      </c>
      <c r="H236" s="136" t="s">
        <v>734</v>
      </c>
    </row>
    <row r="237" spans="1:8">
      <c r="A237" s="131">
        <v>236</v>
      </c>
      <c r="B237" s="132" t="s">
        <v>837</v>
      </c>
      <c r="C237" s="133" t="s">
        <v>752</v>
      </c>
      <c r="D237" s="132" t="s">
        <v>838</v>
      </c>
      <c r="E237" s="134" t="s">
        <v>839</v>
      </c>
      <c r="F237" s="135" t="s">
        <v>45</v>
      </c>
      <c r="G237" s="135">
        <v>100</v>
      </c>
      <c r="H237" s="136" t="s">
        <v>734</v>
      </c>
    </row>
    <row r="238" spans="1:8" ht="24">
      <c r="A238" s="131">
        <v>237</v>
      </c>
      <c r="B238" s="132" t="s">
        <v>840</v>
      </c>
      <c r="C238" s="133" t="s">
        <v>752</v>
      </c>
      <c r="D238" s="132" t="s">
        <v>841</v>
      </c>
      <c r="E238" s="134" t="s">
        <v>842</v>
      </c>
      <c r="F238" s="135" t="s">
        <v>195</v>
      </c>
      <c r="G238" s="135">
        <v>100</v>
      </c>
      <c r="H238" s="136" t="s">
        <v>734</v>
      </c>
    </row>
    <row r="239" spans="1:8">
      <c r="A239" s="131">
        <v>238</v>
      </c>
      <c r="B239" s="132" t="s">
        <v>843</v>
      </c>
      <c r="C239" s="133" t="s">
        <v>844</v>
      </c>
      <c r="D239" s="132" t="s">
        <v>845</v>
      </c>
      <c r="E239" s="134" t="s">
        <v>846</v>
      </c>
      <c r="F239" s="135" t="s">
        <v>195</v>
      </c>
      <c r="G239" s="135">
        <v>100</v>
      </c>
      <c r="H239" s="136" t="s">
        <v>734</v>
      </c>
    </row>
    <row r="240" spans="1:8">
      <c r="A240" s="131">
        <v>239</v>
      </c>
      <c r="B240" s="132" t="s">
        <v>847</v>
      </c>
      <c r="C240" s="133" t="s">
        <v>848</v>
      </c>
      <c r="D240" s="132" t="s">
        <v>849</v>
      </c>
      <c r="E240" s="134" t="s">
        <v>850</v>
      </c>
      <c r="F240" s="135" t="s">
        <v>45</v>
      </c>
      <c r="G240" s="135">
        <v>100</v>
      </c>
      <c r="H240" s="136" t="s">
        <v>734</v>
      </c>
    </row>
    <row r="241" spans="1:8">
      <c r="A241" s="131">
        <v>240</v>
      </c>
      <c r="B241" s="132" t="s">
        <v>851</v>
      </c>
      <c r="C241" s="133" t="s">
        <v>852</v>
      </c>
      <c r="D241" s="132" t="s">
        <v>853</v>
      </c>
      <c r="E241" s="134" t="s">
        <v>854</v>
      </c>
      <c r="F241" s="135" t="s">
        <v>45</v>
      </c>
      <c r="G241" s="135">
        <v>100</v>
      </c>
      <c r="H241" s="136" t="s">
        <v>734</v>
      </c>
    </row>
    <row r="242" spans="1:8" ht="24">
      <c r="A242" s="131">
        <v>241</v>
      </c>
      <c r="B242" s="132" t="s">
        <v>855</v>
      </c>
      <c r="C242" s="133" t="s">
        <v>780</v>
      </c>
      <c r="D242" s="132" t="s">
        <v>856</v>
      </c>
      <c r="E242" s="134" t="s">
        <v>782</v>
      </c>
      <c r="F242" s="135" t="s">
        <v>45</v>
      </c>
      <c r="G242" s="135">
        <v>100</v>
      </c>
      <c r="H242" s="136" t="s">
        <v>734</v>
      </c>
    </row>
    <row r="243" spans="1:8">
      <c r="A243" s="131">
        <v>242</v>
      </c>
      <c r="B243" s="132" t="s">
        <v>857</v>
      </c>
      <c r="C243" s="133" t="s">
        <v>806</v>
      </c>
      <c r="D243" s="132" t="s">
        <v>858</v>
      </c>
      <c r="E243" s="134" t="s">
        <v>808</v>
      </c>
      <c r="F243" s="135" t="s">
        <v>45</v>
      </c>
      <c r="G243" s="135">
        <v>100</v>
      </c>
      <c r="H243" s="136" t="s">
        <v>734</v>
      </c>
    </row>
    <row r="244" spans="1:8">
      <c r="A244" s="131">
        <v>243</v>
      </c>
      <c r="B244" s="132" t="s">
        <v>859</v>
      </c>
      <c r="C244" s="133" t="s">
        <v>752</v>
      </c>
      <c r="D244" s="132" t="s">
        <v>860</v>
      </c>
      <c r="E244" s="134" t="s">
        <v>861</v>
      </c>
      <c r="F244" s="135" t="s">
        <v>175</v>
      </c>
      <c r="G244" s="135">
        <v>500</v>
      </c>
      <c r="H244" s="136" t="s">
        <v>734</v>
      </c>
    </row>
    <row r="245" spans="1:8">
      <c r="A245" s="131">
        <v>244</v>
      </c>
      <c r="B245" s="132" t="s">
        <v>862</v>
      </c>
      <c r="C245" s="133" t="s">
        <v>752</v>
      </c>
      <c r="D245" s="132" t="s">
        <v>863</v>
      </c>
      <c r="E245" s="134" t="s">
        <v>864</v>
      </c>
      <c r="F245" s="135" t="s">
        <v>45</v>
      </c>
      <c r="G245" s="135">
        <v>100</v>
      </c>
      <c r="H245" s="136" t="s">
        <v>734</v>
      </c>
    </row>
    <row r="246" spans="1:8" ht="24">
      <c r="A246" s="131">
        <v>245</v>
      </c>
      <c r="B246" s="132" t="s">
        <v>865</v>
      </c>
      <c r="C246" s="133" t="s">
        <v>780</v>
      </c>
      <c r="D246" s="132" t="s">
        <v>866</v>
      </c>
      <c r="E246" s="134" t="s">
        <v>782</v>
      </c>
      <c r="F246" s="135" t="s">
        <v>45</v>
      </c>
      <c r="G246" s="135">
        <v>100</v>
      </c>
      <c r="H246" s="136" t="s">
        <v>734</v>
      </c>
    </row>
    <row r="247" spans="1:8">
      <c r="A247" s="131">
        <v>246</v>
      </c>
      <c r="B247" s="132" t="s">
        <v>867</v>
      </c>
      <c r="C247" s="133" t="s">
        <v>868</v>
      </c>
      <c r="D247" s="132" t="s">
        <v>869</v>
      </c>
      <c r="E247" s="134" t="s">
        <v>870</v>
      </c>
      <c r="F247" s="135" t="s">
        <v>195</v>
      </c>
      <c r="G247" s="135">
        <v>100</v>
      </c>
      <c r="H247" s="136" t="s">
        <v>33</v>
      </c>
    </row>
    <row r="248" spans="1:8">
      <c r="A248" s="131">
        <v>247</v>
      </c>
      <c r="B248" s="132" t="s">
        <v>871</v>
      </c>
      <c r="C248" s="133" t="s">
        <v>872</v>
      </c>
      <c r="D248" s="132" t="s">
        <v>873</v>
      </c>
      <c r="E248" s="134" t="s">
        <v>874</v>
      </c>
      <c r="F248" s="135" t="s">
        <v>45</v>
      </c>
      <c r="G248" s="135">
        <v>200</v>
      </c>
      <c r="H248" s="136" t="s">
        <v>33</v>
      </c>
    </row>
    <row r="249" spans="1:8">
      <c r="A249" s="131">
        <v>248</v>
      </c>
      <c r="B249" s="132" t="s">
        <v>875</v>
      </c>
      <c r="C249" s="133" t="s">
        <v>876</v>
      </c>
      <c r="D249" s="132" t="s">
        <v>877</v>
      </c>
      <c r="E249" s="134" t="s">
        <v>878</v>
      </c>
      <c r="F249" s="135" t="s">
        <v>45</v>
      </c>
      <c r="G249" s="135">
        <v>200</v>
      </c>
      <c r="H249" s="136" t="s">
        <v>33</v>
      </c>
    </row>
    <row r="250" spans="1:8">
      <c r="A250" s="131">
        <v>249</v>
      </c>
      <c r="B250" s="132" t="s">
        <v>879</v>
      </c>
      <c r="C250" s="133" t="s">
        <v>880</v>
      </c>
      <c r="D250" s="132" t="s">
        <v>881</v>
      </c>
      <c r="E250" s="134" t="s">
        <v>882</v>
      </c>
      <c r="F250" s="135" t="s">
        <v>45</v>
      </c>
      <c r="G250" s="135">
        <v>200</v>
      </c>
      <c r="H250" s="136" t="s">
        <v>33</v>
      </c>
    </row>
    <row r="251" spans="1:8">
      <c r="A251" s="131">
        <v>250</v>
      </c>
      <c r="B251" s="132" t="s">
        <v>883</v>
      </c>
      <c r="C251" s="133" t="s">
        <v>884</v>
      </c>
      <c r="D251" s="132" t="s">
        <v>885</v>
      </c>
      <c r="E251" s="134" t="s">
        <v>886</v>
      </c>
      <c r="F251" s="135" t="s">
        <v>45</v>
      </c>
      <c r="G251" s="135">
        <v>200</v>
      </c>
      <c r="H251" s="136" t="s">
        <v>33</v>
      </c>
    </row>
    <row r="252" spans="1:8">
      <c r="A252" s="131">
        <v>251</v>
      </c>
      <c r="B252" s="132" t="s">
        <v>887</v>
      </c>
      <c r="C252" s="133" t="s">
        <v>888</v>
      </c>
      <c r="D252" s="132" t="s">
        <v>889</v>
      </c>
      <c r="E252" s="134" t="s">
        <v>890</v>
      </c>
      <c r="F252" s="135" t="s">
        <v>45</v>
      </c>
      <c r="G252" s="135">
        <v>200</v>
      </c>
      <c r="H252" s="136" t="s">
        <v>33</v>
      </c>
    </row>
    <row r="253" spans="1:8">
      <c r="A253" s="131">
        <v>252</v>
      </c>
      <c r="B253" s="132" t="s">
        <v>891</v>
      </c>
      <c r="C253" s="133" t="s">
        <v>892</v>
      </c>
      <c r="D253" s="132" t="s">
        <v>893</v>
      </c>
      <c r="E253" s="134" t="s">
        <v>894</v>
      </c>
      <c r="F253" s="135" t="s">
        <v>45</v>
      </c>
      <c r="G253" s="135">
        <v>200</v>
      </c>
      <c r="H253" s="136" t="s">
        <v>33</v>
      </c>
    </row>
    <row r="254" spans="1:8">
      <c r="A254" s="131">
        <v>253</v>
      </c>
      <c r="B254" s="132" t="s">
        <v>895</v>
      </c>
      <c r="C254" s="133" t="s">
        <v>896</v>
      </c>
      <c r="D254" s="132" t="s">
        <v>897</v>
      </c>
      <c r="E254" s="134" t="s">
        <v>898</v>
      </c>
      <c r="F254" s="135" t="s">
        <v>45</v>
      </c>
      <c r="G254" s="135">
        <v>200</v>
      </c>
      <c r="H254" s="136" t="s">
        <v>33</v>
      </c>
    </row>
    <row r="255" spans="1:8">
      <c r="A255" s="131">
        <v>254</v>
      </c>
      <c r="B255" s="132" t="s">
        <v>899</v>
      </c>
      <c r="C255" s="133" t="s">
        <v>900</v>
      </c>
      <c r="D255" s="132" t="s">
        <v>901</v>
      </c>
      <c r="E255" s="134" t="s">
        <v>902</v>
      </c>
      <c r="F255" s="135" t="s">
        <v>45</v>
      </c>
      <c r="G255" s="135">
        <v>200</v>
      </c>
      <c r="H255" s="136" t="s">
        <v>33</v>
      </c>
    </row>
    <row r="256" spans="1:8">
      <c r="A256" s="131">
        <v>255</v>
      </c>
      <c r="B256" s="132" t="s">
        <v>903</v>
      </c>
      <c r="C256" s="133" t="s">
        <v>904</v>
      </c>
      <c r="D256" s="132" t="s">
        <v>905</v>
      </c>
      <c r="E256" s="134" t="s">
        <v>906</v>
      </c>
      <c r="F256" s="135" t="s">
        <v>45</v>
      </c>
      <c r="G256" s="135">
        <v>200</v>
      </c>
      <c r="H256" s="136" t="s">
        <v>33</v>
      </c>
    </row>
    <row r="257" spans="1:8">
      <c r="A257" s="131">
        <v>256</v>
      </c>
      <c r="B257" s="132" t="s">
        <v>907</v>
      </c>
      <c r="C257" s="133" t="s">
        <v>908</v>
      </c>
      <c r="D257" s="132" t="s">
        <v>909</v>
      </c>
      <c r="E257" s="134" t="s">
        <v>910</v>
      </c>
      <c r="F257" s="135" t="s">
        <v>45</v>
      </c>
      <c r="G257" s="135">
        <v>200</v>
      </c>
      <c r="H257" s="136" t="s">
        <v>33</v>
      </c>
    </row>
    <row r="258" spans="1:8">
      <c r="A258" s="131">
        <v>257</v>
      </c>
      <c r="B258" s="132" t="s">
        <v>911</v>
      </c>
      <c r="C258" s="133" t="s">
        <v>912</v>
      </c>
      <c r="D258" s="132" t="s">
        <v>913</v>
      </c>
      <c r="E258" s="134" t="s">
        <v>914</v>
      </c>
      <c r="F258" s="135" t="s">
        <v>45</v>
      </c>
      <c r="G258" s="135">
        <v>200</v>
      </c>
      <c r="H258" s="136" t="s">
        <v>33</v>
      </c>
    </row>
    <row r="259" spans="1:8">
      <c r="A259" s="131">
        <v>258</v>
      </c>
      <c r="B259" s="132" t="s">
        <v>915</v>
      </c>
      <c r="C259" s="133" t="s">
        <v>916</v>
      </c>
      <c r="D259" s="132" t="s">
        <v>917</v>
      </c>
      <c r="E259" s="134" t="s">
        <v>918</v>
      </c>
      <c r="F259" s="135" t="s">
        <v>45</v>
      </c>
      <c r="G259" s="135">
        <v>200</v>
      </c>
      <c r="H259" s="136" t="s">
        <v>33</v>
      </c>
    </row>
    <row r="260" spans="1:8">
      <c r="A260" s="131">
        <v>259</v>
      </c>
      <c r="B260" s="132" t="s">
        <v>919</v>
      </c>
      <c r="C260" s="133" t="s">
        <v>920</v>
      </c>
      <c r="D260" s="132" t="s">
        <v>921</v>
      </c>
      <c r="E260" s="134" t="s">
        <v>922</v>
      </c>
      <c r="F260" s="135" t="s">
        <v>45</v>
      </c>
      <c r="G260" s="135">
        <v>200</v>
      </c>
      <c r="H260" s="136" t="s">
        <v>33</v>
      </c>
    </row>
    <row r="261" spans="1:8">
      <c r="A261" s="131">
        <v>260</v>
      </c>
      <c r="B261" s="132" t="s">
        <v>923</v>
      </c>
      <c r="C261" s="133" t="s">
        <v>924</v>
      </c>
      <c r="D261" s="132" t="s">
        <v>925</v>
      </c>
      <c r="E261" s="134" t="s">
        <v>926</v>
      </c>
      <c r="F261" s="135" t="s">
        <v>45</v>
      </c>
      <c r="G261" s="135">
        <v>200</v>
      </c>
      <c r="H261" s="136" t="s">
        <v>33</v>
      </c>
    </row>
    <row r="262" spans="1:8">
      <c r="A262" s="131">
        <v>261</v>
      </c>
      <c r="B262" s="132" t="s">
        <v>927</v>
      </c>
      <c r="C262" s="133" t="s">
        <v>928</v>
      </c>
      <c r="D262" s="132" t="s">
        <v>929</v>
      </c>
      <c r="E262" s="134" t="s">
        <v>930</v>
      </c>
      <c r="F262" s="135" t="s">
        <v>45</v>
      </c>
      <c r="G262" s="135">
        <v>200</v>
      </c>
      <c r="H262" s="136" t="s">
        <v>33</v>
      </c>
    </row>
    <row r="263" spans="1:8">
      <c r="A263" s="131">
        <v>262</v>
      </c>
      <c r="B263" s="132" t="s">
        <v>931</v>
      </c>
      <c r="C263" s="133" t="s">
        <v>932</v>
      </c>
      <c r="D263" s="132" t="s">
        <v>933</v>
      </c>
      <c r="E263" s="134" t="s">
        <v>934</v>
      </c>
      <c r="F263" s="135" t="s">
        <v>45</v>
      </c>
      <c r="G263" s="135">
        <v>200</v>
      </c>
      <c r="H263" s="136" t="s">
        <v>33</v>
      </c>
    </row>
    <row r="264" spans="1:8">
      <c r="A264" s="131">
        <v>263</v>
      </c>
      <c r="B264" s="132" t="s">
        <v>935</v>
      </c>
      <c r="C264" s="133" t="s">
        <v>936</v>
      </c>
      <c r="D264" s="132" t="s">
        <v>937</v>
      </c>
      <c r="E264" s="134" t="s">
        <v>938</v>
      </c>
      <c r="F264" s="135" t="s">
        <v>45</v>
      </c>
      <c r="G264" s="135">
        <v>200</v>
      </c>
      <c r="H264" s="136" t="s">
        <v>33</v>
      </c>
    </row>
    <row r="265" spans="1:8">
      <c r="A265" s="131">
        <v>264</v>
      </c>
      <c r="B265" s="132" t="s">
        <v>939</v>
      </c>
      <c r="C265" s="133" t="s">
        <v>868</v>
      </c>
      <c r="D265" s="132" t="s">
        <v>869</v>
      </c>
      <c r="E265" s="134" t="s">
        <v>870</v>
      </c>
      <c r="F265" s="135" t="s">
        <v>45</v>
      </c>
      <c r="G265" s="135">
        <v>200</v>
      </c>
      <c r="H265" s="136" t="s">
        <v>33</v>
      </c>
    </row>
    <row r="266" spans="1:8">
      <c r="A266" s="131">
        <v>265</v>
      </c>
      <c r="B266" s="132" t="s">
        <v>940</v>
      </c>
      <c r="C266" s="133" t="s">
        <v>941</v>
      </c>
      <c r="D266" s="132" t="s">
        <v>942</v>
      </c>
      <c r="E266" s="134" t="s">
        <v>943</v>
      </c>
      <c r="F266" s="135" t="s">
        <v>45</v>
      </c>
      <c r="G266" s="135">
        <v>200</v>
      </c>
      <c r="H266" s="136" t="s">
        <v>33</v>
      </c>
    </row>
    <row r="267" spans="1:8">
      <c r="A267" s="131">
        <v>266</v>
      </c>
      <c r="B267" s="132" t="s">
        <v>944</v>
      </c>
      <c r="C267" s="133" t="s">
        <v>945</v>
      </c>
      <c r="D267" s="132" t="s">
        <v>513</v>
      </c>
      <c r="E267" s="134" t="s">
        <v>946</v>
      </c>
      <c r="F267" s="135" t="s">
        <v>45</v>
      </c>
      <c r="G267" s="135">
        <v>200</v>
      </c>
      <c r="H267" s="136" t="s">
        <v>33</v>
      </c>
    </row>
    <row r="268" spans="1:8">
      <c r="A268" s="131">
        <v>267</v>
      </c>
      <c r="B268" s="132" t="s">
        <v>947</v>
      </c>
      <c r="C268" s="133" t="s">
        <v>948</v>
      </c>
      <c r="D268" s="132" t="s">
        <v>949</v>
      </c>
      <c r="E268" s="134" t="s">
        <v>950</v>
      </c>
      <c r="F268" s="135" t="s">
        <v>45</v>
      </c>
      <c r="G268" s="135">
        <v>200</v>
      </c>
      <c r="H268" s="136" t="s">
        <v>33</v>
      </c>
    </row>
    <row r="269" spans="1:8">
      <c r="A269" s="131">
        <v>268</v>
      </c>
      <c r="B269" s="132" t="s">
        <v>951</v>
      </c>
      <c r="C269" s="133" t="s">
        <v>952</v>
      </c>
      <c r="D269" s="132" t="s">
        <v>953</v>
      </c>
      <c r="E269" s="134" t="s">
        <v>954</v>
      </c>
      <c r="F269" s="135" t="s">
        <v>45</v>
      </c>
      <c r="G269" s="135">
        <v>200</v>
      </c>
      <c r="H269" s="136" t="s">
        <v>33</v>
      </c>
    </row>
    <row r="270" spans="1:8">
      <c r="A270" s="131">
        <v>269</v>
      </c>
      <c r="B270" s="132" t="s">
        <v>955</v>
      </c>
      <c r="C270" s="133" t="s">
        <v>35</v>
      </c>
      <c r="D270" s="132" t="s">
        <v>956</v>
      </c>
      <c r="E270" s="134" t="s">
        <v>957</v>
      </c>
      <c r="F270" s="135" t="s">
        <v>45</v>
      </c>
      <c r="G270" s="135">
        <v>200</v>
      </c>
      <c r="H270" s="136" t="s">
        <v>33</v>
      </c>
    </row>
    <row r="271" spans="1:8">
      <c r="A271" s="131">
        <v>270</v>
      </c>
      <c r="B271" s="132" t="s">
        <v>958</v>
      </c>
      <c r="C271" s="133" t="s">
        <v>35</v>
      </c>
      <c r="D271" s="132" t="s">
        <v>959</v>
      </c>
      <c r="E271" s="134" t="s">
        <v>957</v>
      </c>
      <c r="F271" s="135" t="s">
        <v>45</v>
      </c>
      <c r="G271" s="135">
        <v>200</v>
      </c>
      <c r="H271" s="136" t="s">
        <v>33</v>
      </c>
    </row>
    <row r="272" spans="1:8">
      <c r="A272" s="131">
        <v>271</v>
      </c>
      <c r="B272" s="132" t="s">
        <v>960</v>
      </c>
      <c r="C272" s="133" t="s">
        <v>961</v>
      </c>
      <c r="D272" s="132" t="s">
        <v>962</v>
      </c>
      <c r="E272" s="134" t="s">
        <v>963</v>
      </c>
      <c r="F272" s="135" t="s">
        <v>45</v>
      </c>
      <c r="G272" s="135">
        <v>200</v>
      </c>
      <c r="H272" s="136" t="s">
        <v>33</v>
      </c>
    </row>
    <row r="273" spans="1:8">
      <c r="A273" s="131">
        <v>272</v>
      </c>
      <c r="B273" s="132" t="s">
        <v>964</v>
      </c>
      <c r="C273" s="133" t="s">
        <v>965</v>
      </c>
      <c r="D273" s="132" t="s">
        <v>966</v>
      </c>
      <c r="E273" s="134" t="s">
        <v>967</v>
      </c>
      <c r="F273" s="135" t="s">
        <v>45</v>
      </c>
      <c r="G273" s="135">
        <v>200</v>
      </c>
      <c r="H273" s="136" t="s">
        <v>33</v>
      </c>
    </row>
    <row r="274" spans="1:8">
      <c r="A274" s="131">
        <v>273</v>
      </c>
      <c r="B274" s="132" t="s">
        <v>968</v>
      </c>
      <c r="C274" s="133" t="s">
        <v>969</v>
      </c>
      <c r="D274" s="132" t="s">
        <v>970</v>
      </c>
      <c r="E274" s="134" t="s">
        <v>971</v>
      </c>
      <c r="F274" s="135" t="s">
        <v>45</v>
      </c>
      <c r="G274" s="135">
        <v>200</v>
      </c>
      <c r="H274" s="136" t="s">
        <v>33</v>
      </c>
    </row>
    <row r="275" spans="1:8">
      <c r="A275" s="131">
        <v>274</v>
      </c>
      <c r="B275" s="132" t="s">
        <v>972</v>
      </c>
      <c r="C275" s="133" t="s">
        <v>973</v>
      </c>
      <c r="D275" s="132" t="s">
        <v>974</v>
      </c>
      <c r="E275" s="134" t="s">
        <v>975</v>
      </c>
      <c r="F275" s="135" t="s">
        <v>45</v>
      </c>
      <c r="G275" s="135">
        <v>200</v>
      </c>
      <c r="H275" s="136" t="s">
        <v>33</v>
      </c>
    </row>
    <row r="276" spans="1:8">
      <c r="A276" s="131">
        <v>275</v>
      </c>
      <c r="B276" s="132" t="s">
        <v>976</v>
      </c>
      <c r="C276" s="133" t="s">
        <v>977</v>
      </c>
      <c r="D276" s="132" t="s">
        <v>978</v>
      </c>
      <c r="E276" s="134" t="s">
        <v>979</v>
      </c>
      <c r="F276" s="135" t="s">
        <v>45</v>
      </c>
      <c r="G276" s="135">
        <v>200</v>
      </c>
      <c r="H276" s="136" t="s">
        <v>33</v>
      </c>
    </row>
    <row r="277" spans="1:8">
      <c r="A277" s="131">
        <v>276</v>
      </c>
      <c r="B277" s="132" t="s">
        <v>980</v>
      </c>
      <c r="C277" s="133" t="s">
        <v>29</v>
      </c>
      <c r="D277" s="132" t="s">
        <v>981</v>
      </c>
      <c r="E277" s="134" t="s">
        <v>982</v>
      </c>
      <c r="F277" s="135" t="s">
        <v>45</v>
      </c>
      <c r="G277" s="135">
        <v>200</v>
      </c>
      <c r="H277" s="136" t="s">
        <v>33</v>
      </c>
    </row>
    <row r="278" spans="1:8" ht="24">
      <c r="A278" s="131">
        <v>277</v>
      </c>
      <c r="B278" s="132" t="s">
        <v>983</v>
      </c>
      <c r="C278" s="133" t="s">
        <v>29</v>
      </c>
      <c r="D278" s="132" t="s">
        <v>984</v>
      </c>
      <c r="E278" s="134" t="s">
        <v>985</v>
      </c>
      <c r="F278" s="135" t="s">
        <v>45</v>
      </c>
      <c r="G278" s="135">
        <v>200</v>
      </c>
      <c r="H278" s="136" t="s">
        <v>33</v>
      </c>
    </row>
    <row r="279" spans="1:8">
      <c r="A279" s="131">
        <v>278</v>
      </c>
      <c r="B279" s="132" t="s">
        <v>986</v>
      </c>
      <c r="C279" s="133" t="s">
        <v>29</v>
      </c>
      <c r="D279" s="132" t="s">
        <v>987</v>
      </c>
      <c r="E279" s="134" t="s">
        <v>988</v>
      </c>
      <c r="F279" s="135" t="s">
        <v>45</v>
      </c>
      <c r="G279" s="135">
        <v>200</v>
      </c>
      <c r="H279" s="136" t="s">
        <v>33</v>
      </c>
    </row>
    <row r="280" spans="1:8">
      <c r="A280" s="131">
        <v>279</v>
      </c>
      <c r="B280" s="132" t="s">
        <v>989</v>
      </c>
      <c r="C280" s="133" t="s">
        <v>29</v>
      </c>
      <c r="D280" s="132" t="s">
        <v>990</v>
      </c>
      <c r="E280" s="134" t="s">
        <v>991</v>
      </c>
      <c r="F280" s="135" t="s">
        <v>45</v>
      </c>
      <c r="G280" s="135">
        <v>200</v>
      </c>
      <c r="H280" s="136" t="s">
        <v>33</v>
      </c>
    </row>
    <row r="281" spans="1:8" ht="24">
      <c r="A281" s="131">
        <v>280</v>
      </c>
      <c r="B281" s="132" t="s">
        <v>992</v>
      </c>
      <c r="C281" s="133" t="s">
        <v>29</v>
      </c>
      <c r="D281" s="132" t="s">
        <v>993</v>
      </c>
      <c r="E281" s="134" t="s">
        <v>994</v>
      </c>
      <c r="F281" s="135" t="s">
        <v>45</v>
      </c>
      <c r="G281" s="135">
        <v>200</v>
      </c>
      <c r="H281" s="136" t="s">
        <v>33</v>
      </c>
    </row>
    <row r="282" spans="1:8">
      <c r="A282" s="131">
        <v>281</v>
      </c>
      <c r="B282" s="132" t="s">
        <v>995</v>
      </c>
      <c r="C282" s="133" t="s">
        <v>29</v>
      </c>
      <c r="D282" s="132" t="s">
        <v>990</v>
      </c>
      <c r="E282" s="134" t="s">
        <v>991</v>
      </c>
      <c r="F282" s="135" t="s">
        <v>45</v>
      </c>
      <c r="G282" s="135">
        <v>200</v>
      </c>
      <c r="H282" s="136" t="s">
        <v>33</v>
      </c>
    </row>
    <row r="283" spans="1:8">
      <c r="A283" s="131">
        <v>282</v>
      </c>
      <c r="B283" s="132" t="s">
        <v>996</v>
      </c>
      <c r="C283" s="133" t="s">
        <v>29</v>
      </c>
      <c r="D283" s="132" t="s">
        <v>997</v>
      </c>
      <c r="E283" s="134" t="s">
        <v>998</v>
      </c>
      <c r="F283" s="135" t="s">
        <v>45</v>
      </c>
      <c r="G283" s="135">
        <v>200</v>
      </c>
      <c r="H283" s="136" t="s">
        <v>33</v>
      </c>
    </row>
    <row r="284" spans="1:8">
      <c r="A284" s="131">
        <v>283</v>
      </c>
      <c r="B284" s="132" t="s">
        <v>999</v>
      </c>
      <c r="C284" s="133" t="s">
        <v>29</v>
      </c>
      <c r="D284" s="132" t="s">
        <v>1000</v>
      </c>
      <c r="E284" s="134" t="s">
        <v>1001</v>
      </c>
      <c r="F284" s="135" t="s">
        <v>45</v>
      </c>
      <c r="G284" s="135">
        <v>200</v>
      </c>
      <c r="H284" s="136" t="s">
        <v>33</v>
      </c>
    </row>
    <row r="285" spans="1:8">
      <c r="A285" s="131">
        <v>284</v>
      </c>
      <c r="B285" s="132" t="s">
        <v>1002</v>
      </c>
      <c r="C285" s="133" t="s">
        <v>29</v>
      </c>
      <c r="D285" s="132" t="s">
        <v>1003</v>
      </c>
      <c r="E285" s="134" t="s">
        <v>1004</v>
      </c>
      <c r="F285" s="135" t="s">
        <v>45</v>
      </c>
      <c r="G285" s="135">
        <v>200</v>
      </c>
      <c r="H285" s="136" t="s">
        <v>33</v>
      </c>
    </row>
    <row r="286" spans="1:8">
      <c r="A286" s="131">
        <v>285</v>
      </c>
      <c r="B286" s="132" t="s">
        <v>1005</v>
      </c>
      <c r="C286" s="133" t="s">
        <v>29</v>
      </c>
      <c r="D286" s="132" t="s">
        <v>1006</v>
      </c>
      <c r="E286" s="134" t="s">
        <v>1007</v>
      </c>
      <c r="F286" s="135" t="s">
        <v>45</v>
      </c>
      <c r="G286" s="135">
        <v>200</v>
      </c>
      <c r="H286" s="136" t="s">
        <v>33</v>
      </c>
    </row>
    <row r="287" spans="1:8">
      <c r="A287" s="131">
        <v>286</v>
      </c>
      <c r="B287" s="132" t="s">
        <v>1008</v>
      </c>
      <c r="C287" s="133" t="s">
        <v>1009</v>
      </c>
      <c r="D287" s="132" t="s">
        <v>1010</v>
      </c>
      <c r="E287" s="134" t="s">
        <v>1011</v>
      </c>
      <c r="F287" s="135" t="s">
        <v>45</v>
      </c>
      <c r="G287" s="135">
        <v>200</v>
      </c>
      <c r="H287" s="136" t="s">
        <v>33</v>
      </c>
    </row>
    <row r="288" spans="1:8">
      <c r="A288" s="131">
        <v>287</v>
      </c>
      <c r="B288" s="132" t="s">
        <v>1012</v>
      </c>
      <c r="C288" s="133" t="s">
        <v>1013</v>
      </c>
      <c r="D288" s="132" t="s">
        <v>1014</v>
      </c>
      <c r="E288" s="134" t="s">
        <v>1015</v>
      </c>
      <c r="F288" s="135" t="s">
        <v>45</v>
      </c>
      <c r="G288" s="135">
        <v>200</v>
      </c>
      <c r="H288" s="136" t="s">
        <v>33</v>
      </c>
    </row>
    <row r="289" spans="1:8">
      <c r="A289" s="131">
        <v>288</v>
      </c>
      <c r="B289" s="132" t="s">
        <v>1016</v>
      </c>
      <c r="C289" s="133" t="s">
        <v>1017</v>
      </c>
      <c r="D289" s="132" t="s">
        <v>1018</v>
      </c>
      <c r="E289" s="134" t="s">
        <v>1019</v>
      </c>
      <c r="F289" s="135" t="s">
        <v>45</v>
      </c>
      <c r="G289" s="135">
        <v>200</v>
      </c>
      <c r="H289" s="136" t="s">
        <v>33</v>
      </c>
    </row>
    <row r="290" spans="1:8">
      <c r="A290" s="131">
        <v>289</v>
      </c>
      <c r="B290" s="132" t="s">
        <v>1020</v>
      </c>
      <c r="C290" s="133" t="s">
        <v>1021</v>
      </c>
      <c r="D290" s="132" t="s">
        <v>1022</v>
      </c>
      <c r="E290" s="134" t="s">
        <v>1023</v>
      </c>
      <c r="F290" s="135" t="s">
        <v>45</v>
      </c>
      <c r="G290" s="135">
        <v>200</v>
      </c>
      <c r="H290" s="136" t="s">
        <v>33</v>
      </c>
    </row>
    <row r="291" spans="1:8">
      <c r="A291" s="131">
        <v>290</v>
      </c>
      <c r="B291" s="132" t="s">
        <v>1024</v>
      </c>
      <c r="C291" s="133" t="s">
        <v>1025</v>
      </c>
      <c r="D291" s="132" t="s">
        <v>1026</v>
      </c>
      <c r="E291" s="134" t="s">
        <v>1027</v>
      </c>
      <c r="F291" s="135" t="s">
        <v>45</v>
      </c>
      <c r="G291" s="135">
        <v>200</v>
      </c>
      <c r="H291" s="136" t="s">
        <v>33</v>
      </c>
    </row>
    <row r="292" spans="1:8">
      <c r="A292" s="131">
        <v>291</v>
      </c>
      <c r="B292" s="132" t="s">
        <v>1028</v>
      </c>
      <c r="C292" s="133" t="s">
        <v>1029</v>
      </c>
      <c r="D292" s="132" t="s">
        <v>1030</v>
      </c>
      <c r="E292" s="134" t="s">
        <v>1031</v>
      </c>
      <c r="F292" s="135" t="s">
        <v>45</v>
      </c>
      <c r="G292" s="135">
        <v>200</v>
      </c>
      <c r="H292" s="136" t="s">
        <v>33</v>
      </c>
    </row>
    <row r="293" spans="1:8">
      <c r="A293" s="131">
        <v>292</v>
      </c>
      <c r="B293" s="132" t="s">
        <v>1032</v>
      </c>
      <c r="C293" s="133" t="s">
        <v>1033</v>
      </c>
      <c r="D293" s="132" t="s">
        <v>1034</v>
      </c>
      <c r="E293" s="134" t="s">
        <v>1035</v>
      </c>
      <c r="F293" s="135" t="s">
        <v>45</v>
      </c>
      <c r="G293" s="135">
        <v>200</v>
      </c>
      <c r="H293" s="136" t="s">
        <v>33</v>
      </c>
    </row>
    <row r="294" spans="1:8">
      <c r="A294" s="131">
        <v>293</v>
      </c>
      <c r="B294" s="132" t="s">
        <v>1036</v>
      </c>
      <c r="C294" s="133" t="s">
        <v>1037</v>
      </c>
      <c r="D294" s="132" t="s">
        <v>1038</v>
      </c>
      <c r="E294" s="134" t="s">
        <v>1039</v>
      </c>
      <c r="F294" s="135" t="s">
        <v>45</v>
      </c>
      <c r="G294" s="135">
        <v>200</v>
      </c>
      <c r="H294" s="136" t="s">
        <v>33</v>
      </c>
    </row>
    <row r="295" spans="1:8">
      <c r="A295" s="131">
        <v>294</v>
      </c>
      <c r="B295" s="132" t="s">
        <v>1040</v>
      </c>
      <c r="C295" s="133" t="s">
        <v>29</v>
      </c>
      <c r="D295" s="132" t="s">
        <v>1041</v>
      </c>
      <c r="E295" s="134" t="s">
        <v>1042</v>
      </c>
      <c r="F295" s="135" t="s">
        <v>45</v>
      </c>
      <c r="G295" s="135">
        <v>200</v>
      </c>
      <c r="H295" s="136" t="s">
        <v>33</v>
      </c>
    </row>
    <row r="296" spans="1:8">
      <c r="A296" s="131">
        <v>295</v>
      </c>
      <c r="B296" s="132" t="s">
        <v>1043</v>
      </c>
      <c r="C296" s="133" t="s">
        <v>35</v>
      </c>
      <c r="D296" s="132" t="s">
        <v>1044</v>
      </c>
      <c r="E296" s="134" t="s">
        <v>1045</v>
      </c>
      <c r="F296" s="135" t="s">
        <v>45</v>
      </c>
      <c r="G296" s="135">
        <v>200</v>
      </c>
      <c r="H296" s="136" t="s">
        <v>33</v>
      </c>
    </row>
    <row r="297" spans="1:8">
      <c r="A297" s="131">
        <v>296</v>
      </c>
      <c r="B297" s="132" t="s">
        <v>1046</v>
      </c>
      <c r="C297" s="133" t="s">
        <v>29</v>
      </c>
      <c r="D297" s="132" t="s">
        <v>1047</v>
      </c>
      <c r="E297" s="134" t="s">
        <v>1048</v>
      </c>
      <c r="F297" s="135" t="s">
        <v>45</v>
      </c>
      <c r="G297" s="135">
        <v>100</v>
      </c>
      <c r="H297" s="136" t="s">
        <v>33</v>
      </c>
    </row>
    <row r="298" spans="1:8">
      <c r="A298" s="131">
        <v>297</v>
      </c>
      <c r="B298" s="132" t="s">
        <v>1049</v>
      </c>
      <c r="C298" s="133" t="s">
        <v>872</v>
      </c>
      <c r="D298" s="132" t="s">
        <v>1050</v>
      </c>
      <c r="E298" s="134" t="s">
        <v>1051</v>
      </c>
      <c r="F298" s="135" t="s">
        <v>45</v>
      </c>
      <c r="G298" s="135">
        <v>100</v>
      </c>
      <c r="H298" s="136" t="s">
        <v>33</v>
      </c>
    </row>
    <row r="299" spans="1:8" ht="36">
      <c r="A299" s="131">
        <v>298</v>
      </c>
      <c r="B299" s="132" t="s">
        <v>1052</v>
      </c>
      <c r="C299" s="133" t="s">
        <v>1053</v>
      </c>
      <c r="D299" s="132" t="s">
        <v>1054</v>
      </c>
      <c r="E299" s="134" t="s">
        <v>1055</v>
      </c>
      <c r="F299" s="135" t="s">
        <v>45</v>
      </c>
      <c r="G299" s="135">
        <v>100</v>
      </c>
      <c r="H299" s="136" t="s">
        <v>33</v>
      </c>
    </row>
    <row r="300" spans="1:8">
      <c r="A300" s="131">
        <v>299</v>
      </c>
      <c r="B300" s="132" t="s">
        <v>1056</v>
      </c>
      <c r="C300" s="133" t="s">
        <v>1057</v>
      </c>
      <c r="D300" s="132" t="s">
        <v>1058</v>
      </c>
      <c r="E300" s="134" t="s">
        <v>1059</v>
      </c>
      <c r="F300" s="135" t="s">
        <v>191</v>
      </c>
      <c r="G300" s="135">
        <v>100</v>
      </c>
      <c r="H300" s="136" t="s">
        <v>33</v>
      </c>
    </row>
    <row r="301" spans="1:8">
      <c r="A301" s="131">
        <v>300</v>
      </c>
      <c r="B301" s="132" t="s">
        <v>1060</v>
      </c>
      <c r="C301" s="133" t="s">
        <v>29</v>
      </c>
      <c r="D301" s="132" t="s">
        <v>1061</v>
      </c>
      <c r="E301" s="134" t="s">
        <v>1042</v>
      </c>
      <c r="F301" s="135" t="s">
        <v>175</v>
      </c>
      <c r="G301" s="135">
        <v>500</v>
      </c>
      <c r="H301" s="136" t="s">
        <v>33</v>
      </c>
    </row>
    <row r="302" spans="1:8">
      <c r="A302" s="131">
        <v>301</v>
      </c>
      <c r="B302" s="132" t="s">
        <v>1062</v>
      </c>
      <c r="C302" s="133" t="s">
        <v>29</v>
      </c>
      <c r="D302" s="132" t="s">
        <v>1063</v>
      </c>
      <c r="E302" s="134" t="s">
        <v>1064</v>
      </c>
      <c r="F302" s="135" t="s">
        <v>195</v>
      </c>
      <c r="G302" s="135">
        <v>100</v>
      </c>
      <c r="H302" s="136" t="s">
        <v>33</v>
      </c>
    </row>
    <row r="303" spans="1:8">
      <c r="A303" s="131">
        <v>302</v>
      </c>
      <c r="B303" s="132" t="s">
        <v>1065</v>
      </c>
      <c r="C303" s="133" t="s">
        <v>29</v>
      </c>
      <c r="D303" s="132" t="s">
        <v>1066</v>
      </c>
      <c r="E303" s="134" t="s">
        <v>1067</v>
      </c>
      <c r="F303" s="135" t="s">
        <v>45</v>
      </c>
      <c r="G303" s="135">
        <v>100</v>
      </c>
      <c r="H303" s="136" t="s">
        <v>33</v>
      </c>
    </row>
    <row r="304" spans="1:8">
      <c r="A304" s="131">
        <v>303</v>
      </c>
      <c r="B304" s="138" t="s">
        <v>1068</v>
      </c>
      <c r="C304" s="133" t="s">
        <v>29</v>
      </c>
      <c r="D304" s="132" t="s">
        <v>1069</v>
      </c>
      <c r="E304" s="134" t="s">
        <v>1070</v>
      </c>
      <c r="F304" s="135" t="s">
        <v>195</v>
      </c>
      <c r="G304" s="135">
        <v>100</v>
      </c>
      <c r="H304" s="136" t="s">
        <v>33</v>
      </c>
    </row>
    <row r="305" spans="1:8">
      <c r="A305" s="131">
        <v>304</v>
      </c>
      <c r="B305" s="139" t="s">
        <v>1071</v>
      </c>
      <c r="C305" s="133" t="s">
        <v>29</v>
      </c>
      <c r="D305" s="132" t="s">
        <v>1072</v>
      </c>
      <c r="E305" s="134" t="s">
        <v>1073</v>
      </c>
      <c r="F305" s="135" t="s">
        <v>195</v>
      </c>
      <c r="G305" s="135">
        <v>100</v>
      </c>
      <c r="H305" s="136" t="s">
        <v>33</v>
      </c>
    </row>
    <row r="306" spans="1:8">
      <c r="A306" s="131">
        <v>305</v>
      </c>
      <c r="B306" s="132" t="s">
        <v>1074</v>
      </c>
      <c r="C306" s="133" t="s">
        <v>29</v>
      </c>
      <c r="D306" s="132" t="s">
        <v>1075</v>
      </c>
      <c r="E306" s="134" t="s">
        <v>1076</v>
      </c>
      <c r="F306" s="135" t="s">
        <v>195</v>
      </c>
      <c r="G306" s="135">
        <v>100</v>
      </c>
      <c r="H306" s="136" t="s">
        <v>33</v>
      </c>
    </row>
    <row r="307" spans="1:8" ht="24">
      <c r="A307" s="131">
        <v>306</v>
      </c>
      <c r="B307" s="132" t="s">
        <v>1077</v>
      </c>
      <c r="C307" s="133" t="s">
        <v>29</v>
      </c>
      <c r="D307" s="132" t="s">
        <v>1078</v>
      </c>
      <c r="E307" s="134" t="s">
        <v>1079</v>
      </c>
      <c r="F307" s="135" t="s">
        <v>195</v>
      </c>
      <c r="G307" s="135">
        <v>100</v>
      </c>
      <c r="H307" s="136" t="s">
        <v>33</v>
      </c>
    </row>
    <row r="308" spans="1:8">
      <c r="A308" s="131">
        <v>307</v>
      </c>
      <c r="B308" s="132" t="s">
        <v>1080</v>
      </c>
      <c r="C308" s="133" t="s">
        <v>920</v>
      </c>
      <c r="D308" s="132" t="s">
        <v>1081</v>
      </c>
      <c r="E308" s="134" t="s">
        <v>1082</v>
      </c>
      <c r="F308" s="135" t="s">
        <v>195</v>
      </c>
      <c r="G308" s="135">
        <v>100</v>
      </c>
      <c r="H308" s="136" t="s">
        <v>33</v>
      </c>
    </row>
    <row r="309" spans="1:8">
      <c r="A309" s="131">
        <v>308</v>
      </c>
      <c r="B309" s="132" t="s">
        <v>1083</v>
      </c>
      <c r="C309" s="133" t="s">
        <v>35</v>
      </c>
      <c r="D309" s="132" t="s">
        <v>1084</v>
      </c>
      <c r="E309" s="134" t="s">
        <v>957</v>
      </c>
      <c r="F309" s="135" t="s">
        <v>45</v>
      </c>
      <c r="G309" s="135">
        <v>100</v>
      </c>
      <c r="H309" s="136" t="s">
        <v>33</v>
      </c>
    </row>
    <row r="310" spans="1:8">
      <c r="A310" s="131">
        <v>309</v>
      </c>
      <c r="B310" s="132" t="s">
        <v>1085</v>
      </c>
      <c r="C310" s="133" t="s">
        <v>35</v>
      </c>
      <c r="D310" s="132" t="s">
        <v>1086</v>
      </c>
      <c r="E310" s="134" t="s">
        <v>957</v>
      </c>
      <c r="F310" s="135" t="s">
        <v>195</v>
      </c>
      <c r="G310" s="135">
        <v>100</v>
      </c>
      <c r="H310" s="136" t="s">
        <v>33</v>
      </c>
    </row>
    <row r="311" spans="1:8" ht="24">
      <c r="A311" s="131">
        <v>310</v>
      </c>
      <c r="B311" s="132" t="s">
        <v>1087</v>
      </c>
      <c r="C311" s="133" t="s">
        <v>35</v>
      </c>
      <c r="D311" s="132" t="s">
        <v>1088</v>
      </c>
      <c r="E311" s="134" t="s">
        <v>1089</v>
      </c>
      <c r="F311" s="135" t="s">
        <v>195</v>
      </c>
      <c r="G311" s="135">
        <v>100</v>
      </c>
      <c r="H311" s="136" t="s">
        <v>33</v>
      </c>
    </row>
    <row r="312" spans="1:8">
      <c r="A312" s="131">
        <v>311</v>
      </c>
      <c r="B312" s="132" t="s">
        <v>1090</v>
      </c>
      <c r="C312" s="133" t="s">
        <v>1091</v>
      </c>
      <c r="D312" s="132" t="s">
        <v>1092</v>
      </c>
      <c r="E312" s="134" t="s">
        <v>894</v>
      </c>
      <c r="F312" s="135" t="s">
        <v>45</v>
      </c>
      <c r="G312" s="135">
        <v>100</v>
      </c>
      <c r="H312" s="136" t="s">
        <v>33</v>
      </c>
    </row>
    <row r="313" spans="1:8">
      <c r="A313" s="131">
        <v>312</v>
      </c>
      <c r="B313" s="138" t="s">
        <v>1093</v>
      </c>
      <c r="C313" s="133" t="s">
        <v>945</v>
      </c>
      <c r="D313" s="132" t="s">
        <v>1094</v>
      </c>
      <c r="E313" s="134" t="s">
        <v>946</v>
      </c>
      <c r="F313" s="135" t="s">
        <v>195</v>
      </c>
      <c r="G313" s="135">
        <v>100</v>
      </c>
      <c r="H313" s="136" t="s">
        <v>33</v>
      </c>
    </row>
    <row r="314" spans="1:8">
      <c r="A314" s="131">
        <v>313</v>
      </c>
      <c r="B314" s="132" t="s">
        <v>1095</v>
      </c>
      <c r="C314" s="133" t="s">
        <v>1096</v>
      </c>
      <c r="D314" s="132" t="s">
        <v>1097</v>
      </c>
      <c r="E314" s="134" t="s">
        <v>1098</v>
      </c>
      <c r="F314" s="135" t="s">
        <v>191</v>
      </c>
      <c r="G314" s="135">
        <v>100</v>
      </c>
      <c r="H314" s="136" t="s">
        <v>33</v>
      </c>
    </row>
    <row r="315" spans="1:8">
      <c r="A315" s="131">
        <v>314</v>
      </c>
      <c r="B315" s="132" t="s">
        <v>1099</v>
      </c>
      <c r="C315" s="133" t="s">
        <v>868</v>
      </c>
      <c r="D315" s="132" t="s">
        <v>1100</v>
      </c>
      <c r="E315" s="134" t="s">
        <v>1101</v>
      </c>
      <c r="F315" s="135" t="s">
        <v>45</v>
      </c>
      <c r="G315" s="135">
        <v>100</v>
      </c>
      <c r="H315" s="136" t="s">
        <v>33</v>
      </c>
    </row>
    <row r="316" spans="1:8">
      <c r="A316" s="131">
        <v>315</v>
      </c>
      <c r="B316" s="132" t="s">
        <v>1083</v>
      </c>
      <c r="C316" s="133" t="s">
        <v>961</v>
      </c>
      <c r="D316" s="132" t="s">
        <v>1102</v>
      </c>
      <c r="E316" s="134" t="s">
        <v>1103</v>
      </c>
      <c r="F316" s="135" t="s">
        <v>45</v>
      </c>
      <c r="G316" s="135">
        <v>100</v>
      </c>
      <c r="H316" s="136" t="s">
        <v>33</v>
      </c>
    </row>
    <row r="317" spans="1:8">
      <c r="A317" s="131">
        <v>316</v>
      </c>
      <c r="B317" s="132" t="s">
        <v>1104</v>
      </c>
      <c r="C317" s="133" t="s">
        <v>961</v>
      </c>
      <c r="D317" s="132" t="s">
        <v>1105</v>
      </c>
      <c r="E317" s="134" t="s">
        <v>1106</v>
      </c>
      <c r="F317" s="135" t="s">
        <v>45</v>
      </c>
      <c r="G317" s="135">
        <v>100</v>
      </c>
      <c r="H317" s="136" t="s">
        <v>33</v>
      </c>
    </row>
    <row r="318" spans="1:8">
      <c r="A318" s="131">
        <v>317</v>
      </c>
      <c r="B318" s="132" t="s">
        <v>1107</v>
      </c>
      <c r="C318" s="133" t="s">
        <v>1108</v>
      </c>
      <c r="D318" s="132" t="s">
        <v>1109</v>
      </c>
      <c r="E318" s="134" t="s">
        <v>1110</v>
      </c>
      <c r="F318" s="135" t="s">
        <v>45</v>
      </c>
      <c r="G318" s="135">
        <v>100</v>
      </c>
      <c r="H318" s="136" t="s">
        <v>33</v>
      </c>
    </row>
    <row r="319" spans="1:8">
      <c r="A319" s="131">
        <v>318</v>
      </c>
      <c r="B319" s="138" t="s">
        <v>1111</v>
      </c>
      <c r="C319" s="133" t="s">
        <v>876</v>
      </c>
      <c r="D319" s="132" t="s">
        <v>1112</v>
      </c>
      <c r="E319" s="134" t="s">
        <v>878</v>
      </c>
      <c r="F319" s="135" t="s">
        <v>45</v>
      </c>
      <c r="G319" s="135">
        <v>100</v>
      </c>
      <c r="H319" s="136" t="s">
        <v>33</v>
      </c>
    </row>
    <row r="320" spans="1:8">
      <c r="A320" s="131">
        <v>319</v>
      </c>
      <c r="B320" s="132" t="s">
        <v>1113</v>
      </c>
      <c r="C320" s="133" t="s">
        <v>29</v>
      </c>
      <c r="D320" s="132" t="s">
        <v>1114</v>
      </c>
      <c r="E320" s="134" t="s">
        <v>1115</v>
      </c>
      <c r="F320" s="135" t="s">
        <v>45</v>
      </c>
      <c r="G320" s="135">
        <v>300</v>
      </c>
      <c r="H320" s="136" t="s">
        <v>33</v>
      </c>
    </row>
    <row r="321" spans="1:8" ht="24">
      <c r="A321" s="131">
        <v>320</v>
      </c>
      <c r="B321" s="132" t="s">
        <v>1116</v>
      </c>
      <c r="C321" s="133" t="s">
        <v>29</v>
      </c>
      <c r="D321" s="132" t="s">
        <v>1117</v>
      </c>
      <c r="E321" s="134" t="s">
        <v>1118</v>
      </c>
      <c r="F321" s="135" t="s">
        <v>175</v>
      </c>
      <c r="G321" s="135">
        <v>500</v>
      </c>
      <c r="H321" s="136" t="s">
        <v>33</v>
      </c>
    </row>
    <row r="322" spans="1:8" ht="24">
      <c r="A322" s="131">
        <v>321</v>
      </c>
      <c r="B322" s="132" t="s">
        <v>1119</v>
      </c>
      <c r="C322" s="133" t="s">
        <v>1120</v>
      </c>
      <c r="D322" s="132" t="s">
        <v>1121</v>
      </c>
      <c r="E322" s="134" t="s">
        <v>1122</v>
      </c>
      <c r="F322" s="135" t="s">
        <v>191</v>
      </c>
      <c r="G322" s="135">
        <v>100</v>
      </c>
      <c r="H322" s="136" t="s">
        <v>33</v>
      </c>
    </row>
    <row r="323" spans="1:8">
      <c r="A323" s="131">
        <v>322</v>
      </c>
      <c r="B323" s="132" t="s">
        <v>1123</v>
      </c>
      <c r="C323" s="133" t="s">
        <v>29</v>
      </c>
      <c r="D323" s="132" t="s">
        <v>1124</v>
      </c>
      <c r="E323" s="134" t="s">
        <v>1125</v>
      </c>
      <c r="F323" s="135" t="s">
        <v>191</v>
      </c>
      <c r="G323" s="135">
        <v>100</v>
      </c>
      <c r="H323" s="136" t="s">
        <v>33</v>
      </c>
    </row>
    <row r="324" spans="1:8">
      <c r="A324" s="131">
        <v>323</v>
      </c>
      <c r="B324" s="132" t="s">
        <v>1126</v>
      </c>
      <c r="C324" s="133" t="s">
        <v>29</v>
      </c>
      <c r="D324" s="132" t="s">
        <v>1127</v>
      </c>
      <c r="E324" s="134" t="s">
        <v>1128</v>
      </c>
      <c r="F324" s="135" t="s">
        <v>191</v>
      </c>
      <c r="G324" s="135">
        <v>100</v>
      </c>
      <c r="H324" s="136" t="s">
        <v>33</v>
      </c>
    </row>
    <row r="325" spans="1:8">
      <c r="A325" s="131">
        <v>324</v>
      </c>
      <c r="B325" s="132" t="s">
        <v>1129</v>
      </c>
      <c r="C325" s="133" t="s">
        <v>29</v>
      </c>
      <c r="D325" s="132" t="s">
        <v>1130</v>
      </c>
      <c r="E325" s="134" t="s">
        <v>1131</v>
      </c>
      <c r="F325" s="135" t="s">
        <v>45</v>
      </c>
      <c r="G325" s="135">
        <v>100</v>
      </c>
      <c r="H325" s="136" t="s">
        <v>33</v>
      </c>
    </row>
    <row r="326" spans="1:8">
      <c r="A326" s="131">
        <v>325</v>
      </c>
      <c r="B326" s="132" t="s">
        <v>1132</v>
      </c>
      <c r="C326" s="133" t="s">
        <v>1133</v>
      </c>
      <c r="D326" s="132" t="s">
        <v>93</v>
      </c>
      <c r="E326" s="134" t="s">
        <v>1134</v>
      </c>
      <c r="F326" s="135" t="s">
        <v>45</v>
      </c>
      <c r="G326" s="135">
        <v>200</v>
      </c>
      <c r="H326" s="136" t="s">
        <v>1135</v>
      </c>
    </row>
    <row r="327" spans="1:8">
      <c r="A327" s="131">
        <v>326</v>
      </c>
      <c r="B327" s="132" t="s">
        <v>1136</v>
      </c>
      <c r="C327" s="133" t="s">
        <v>1137</v>
      </c>
      <c r="D327" s="132" t="s">
        <v>1138</v>
      </c>
      <c r="E327" s="134" t="s">
        <v>1139</v>
      </c>
      <c r="F327" s="135" t="s">
        <v>45</v>
      </c>
      <c r="G327" s="135">
        <v>200</v>
      </c>
      <c r="H327" s="136" t="s">
        <v>1135</v>
      </c>
    </row>
    <row r="328" spans="1:8">
      <c r="A328" s="131">
        <v>327</v>
      </c>
      <c r="B328" s="132" t="s">
        <v>1140</v>
      </c>
      <c r="C328" s="133" t="s">
        <v>1141</v>
      </c>
      <c r="D328" s="132" t="s">
        <v>1142</v>
      </c>
      <c r="E328" s="134" t="s">
        <v>1143</v>
      </c>
      <c r="F328" s="135" t="s">
        <v>45</v>
      </c>
      <c r="G328" s="135">
        <v>200</v>
      </c>
      <c r="H328" s="136" t="s">
        <v>1135</v>
      </c>
    </row>
    <row r="329" spans="1:8">
      <c r="A329" s="131">
        <v>328</v>
      </c>
      <c r="B329" s="132" t="s">
        <v>1144</v>
      </c>
      <c r="C329" s="133" t="s">
        <v>1145</v>
      </c>
      <c r="D329" s="132" t="s">
        <v>1146</v>
      </c>
      <c r="E329" s="134" t="s">
        <v>1147</v>
      </c>
      <c r="F329" s="135" t="s">
        <v>45</v>
      </c>
      <c r="G329" s="135">
        <v>200</v>
      </c>
      <c r="H329" s="136" t="s">
        <v>1135</v>
      </c>
    </row>
    <row r="330" spans="1:8" ht="24">
      <c r="A330" s="131">
        <v>329</v>
      </c>
      <c r="B330" s="132" t="s">
        <v>1148</v>
      </c>
      <c r="C330" s="133" t="s">
        <v>1149</v>
      </c>
      <c r="D330" s="132" t="s">
        <v>1150</v>
      </c>
      <c r="E330" s="134" t="s">
        <v>1151</v>
      </c>
      <c r="F330" s="135" t="s">
        <v>45</v>
      </c>
      <c r="G330" s="135">
        <v>200</v>
      </c>
      <c r="H330" s="136" t="s">
        <v>1135</v>
      </c>
    </row>
    <row r="331" spans="1:8">
      <c r="A331" s="131">
        <v>330</v>
      </c>
      <c r="B331" s="132" t="s">
        <v>1152</v>
      </c>
      <c r="C331" s="133" t="s">
        <v>1153</v>
      </c>
      <c r="D331" s="132" t="s">
        <v>1154</v>
      </c>
      <c r="E331" s="134" t="s">
        <v>1155</v>
      </c>
      <c r="F331" s="135" t="s">
        <v>45</v>
      </c>
      <c r="G331" s="135">
        <v>200</v>
      </c>
      <c r="H331" s="136" t="s">
        <v>1135</v>
      </c>
    </row>
    <row r="332" spans="1:8">
      <c r="A332" s="131">
        <v>331</v>
      </c>
      <c r="B332" s="132" t="s">
        <v>1156</v>
      </c>
      <c r="C332" s="133" t="s">
        <v>1157</v>
      </c>
      <c r="D332" s="132" t="s">
        <v>1158</v>
      </c>
      <c r="E332" s="134" t="s">
        <v>1159</v>
      </c>
      <c r="F332" s="135" t="s">
        <v>45</v>
      </c>
      <c r="G332" s="135">
        <v>200</v>
      </c>
      <c r="H332" s="136" t="s">
        <v>1135</v>
      </c>
    </row>
    <row r="333" spans="1:8" ht="24">
      <c r="A333" s="131">
        <v>332</v>
      </c>
      <c r="B333" s="132" t="s">
        <v>1160</v>
      </c>
      <c r="C333" s="133" t="s">
        <v>1153</v>
      </c>
      <c r="D333" s="132" t="s">
        <v>1161</v>
      </c>
      <c r="E333" s="134" t="s">
        <v>1155</v>
      </c>
      <c r="F333" s="135" t="s">
        <v>45</v>
      </c>
      <c r="G333" s="135">
        <v>200</v>
      </c>
      <c r="H333" s="136" t="s">
        <v>1135</v>
      </c>
    </row>
    <row r="334" spans="1:8">
      <c r="A334" s="131">
        <v>333</v>
      </c>
      <c r="B334" s="132" t="s">
        <v>1162</v>
      </c>
      <c r="C334" s="133" t="s">
        <v>1163</v>
      </c>
      <c r="D334" s="132" t="s">
        <v>1164</v>
      </c>
      <c r="E334" s="134" t="s">
        <v>1165</v>
      </c>
      <c r="F334" s="135" t="s">
        <v>45</v>
      </c>
      <c r="G334" s="135">
        <v>200</v>
      </c>
      <c r="H334" s="136" t="s">
        <v>1135</v>
      </c>
    </row>
    <row r="335" spans="1:8">
      <c r="A335" s="131">
        <v>334</v>
      </c>
      <c r="B335" s="132" t="s">
        <v>1166</v>
      </c>
      <c r="C335" s="133" t="s">
        <v>1167</v>
      </c>
      <c r="D335" s="132" t="s">
        <v>1168</v>
      </c>
      <c r="E335" s="134" t="s">
        <v>1169</v>
      </c>
      <c r="F335" s="135" t="s">
        <v>45</v>
      </c>
      <c r="G335" s="135">
        <v>200</v>
      </c>
      <c r="H335" s="136" t="s">
        <v>1135</v>
      </c>
    </row>
    <row r="336" spans="1:8">
      <c r="A336" s="131">
        <v>335</v>
      </c>
      <c r="B336" s="132" t="s">
        <v>1170</v>
      </c>
      <c r="C336" s="133" t="s">
        <v>1171</v>
      </c>
      <c r="D336" s="132" t="s">
        <v>1172</v>
      </c>
      <c r="E336" s="134" t="s">
        <v>1173</v>
      </c>
      <c r="F336" s="135" t="s">
        <v>45</v>
      </c>
      <c r="G336" s="135">
        <v>200</v>
      </c>
      <c r="H336" s="136" t="s">
        <v>1135</v>
      </c>
    </row>
    <row r="337" spans="1:8">
      <c r="A337" s="131">
        <v>336</v>
      </c>
      <c r="B337" s="132" t="s">
        <v>1174</v>
      </c>
      <c r="C337" s="133" t="s">
        <v>1175</v>
      </c>
      <c r="D337" s="132" t="s">
        <v>1176</v>
      </c>
      <c r="E337" s="134" t="s">
        <v>1177</v>
      </c>
      <c r="F337" s="135" t="s">
        <v>45</v>
      </c>
      <c r="G337" s="135">
        <v>200</v>
      </c>
      <c r="H337" s="136" t="s">
        <v>1135</v>
      </c>
    </row>
    <row r="338" spans="1:8">
      <c r="A338" s="131">
        <v>337</v>
      </c>
      <c r="B338" s="132" t="s">
        <v>1178</v>
      </c>
      <c r="C338" s="133" t="s">
        <v>1175</v>
      </c>
      <c r="D338" s="132" t="s">
        <v>1179</v>
      </c>
      <c r="E338" s="134" t="s">
        <v>1177</v>
      </c>
      <c r="F338" s="135" t="s">
        <v>175</v>
      </c>
      <c r="G338" s="135">
        <v>400</v>
      </c>
      <c r="H338" s="136" t="s">
        <v>1135</v>
      </c>
    </row>
    <row r="339" spans="1:8">
      <c r="A339" s="131">
        <v>338</v>
      </c>
      <c r="B339" s="138" t="s">
        <v>1180</v>
      </c>
      <c r="C339" s="133" t="s">
        <v>1175</v>
      </c>
      <c r="D339" s="132" t="s">
        <v>1181</v>
      </c>
      <c r="E339" s="134" t="s">
        <v>1182</v>
      </c>
      <c r="F339" s="135" t="s">
        <v>195</v>
      </c>
      <c r="G339" s="135">
        <v>100</v>
      </c>
      <c r="H339" s="136" t="s">
        <v>1135</v>
      </c>
    </row>
    <row r="340" spans="1:8" ht="23.1">
      <c r="A340" s="131">
        <v>339</v>
      </c>
      <c r="B340" s="138" t="s">
        <v>1183</v>
      </c>
      <c r="C340" s="133" t="s">
        <v>1184</v>
      </c>
      <c r="D340" s="132" t="s">
        <v>1185</v>
      </c>
      <c r="E340" s="134" t="s">
        <v>1155</v>
      </c>
      <c r="F340" s="135" t="s">
        <v>191</v>
      </c>
      <c r="G340" s="135">
        <v>100</v>
      </c>
      <c r="H340" s="136" t="s">
        <v>1135</v>
      </c>
    </row>
    <row r="341" spans="1:8">
      <c r="A341" s="131">
        <v>340</v>
      </c>
      <c r="B341" s="132" t="s">
        <v>1186</v>
      </c>
      <c r="C341" s="133" t="s">
        <v>1153</v>
      </c>
      <c r="D341" s="132" t="s">
        <v>1187</v>
      </c>
      <c r="E341" s="134" t="s">
        <v>1155</v>
      </c>
      <c r="F341" s="135" t="s">
        <v>45</v>
      </c>
      <c r="G341" s="135">
        <v>100</v>
      </c>
      <c r="H341" s="136" t="s">
        <v>1135</v>
      </c>
    </row>
    <row r="342" spans="1:8">
      <c r="A342" s="131">
        <v>341</v>
      </c>
      <c r="B342" s="132" t="s">
        <v>1188</v>
      </c>
      <c r="C342" s="133" t="s">
        <v>1175</v>
      </c>
      <c r="D342" s="132" t="s">
        <v>1189</v>
      </c>
      <c r="E342" s="134" t="s">
        <v>1190</v>
      </c>
      <c r="F342" s="135" t="s">
        <v>195</v>
      </c>
      <c r="G342" s="135">
        <v>400</v>
      </c>
      <c r="H342" s="136" t="s">
        <v>1135</v>
      </c>
    </row>
    <row r="343" spans="1:8">
      <c r="A343" s="131">
        <v>342</v>
      </c>
      <c r="B343" s="132" t="s">
        <v>1191</v>
      </c>
      <c r="C343" s="133" t="s">
        <v>1175</v>
      </c>
      <c r="D343" s="132" t="s">
        <v>1192</v>
      </c>
      <c r="E343" s="134" t="s">
        <v>1193</v>
      </c>
      <c r="F343" s="135" t="s">
        <v>191</v>
      </c>
      <c r="G343" s="135">
        <v>100</v>
      </c>
      <c r="H343" s="136" t="s">
        <v>1135</v>
      </c>
    </row>
    <row r="344" spans="1:8">
      <c r="A344" s="131">
        <v>343</v>
      </c>
      <c r="B344" s="132" t="s">
        <v>1191</v>
      </c>
      <c r="C344" s="133" t="s">
        <v>1175</v>
      </c>
      <c r="D344" s="132" t="s">
        <v>1194</v>
      </c>
      <c r="E344" s="134" t="s">
        <v>1195</v>
      </c>
      <c r="F344" s="135" t="s">
        <v>195</v>
      </c>
      <c r="G344" s="135">
        <v>200</v>
      </c>
      <c r="H344" s="136" t="s">
        <v>1135</v>
      </c>
    </row>
    <row r="345" spans="1:8">
      <c r="A345" s="131">
        <v>344</v>
      </c>
      <c r="B345" s="132" t="s">
        <v>1191</v>
      </c>
      <c r="C345" s="133" t="s">
        <v>1175</v>
      </c>
      <c r="D345" s="132" t="s">
        <v>1196</v>
      </c>
      <c r="E345" s="134" t="s">
        <v>1197</v>
      </c>
      <c r="F345" s="135" t="s">
        <v>45</v>
      </c>
      <c r="G345" s="135">
        <v>100</v>
      </c>
      <c r="H345" s="136" t="s">
        <v>1135</v>
      </c>
    </row>
    <row r="346" spans="1:8">
      <c r="A346" s="131">
        <v>345</v>
      </c>
      <c r="B346" s="132" t="s">
        <v>1198</v>
      </c>
      <c r="C346" s="133" t="s">
        <v>1199</v>
      </c>
      <c r="D346" s="132" t="s">
        <v>1200</v>
      </c>
      <c r="E346" s="134" t="s">
        <v>1201</v>
      </c>
      <c r="F346" s="135" t="s">
        <v>45</v>
      </c>
      <c r="G346" s="135">
        <v>200</v>
      </c>
      <c r="H346" s="136" t="s">
        <v>1202</v>
      </c>
    </row>
    <row r="347" spans="1:8">
      <c r="A347" s="131">
        <v>346</v>
      </c>
      <c r="B347" s="132" t="s">
        <v>1203</v>
      </c>
      <c r="C347" s="133" t="s">
        <v>1204</v>
      </c>
      <c r="D347" s="132" t="s">
        <v>1205</v>
      </c>
      <c r="E347" s="134" t="s">
        <v>1206</v>
      </c>
      <c r="F347" s="135" t="s">
        <v>45</v>
      </c>
      <c r="G347" s="135">
        <v>200</v>
      </c>
      <c r="H347" s="136" t="s">
        <v>1202</v>
      </c>
    </row>
    <row r="348" spans="1:8">
      <c r="A348" s="131">
        <v>347</v>
      </c>
      <c r="B348" s="132" t="s">
        <v>1207</v>
      </c>
      <c r="C348" s="133" t="s">
        <v>1208</v>
      </c>
      <c r="D348" s="132" t="s">
        <v>1209</v>
      </c>
      <c r="E348" s="134" t="s">
        <v>1210</v>
      </c>
      <c r="F348" s="135" t="s">
        <v>45</v>
      </c>
      <c r="G348" s="135">
        <v>200</v>
      </c>
      <c r="H348" s="136" t="s">
        <v>1202</v>
      </c>
    </row>
    <row r="349" spans="1:8">
      <c r="A349" s="131">
        <v>348</v>
      </c>
      <c r="B349" s="132" t="s">
        <v>1211</v>
      </c>
      <c r="C349" s="133" t="s">
        <v>1212</v>
      </c>
      <c r="D349" s="132" t="s">
        <v>1213</v>
      </c>
      <c r="E349" s="134" t="s">
        <v>1214</v>
      </c>
      <c r="F349" s="135" t="s">
        <v>45</v>
      </c>
      <c r="G349" s="135">
        <v>200</v>
      </c>
      <c r="H349" s="136" t="s">
        <v>1202</v>
      </c>
    </row>
    <row r="350" spans="1:8">
      <c r="A350" s="131">
        <v>349</v>
      </c>
      <c r="B350" s="132" t="s">
        <v>1215</v>
      </c>
      <c r="C350" s="133" t="s">
        <v>1216</v>
      </c>
      <c r="D350" s="132" t="s">
        <v>1217</v>
      </c>
      <c r="E350" s="134" t="s">
        <v>1218</v>
      </c>
      <c r="F350" s="135" t="s">
        <v>45</v>
      </c>
      <c r="G350" s="135">
        <v>200</v>
      </c>
      <c r="H350" s="136" t="s">
        <v>1202</v>
      </c>
    </row>
    <row r="351" spans="1:8">
      <c r="A351" s="131">
        <v>350</v>
      </c>
      <c r="B351" s="132" t="s">
        <v>1219</v>
      </c>
      <c r="C351" s="133" t="s">
        <v>1220</v>
      </c>
      <c r="D351" s="132" t="s">
        <v>1221</v>
      </c>
      <c r="E351" s="134" t="s">
        <v>1222</v>
      </c>
      <c r="F351" s="135" t="s">
        <v>45</v>
      </c>
      <c r="G351" s="135">
        <v>200</v>
      </c>
      <c r="H351" s="136" t="s">
        <v>1202</v>
      </c>
    </row>
    <row r="352" spans="1:8">
      <c r="A352" s="131">
        <v>351</v>
      </c>
      <c r="B352" s="132" t="s">
        <v>1223</v>
      </c>
      <c r="C352" s="133" t="s">
        <v>1224</v>
      </c>
      <c r="D352" s="132" t="s">
        <v>1225</v>
      </c>
      <c r="E352" s="134" t="s">
        <v>1226</v>
      </c>
      <c r="F352" s="135" t="s">
        <v>45</v>
      </c>
      <c r="G352" s="135">
        <v>200</v>
      </c>
      <c r="H352" s="136" t="s">
        <v>1202</v>
      </c>
    </row>
    <row r="353" spans="1:8">
      <c r="A353" s="131">
        <v>352</v>
      </c>
      <c r="B353" s="132" t="s">
        <v>1227</v>
      </c>
      <c r="C353" s="133" t="s">
        <v>1228</v>
      </c>
      <c r="D353" s="132" t="s">
        <v>1229</v>
      </c>
      <c r="E353" s="134" t="s">
        <v>1230</v>
      </c>
      <c r="F353" s="135" t="s">
        <v>45</v>
      </c>
      <c r="G353" s="135">
        <v>200</v>
      </c>
      <c r="H353" s="136" t="s">
        <v>1202</v>
      </c>
    </row>
    <row r="354" spans="1:8">
      <c r="A354" s="131">
        <v>353</v>
      </c>
      <c r="B354" s="132" t="s">
        <v>1231</v>
      </c>
      <c r="C354" s="133" t="s">
        <v>1232</v>
      </c>
      <c r="D354" s="132" t="s">
        <v>1233</v>
      </c>
      <c r="E354" s="134" t="s">
        <v>1234</v>
      </c>
      <c r="F354" s="135" t="s">
        <v>45</v>
      </c>
      <c r="G354" s="135">
        <v>200</v>
      </c>
      <c r="H354" s="136" t="s">
        <v>1202</v>
      </c>
    </row>
    <row r="355" spans="1:8">
      <c r="A355" s="131">
        <v>354</v>
      </c>
      <c r="B355" s="132" t="s">
        <v>1235</v>
      </c>
      <c r="C355" s="133" t="s">
        <v>1236</v>
      </c>
      <c r="D355" s="132" t="s">
        <v>1237</v>
      </c>
      <c r="E355" s="134" t="s">
        <v>1238</v>
      </c>
      <c r="F355" s="135" t="s">
        <v>45</v>
      </c>
      <c r="G355" s="135">
        <v>200</v>
      </c>
      <c r="H355" s="136" t="s">
        <v>1202</v>
      </c>
    </row>
    <row r="356" spans="1:8">
      <c r="A356" s="131">
        <v>355</v>
      </c>
      <c r="B356" s="132" t="s">
        <v>1239</v>
      </c>
      <c r="C356" s="133" t="s">
        <v>1240</v>
      </c>
      <c r="D356" s="132" t="s">
        <v>1241</v>
      </c>
      <c r="E356" s="134" t="s">
        <v>1242</v>
      </c>
      <c r="F356" s="135" t="s">
        <v>45</v>
      </c>
      <c r="G356" s="135">
        <v>200</v>
      </c>
      <c r="H356" s="136" t="s">
        <v>1202</v>
      </c>
    </row>
    <row r="357" spans="1:8">
      <c r="A357" s="131">
        <v>356</v>
      </c>
      <c r="B357" s="132" t="s">
        <v>1243</v>
      </c>
      <c r="C357" s="133" t="s">
        <v>1244</v>
      </c>
      <c r="D357" s="132" t="s">
        <v>1245</v>
      </c>
      <c r="E357" s="134" t="s">
        <v>1246</v>
      </c>
      <c r="F357" s="135" t="s">
        <v>45</v>
      </c>
      <c r="G357" s="135">
        <v>200</v>
      </c>
      <c r="H357" s="136" t="s">
        <v>1202</v>
      </c>
    </row>
    <row r="358" spans="1:8">
      <c r="A358" s="131">
        <v>357</v>
      </c>
      <c r="B358" s="132" t="s">
        <v>1247</v>
      </c>
      <c r="C358" s="133" t="s">
        <v>1248</v>
      </c>
      <c r="D358" s="132" t="s">
        <v>1249</v>
      </c>
      <c r="E358" s="134" t="s">
        <v>1250</v>
      </c>
      <c r="F358" s="135" t="s">
        <v>45</v>
      </c>
      <c r="G358" s="135">
        <v>200</v>
      </c>
      <c r="H358" s="136" t="s">
        <v>1202</v>
      </c>
    </row>
    <row r="359" spans="1:8">
      <c r="A359" s="131">
        <v>358</v>
      </c>
      <c r="B359" s="132" t="s">
        <v>1251</v>
      </c>
      <c r="C359" s="133" t="s">
        <v>1252</v>
      </c>
      <c r="D359" s="132" t="s">
        <v>1253</v>
      </c>
      <c r="E359" s="134" t="s">
        <v>1254</v>
      </c>
      <c r="F359" s="135" t="s">
        <v>45</v>
      </c>
      <c r="G359" s="135">
        <v>200</v>
      </c>
      <c r="H359" s="136" t="s">
        <v>1202</v>
      </c>
    </row>
    <row r="360" spans="1:8" ht="36">
      <c r="A360" s="131">
        <v>359</v>
      </c>
      <c r="B360" s="132" t="s">
        <v>1255</v>
      </c>
      <c r="C360" s="133" t="s">
        <v>1256</v>
      </c>
      <c r="D360" s="132" t="s">
        <v>1257</v>
      </c>
      <c r="E360" s="134" t="s">
        <v>1258</v>
      </c>
      <c r="F360" s="135" t="s">
        <v>45</v>
      </c>
      <c r="G360" s="135">
        <v>200</v>
      </c>
      <c r="H360" s="136" t="s">
        <v>1202</v>
      </c>
    </row>
    <row r="361" spans="1:8">
      <c r="A361" s="131">
        <v>360</v>
      </c>
      <c r="B361" s="132" t="s">
        <v>1259</v>
      </c>
      <c r="C361" s="133" t="s">
        <v>1260</v>
      </c>
      <c r="D361" s="132" t="s">
        <v>1261</v>
      </c>
      <c r="E361" s="134" t="s">
        <v>1262</v>
      </c>
      <c r="F361" s="135" t="s">
        <v>45</v>
      </c>
      <c r="G361" s="135">
        <v>200</v>
      </c>
      <c r="H361" s="136" t="s">
        <v>1202</v>
      </c>
    </row>
    <row r="362" spans="1:8">
      <c r="A362" s="131">
        <v>361</v>
      </c>
      <c r="B362" s="132" t="s">
        <v>1263</v>
      </c>
      <c r="C362" s="133" t="s">
        <v>1264</v>
      </c>
      <c r="D362" s="132" t="s">
        <v>1265</v>
      </c>
      <c r="E362" s="134" t="s">
        <v>1266</v>
      </c>
      <c r="F362" s="135" t="s">
        <v>45</v>
      </c>
      <c r="G362" s="135">
        <v>200</v>
      </c>
      <c r="H362" s="136" t="s">
        <v>1202</v>
      </c>
    </row>
    <row r="363" spans="1:8">
      <c r="A363" s="131">
        <v>362</v>
      </c>
      <c r="B363" s="132" t="s">
        <v>1267</v>
      </c>
      <c r="C363" s="133" t="s">
        <v>1268</v>
      </c>
      <c r="D363" s="132" t="s">
        <v>1269</v>
      </c>
      <c r="E363" s="134" t="s">
        <v>1270</v>
      </c>
      <c r="F363" s="135" t="s">
        <v>45</v>
      </c>
      <c r="G363" s="135">
        <v>200</v>
      </c>
      <c r="H363" s="136" t="s">
        <v>1202</v>
      </c>
    </row>
    <row r="364" spans="1:8">
      <c r="A364" s="131">
        <v>363</v>
      </c>
      <c r="B364" s="132" t="s">
        <v>1271</v>
      </c>
      <c r="C364" s="133" t="s">
        <v>1272</v>
      </c>
      <c r="D364" s="132" t="s">
        <v>1273</v>
      </c>
      <c r="E364" s="134" t="s">
        <v>1274</v>
      </c>
      <c r="F364" s="135" t="s">
        <v>45</v>
      </c>
      <c r="G364" s="135">
        <v>200</v>
      </c>
      <c r="H364" s="136" t="s">
        <v>1202</v>
      </c>
    </row>
    <row r="365" spans="1:8">
      <c r="A365" s="131">
        <v>364</v>
      </c>
      <c r="B365" s="132" t="s">
        <v>1275</v>
      </c>
      <c r="C365" s="133" t="s">
        <v>1276</v>
      </c>
      <c r="D365" s="132" t="s">
        <v>1277</v>
      </c>
      <c r="E365" s="134" t="s">
        <v>1278</v>
      </c>
      <c r="F365" s="135" t="s">
        <v>45</v>
      </c>
      <c r="G365" s="135">
        <v>200</v>
      </c>
      <c r="H365" s="136" t="s">
        <v>1202</v>
      </c>
    </row>
    <row r="366" spans="1:8">
      <c r="A366" s="131">
        <v>365</v>
      </c>
      <c r="B366" s="132" t="s">
        <v>1279</v>
      </c>
      <c r="C366" s="133" t="s">
        <v>1256</v>
      </c>
      <c r="D366" s="132" t="s">
        <v>1280</v>
      </c>
      <c r="E366" s="134" t="s">
        <v>1281</v>
      </c>
      <c r="F366" s="135" t="s">
        <v>45</v>
      </c>
      <c r="G366" s="135">
        <v>200</v>
      </c>
      <c r="H366" s="136" t="s">
        <v>1202</v>
      </c>
    </row>
    <row r="367" spans="1:8">
      <c r="A367" s="131">
        <v>366</v>
      </c>
      <c r="B367" s="132" t="s">
        <v>1282</v>
      </c>
      <c r="C367" s="133" t="s">
        <v>1283</v>
      </c>
      <c r="D367" s="132" t="s">
        <v>1284</v>
      </c>
      <c r="E367" s="134" t="s">
        <v>1285</v>
      </c>
      <c r="F367" s="135" t="s">
        <v>45</v>
      </c>
      <c r="G367" s="135">
        <v>200</v>
      </c>
      <c r="H367" s="136" t="s">
        <v>1202</v>
      </c>
    </row>
    <row r="368" spans="1:8">
      <c r="A368" s="131">
        <v>367</v>
      </c>
      <c r="B368" s="132" t="s">
        <v>1286</v>
      </c>
      <c r="C368" s="133" t="s">
        <v>1244</v>
      </c>
      <c r="D368" s="132" t="s">
        <v>1287</v>
      </c>
      <c r="E368" s="134" t="s">
        <v>1246</v>
      </c>
      <c r="F368" s="135" t="s">
        <v>45</v>
      </c>
      <c r="G368" s="135">
        <v>100</v>
      </c>
      <c r="H368" s="136" t="s">
        <v>1202</v>
      </c>
    </row>
    <row r="369" spans="1:8" ht="24">
      <c r="A369" s="131">
        <v>368</v>
      </c>
      <c r="B369" s="132" t="s">
        <v>1288</v>
      </c>
      <c r="C369" s="133" t="s">
        <v>1256</v>
      </c>
      <c r="D369" s="132" t="s">
        <v>1289</v>
      </c>
      <c r="E369" s="134" t="s">
        <v>1290</v>
      </c>
      <c r="F369" s="135" t="s">
        <v>175</v>
      </c>
      <c r="G369" s="135">
        <v>500</v>
      </c>
      <c r="H369" s="136" t="s">
        <v>1202</v>
      </c>
    </row>
    <row r="370" spans="1:8">
      <c r="A370" s="131">
        <v>369</v>
      </c>
      <c r="B370" s="132" t="s">
        <v>1291</v>
      </c>
      <c r="C370" s="133" t="s">
        <v>1244</v>
      </c>
      <c r="D370" s="132" t="s">
        <v>1292</v>
      </c>
      <c r="E370" s="134" t="s">
        <v>1246</v>
      </c>
      <c r="F370" s="135" t="s">
        <v>45</v>
      </c>
      <c r="G370" s="135">
        <v>100</v>
      </c>
      <c r="H370" s="136" t="s">
        <v>1202</v>
      </c>
    </row>
    <row r="371" spans="1:8">
      <c r="A371" s="131">
        <v>370</v>
      </c>
      <c r="B371" s="132" t="s">
        <v>1293</v>
      </c>
      <c r="C371" s="133" t="s">
        <v>1294</v>
      </c>
      <c r="D371" s="132" t="s">
        <v>1295</v>
      </c>
      <c r="E371" s="134" t="s">
        <v>1296</v>
      </c>
      <c r="F371" s="135" t="s">
        <v>45</v>
      </c>
      <c r="G371" s="135">
        <v>100</v>
      </c>
      <c r="H371" s="136" t="s">
        <v>1202</v>
      </c>
    </row>
    <row r="372" spans="1:8">
      <c r="A372" s="131">
        <v>371</v>
      </c>
      <c r="B372" s="132" t="s">
        <v>1297</v>
      </c>
      <c r="C372" s="133" t="s">
        <v>1298</v>
      </c>
      <c r="D372" s="132" t="s">
        <v>1299</v>
      </c>
      <c r="E372" s="134" t="s">
        <v>1300</v>
      </c>
      <c r="F372" s="135" t="s">
        <v>195</v>
      </c>
      <c r="G372" s="135">
        <v>100</v>
      </c>
      <c r="H372" s="136" t="s">
        <v>1202</v>
      </c>
    </row>
    <row r="373" spans="1:8">
      <c r="A373" s="131">
        <v>372</v>
      </c>
      <c r="B373" s="132" t="s">
        <v>1301</v>
      </c>
      <c r="C373" s="133" t="s">
        <v>1302</v>
      </c>
      <c r="D373" s="132" t="s">
        <v>1303</v>
      </c>
      <c r="E373" s="134" t="s">
        <v>1304</v>
      </c>
      <c r="F373" s="135" t="s">
        <v>195</v>
      </c>
      <c r="G373" s="135">
        <v>100</v>
      </c>
      <c r="H373" s="136" t="s">
        <v>1202</v>
      </c>
    </row>
    <row r="374" spans="1:8">
      <c r="A374" s="131">
        <v>373</v>
      </c>
      <c r="B374" s="132" t="s">
        <v>1305</v>
      </c>
      <c r="C374" s="133" t="s">
        <v>1298</v>
      </c>
      <c r="D374" s="132" t="s">
        <v>1306</v>
      </c>
      <c r="E374" s="134" t="s">
        <v>1300</v>
      </c>
      <c r="F374" s="135" t="s">
        <v>195</v>
      </c>
      <c r="G374" s="135">
        <v>100</v>
      </c>
      <c r="H374" s="136" t="s">
        <v>1202</v>
      </c>
    </row>
    <row r="375" spans="1:8" ht="24">
      <c r="A375" s="131">
        <v>374</v>
      </c>
      <c r="B375" s="132" t="s">
        <v>1307</v>
      </c>
      <c r="C375" s="133" t="s">
        <v>1244</v>
      </c>
      <c r="D375" s="132" t="s">
        <v>1308</v>
      </c>
      <c r="E375" s="134" t="s">
        <v>1246</v>
      </c>
      <c r="F375" s="135" t="s">
        <v>195</v>
      </c>
      <c r="G375" s="135">
        <v>100</v>
      </c>
      <c r="H375" s="136" t="s">
        <v>1202</v>
      </c>
    </row>
    <row r="376" spans="1:8" ht="13.5" customHeight="1">
      <c r="A376" s="131">
        <v>375</v>
      </c>
      <c r="B376" s="132" t="s">
        <v>1309</v>
      </c>
      <c r="C376" s="133" t="s">
        <v>1298</v>
      </c>
      <c r="D376" s="132" t="s">
        <v>1310</v>
      </c>
      <c r="E376" s="134" t="s">
        <v>1300</v>
      </c>
      <c r="F376" s="135" t="s">
        <v>195</v>
      </c>
      <c r="G376" s="135">
        <v>100</v>
      </c>
      <c r="H376" s="136" t="s">
        <v>1202</v>
      </c>
    </row>
    <row r="377" spans="1:8">
      <c r="A377" s="131">
        <v>376</v>
      </c>
      <c r="B377" s="132" t="s">
        <v>1311</v>
      </c>
      <c r="C377" s="133" t="s">
        <v>1312</v>
      </c>
      <c r="D377" s="132" t="s">
        <v>1313</v>
      </c>
      <c r="E377" s="134" t="s">
        <v>1314</v>
      </c>
      <c r="F377" s="135" t="s">
        <v>195</v>
      </c>
      <c r="G377" s="135">
        <v>100</v>
      </c>
      <c r="H377" s="136" t="s">
        <v>1202</v>
      </c>
    </row>
    <row r="378" spans="1:8" ht="24">
      <c r="A378" s="131">
        <v>377</v>
      </c>
      <c r="B378" s="132" t="s">
        <v>1315</v>
      </c>
      <c r="C378" s="133" t="s">
        <v>1316</v>
      </c>
      <c r="D378" s="132" t="s">
        <v>1317</v>
      </c>
      <c r="E378" s="134" t="s">
        <v>1318</v>
      </c>
      <c r="F378" s="135" t="s">
        <v>195</v>
      </c>
      <c r="G378" s="135">
        <v>100</v>
      </c>
      <c r="H378" s="136" t="s">
        <v>1202</v>
      </c>
    </row>
    <row r="379" spans="1:8" ht="24">
      <c r="A379" s="131">
        <v>378</v>
      </c>
      <c r="B379" s="132" t="s">
        <v>1319</v>
      </c>
      <c r="C379" s="133" t="s">
        <v>1320</v>
      </c>
      <c r="D379" s="132" t="s">
        <v>1321</v>
      </c>
      <c r="E379" s="134" t="s">
        <v>1322</v>
      </c>
      <c r="F379" s="135" t="s">
        <v>195</v>
      </c>
      <c r="G379" s="135">
        <v>100</v>
      </c>
      <c r="H379" s="136" t="s">
        <v>1202</v>
      </c>
    </row>
    <row r="380" spans="1:8" ht="24">
      <c r="A380" s="131">
        <v>379</v>
      </c>
      <c r="B380" s="132" t="s">
        <v>1323</v>
      </c>
      <c r="C380" s="133" t="s">
        <v>1244</v>
      </c>
      <c r="D380" s="132" t="s">
        <v>1324</v>
      </c>
      <c r="E380" s="134" t="s">
        <v>1246</v>
      </c>
      <c r="F380" s="135" t="s">
        <v>45</v>
      </c>
      <c r="G380" s="135">
        <v>100</v>
      </c>
      <c r="H380" s="136" t="s">
        <v>1202</v>
      </c>
    </row>
    <row r="381" spans="1:8">
      <c r="A381" s="131">
        <v>380</v>
      </c>
      <c r="B381" s="132" t="s">
        <v>1325</v>
      </c>
      <c r="C381" s="133" t="s">
        <v>1256</v>
      </c>
      <c r="D381" s="132" t="s">
        <v>1326</v>
      </c>
      <c r="E381" s="134" t="s">
        <v>1327</v>
      </c>
      <c r="F381" s="135" t="s">
        <v>195</v>
      </c>
      <c r="G381" s="135">
        <v>100</v>
      </c>
      <c r="H381" s="136" t="s">
        <v>1202</v>
      </c>
    </row>
    <row r="382" spans="1:8" ht="24">
      <c r="A382" s="131">
        <v>381</v>
      </c>
      <c r="B382" s="132" t="s">
        <v>1328</v>
      </c>
      <c r="C382" s="133" t="s">
        <v>1256</v>
      </c>
      <c r="D382" s="132" t="s">
        <v>1329</v>
      </c>
      <c r="E382" s="134" t="s">
        <v>1330</v>
      </c>
      <c r="F382" s="135" t="s">
        <v>195</v>
      </c>
      <c r="G382" s="135">
        <v>100</v>
      </c>
      <c r="H382" s="136" t="s">
        <v>1202</v>
      </c>
    </row>
    <row r="383" spans="1:8">
      <c r="A383" s="131">
        <v>382</v>
      </c>
      <c r="B383" s="132" t="s">
        <v>1331</v>
      </c>
      <c r="C383" s="133" t="s">
        <v>1204</v>
      </c>
      <c r="D383" s="132" t="s">
        <v>1332</v>
      </c>
      <c r="E383" s="134" t="s">
        <v>1206</v>
      </c>
      <c r="F383" s="135" t="s">
        <v>45</v>
      </c>
      <c r="G383" s="135">
        <v>100</v>
      </c>
      <c r="H383" s="136" t="s">
        <v>1202</v>
      </c>
    </row>
    <row r="384" spans="1:8">
      <c r="A384" s="131">
        <v>383</v>
      </c>
      <c r="B384" s="132" t="s">
        <v>1333</v>
      </c>
      <c r="C384" s="133" t="s">
        <v>1264</v>
      </c>
      <c r="D384" s="132" t="s">
        <v>1334</v>
      </c>
      <c r="E384" s="134" t="s">
        <v>1266</v>
      </c>
      <c r="F384" s="135" t="s">
        <v>45</v>
      </c>
      <c r="G384" s="135">
        <v>100</v>
      </c>
      <c r="H384" s="136" t="s">
        <v>1202</v>
      </c>
    </row>
    <row r="385" spans="1:8">
      <c r="A385" s="131">
        <v>384</v>
      </c>
      <c r="B385" s="132" t="s">
        <v>1335</v>
      </c>
      <c r="C385" s="133" t="s">
        <v>1240</v>
      </c>
      <c r="D385" s="132" t="s">
        <v>1336</v>
      </c>
      <c r="E385" s="134" t="s">
        <v>1242</v>
      </c>
      <c r="F385" s="135" t="s">
        <v>45</v>
      </c>
      <c r="G385" s="135">
        <v>100</v>
      </c>
      <c r="H385" s="136" t="s">
        <v>1202</v>
      </c>
    </row>
    <row r="386" spans="1:8">
      <c r="A386" s="131">
        <v>385</v>
      </c>
      <c r="B386" s="132" t="s">
        <v>1337</v>
      </c>
      <c r="C386" s="133" t="s">
        <v>1220</v>
      </c>
      <c r="D386" s="132" t="s">
        <v>1338</v>
      </c>
      <c r="E386" s="134" t="s">
        <v>1222</v>
      </c>
      <c r="F386" s="135" t="s">
        <v>45</v>
      </c>
      <c r="G386" s="135">
        <v>100</v>
      </c>
      <c r="H386" s="136" t="s">
        <v>1202</v>
      </c>
    </row>
    <row r="387" spans="1:8">
      <c r="A387" s="131">
        <v>386</v>
      </c>
      <c r="B387" s="132" t="s">
        <v>1339</v>
      </c>
      <c r="C387" s="133" t="s">
        <v>1220</v>
      </c>
      <c r="D387" s="132" t="s">
        <v>1340</v>
      </c>
      <c r="E387" s="134" t="s">
        <v>1222</v>
      </c>
      <c r="F387" s="135" t="s">
        <v>45</v>
      </c>
      <c r="G387" s="135">
        <v>100</v>
      </c>
      <c r="H387" s="136" t="s">
        <v>1202</v>
      </c>
    </row>
    <row r="388" spans="1:8" ht="24">
      <c r="A388" s="131">
        <v>387</v>
      </c>
      <c r="B388" s="132" t="s">
        <v>1341</v>
      </c>
      <c r="C388" s="133" t="s">
        <v>1342</v>
      </c>
      <c r="D388" s="132" t="s">
        <v>1343</v>
      </c>
      <c r="E388" s="134" t="s">
        <v>1344</v>
      </c>
      <c r="F388" s="135" t="s">
        <v>195</v>
      </c>
      <c r="G388" s="135">
        <v>100</v>
      </c>
      <c r="H388" s="136" t="s">
        <v>1202</v>
      </c>
    </row>
    <row r="389" spans="1:8">
      <c r="A389" s="131">
        <v>388</v>
      </c>
      <c r="B389" s="132" t="s">
        <v>1345</v>
      </c>
      <c r="C389" s="133" t="s">
        <v>1244</v>
      </c>
      <c r="D389" s="132" t="s">
        <v>1346</v>
      </c>
      <c r="E389" s="134" t="s">
        <v>1246</v>
      </c>
      <c r="F389" s="135" t="s">
        <v>175</v>
      </c>
      <c r="G389" s="135">
        <v>300</v>
      </c>
      <c r="H389" s="136" t="s">
        <v>1202</v>
      </c>
    </row>
    <row r="390" spans="1:8" ht="24">
      <c r="A390" s="131">
        <v>389</v>
      </c>
      <c r="B390" s="132" t="s">
        <v>1347</v>
      </c>
      <c r="C390" s="133" t="s">
        <v>1256</v>
      </c>
      <c r="D390" s="132" t="s">
        <v>1289</v>
      </c>
      <c r="E390" s="134" t="s">
        <v>1290</v>
      </c>
      <c r="F390" s="135" t="s">
        <v>45</v>
      </c>
      <c r="G390" s="135">
        <v>100</v>
      </c>
      <c r="H390" s="136" t="s">
        <v>1202</v>
      </c>
    </row>
    <row r="391" spans="1:8" ht="24">
      <c r="A391" s="131">
        <v>390</v>
      </c>
      <c r="B391" s="132" t="s">
        <v>1348</v>
      </c>
      <c r="C391" s="133" t="s">
        <v>1244</v>
      </c>
      <c r="D391" s="132" t="s">
        <v>1349</v>
      </c>
      <c r="E391" s="134" t="s">
        <v>1246</v>
      </c>
      <c r="F391" s="135" t="s">
        <v>45</v>
      </c>
      <c r="G391" s="135">
        <v>100</v>
      </c>
      <c r="H391" s="136" t="s">
        <v>1202</v>
      </c>
    </row>
    <row r="392" spans="1:8" ht="24">
      <c r="A392" s="131">
        <v>391</v>
      </c>
      <c r="B392" s="132" t="s">
        <v>1350</v>
      </c>
      <c r="C392" s="133" t="s">
        <v>1244</v>
      </c>
      <c r="D392" s="132" t="s">
        <v>1351</v>
      </c>
      <c r="E392" s="134" t="s">
        <v>1246</v>
      </c>
      <c r="F392" s="135" t="s">
        <v>45</v>
      </c>
      <c r="G392" s="135">
        <v>100</v>
      </c>
      <c r="H392" s="136" t="s">
        <v>1202</v>
      </c>
    </row>
    <row r="393" spans="1:8" ht="24">
      <c r="A393" s="131">
        <v>392</v>
      </c>
      <c r="B393" s="132" t="s">
        <v>1352</v>
      </c>
      <c r="C393" s="133" t="s">
        <v>1212</v>
      </c>
      <c r="D393" s="132" t="s">
        <v>1353</v>
      </c>
      <c r="E393" s="134" t="s">
        <v>1214</v>
      </c>
      <c r="F393" s="135" t="s">
        <v>45</v>
      </c>
      <c r="G393" s="135">
        <v>100</v>
      </c>
      <c r="H393" s="136" t="s">
        <v>1202</v>
      </c>
    </row>
    <row r="394" spans="1:8" ht="24">
      <c r="A394" s="131">
        <v>393</v>
      </c>
      <c r="B394" s="132" t="s">
        <v>1354</v>
      </c>
      <c r="C394" s="133" t="s">
        <v>1355</v>
      </c>
      <c r="D394" s="132" t="s">
        <v>1356</v>
      </c>
      <c r="E394" s="134" t="s">
        <v>1357</v>
      </c>
      <c r="F394" s="135" t="s">
        <v>45</v>
      </c>
      <c r="G394" s="135">
        <v>100</v>
      </c>
      <c r="H394" s="136" t="s">
        <v>1202</v>
      </c>
    </row>
    <row r="395" spans="1:8">
      <c r="A395" s="131">
        <v>394</v>
      </c>
      <c r="B395" s="132" t="s">
        <v>1358</v>
      </c>
      <c r="C395" s="133" t="s">
        <v>1359</v>
      </c>
      <c r="D395" s="132" t="s">
        <v>1360</v>
      </c>
      <c r="E395" s="134" t="s">
        <v>1361</v>
      </c>
      <c r="F395" s="135" t="s">
        <v>45</v>
      </c>
      <c r="G395" s="135">
        <v>200</v>
      </c>
      <c r="H395" s="136" t="s">
        <v>1362</v>
      </c>
    </row>
    <row r="396" spans="1:8">
      <c r="A396" s="131">
        <v>395</v>
      </c>
      <c r="B396" s="132" t="s">
        <v>1363</v>
      </c>
      <c r="C396" s="133" t="s">
        <v>1364</v>
      </c>
      <c r="D396" s="132" t="s">
        <v>1365</v>
      </c>
      <c r="E396" s="134" t="s">
        <v>1366</v>
      </c>
      <c r="F396" s="135" t="s">
        <v>45</v>
      </c>
      <c r="G396" s="135">
        <v>200</v>
      </c>
      <c r="H396" s="136" t="s">
        <v>1362</v>
      </c>
    </row>
    <row r="397" spans="1:8">
      <c r="A397" s="131">
        <v>396</v>
      </c>
      <c r="B397" s="132" t="s">
        <v>1367</v>
      </c>
      <c r="C397" s="133" t="s">
        <v>1364</v>
      </c>
      <c r="D397" s="132" t="s">
        <v>1368</v>
      </c>
      <c r="E397" s="134" t="s">
        <v>1369</v>
      </c>
      <c r="F397" s="135" t="s">
        <v>45</v>
      </c>
      <c r="G397" s="135">
        <v>200</v>
      </c>
      <c r="H397" s="136" t="s">
        <v>1362</v>
      </c>
    </row>
    <row r="398" spans="1:8">
      <c r="A398" s="131">
        <v>397</v>
      </c>
      <c r="B398" s="132" t="s">
        <v>1370</v>
      </c>
      <c r="C398" s="133" t="s">
        <v>1371</v>
      </c>
      <c r="D398" s="132" t="s">
        <v>1372</v>
      </c>
      <c r="E398" s="134" t="s">
        <v>1373</v>
      </c>
      <c r="F398" s="135" t="s">
        <v>45</v>
      </c>
      <c r="G398" s="135">
        <v>200</v>
      </c>
      <c r="H398" s="136" t="s">
        <v>1362</v>
      </c>
    </row>
    <row r="399" spans="1:8">
      <c r="A399" s="131">
        <v>398</v>
      </c>
      <c r="B399" s="132" t="s">
        <v>1374</v>
      </c>
      <c r="C399" s="133" t="s">
        <v>1375</v>
      </c>
      <c r="D399" s="132" t="s">
        <v>1376</v>
      </c>
      <c r="E399" s="134" t="s">
        <v>1377</v>
      </c>
      <c r="F399" s="135" t="s">
        <v>45</v>
      </c>
      <c r="G399" s="135">
        <v>200</v>
      </c>
      <c r="H399" s="136" t="s">
        <v>1362</v>
      </c>
    </row>
    <row r="400" spans="1:8">
      <c r="A400" s="131">
        <v>399</v>
      </c>
      <c r="B400" s="132" t="s">
        <v>1378</v>
      </c>
      <c r="C400" s="133" t="s">
        <v>1379</v>
      </c>
      <c r="D400" s="132" t="s">
        <v>1380</v>
      </c>
      <c r="E400" s="134" t="s">
        <v>1381</v>
      </c>
      <c r="F400" s="135" t="s">
        <v>45</v>
      </c>
      <c r="G400" s="135">
        <v>200</v>
      </c>
      <c r="H400" s="136" t="s">
        <v>1362</v>
      </c>
    </row>
    <row r="401" spans="1:8">
      <c r="A401" s="131">
        <v>400</v>
      </c>
      <c r="B401" s="132" t="s">
        <v>1382</v>
      </c>
      <c r="C401" s="133" t="s">
        <v>1383</v>
      </c>
      <c r="D401" s="132" t="s">
        <v>1384</v>
      </c>
      <c r="E401" s="134" t="s">
        <v>1385</v>
      </c>
      <c r="F401" s="135" t="s">
        <v>45</v>
      </c>
      <c r="G401" s="135">
        <v>200</v>
      </c>
      <c r="H401" s="136" t="s">
        <v>1362</v>
      </c>
    </row>
    <row r="402" spans="1:8">
      <c r="A402" s="131">
        <v>401</v>
      </c>
      <c r="B402" s="132" t="s">
        <v>1386</v>
      </c>
      <c r="C402" s="133" t="s">
        <v>1383</v>
      </c>
      <c r="D402" s="132" t="s">
        <v>1387</v>
      </c>
      <c r="E402" s="134" t="s">
        <v>1385</v>
      </c>
      <c r="F402" s="135" t="s">
        <v>45</v>
      </c>
      <c r="G402" s="135">
        <v>100</v>
      </c>
      <c r="H402" s="136" t="s">
        <v>1362</v>
      </c>
    </row>
    <row r="403" spans="1:8">
      <c r="A403" s="131">
        <v>402</v>
      </c>
      <c r="B403" s="132" t="s">
        <v>1388</v>
      </c>
      <c r="C403" s="133" t="s">
        <v>1389</v>
      </c>
      <c r="D403" s="132" t="s">
        <v>1390</v>
      </c>
      <c r="E403" s="134" t="s">
        <v>1391</v>
      </c>
      <c r="F403" s="135" t="s">
        <v>45</v>
      </c>
      <c r="G403" s="135">
        <v>200</v>
      </c>
      <c r="H403" s="136" t="s">
        <v>1362</v>
      </c>
    </row>
    <row r="404" spans="1:8">
      <c r="A404" s="131">
        <v>403</v>
      </c>
      <c r="B404" s="132" t="s">
        <v>1392</v>
      </c>
      <c r="C404" s="133" t="s">
        <v>1393</v>
      </c>
      <c r="D404" s="132" t="s">
        <v>1394</v>
      </c>
      <c r="E404" s="134" t="s">
        <v>1395</v>
      </c>
      <c r="F404" s="135" t="s">
        <v>45</v>
      </c>
      <c r="G404" s="135">
        <v>200</v>
      </c>
      <c r="H404" s="136" t="s">
        <v>1362</v>
      </c>
    </row>
    <row r="405" spans="1:8">
      <c r="A405" s="131">
        <v>404</v>
      </c>
      <c r="B405" s="132" t="s">
        <v>1396</v>
      </c>
      <c r="C405" s="133" t="s">
        <v>1397</v>
      </c>
      <c r="D405" s="132" t="s">
        <v>1398</v>
      </c>
      <c r="E405" s="134" t="s">
        <v>1399</v>
      </c>
      <c r="F405" s="135" t="s">
        <v>45</v>
      </c>
      <c r="G405" s="135">
        <v>200</v>
      </c>
      <c r="H405" s="136" t="s">
        <v>1362</v>
      </c>
    </row>
    <row r="406" spans="1:8">
      <c r="A406" s="131">
        <v>405</v>
      </c>
      <c r="B406" s="140" t="s">
        <v>1400</v>
      </c>
      <c r="C406" s="133" t="s">
        <v>1401</v>
      </c>
      <c r="D406" s="132" t="s">
        <v>1402</v>
      </c>
      <c r="E406" s="134" t="s">
        <v>1403</v>
      </c>
      <c r="F406" s="135" t="s">
        <v>45</v>
      </c>
      <c r="G406" s="135">
        <v>200</v>
      </c>
      <c r="H406" s="136" t="s">
        <v>1362</v>
      </c>
    </row>
    <row r="407" spans="1:8">
      <c r="A407" s="131">
        <v>406</v>
      </c>
      <c r="B407" s="132" t="s">
        <v>1404</v>
      </c>
      <c r="C407" s="133" t="s">
        <v>1405</v>
      </c>
      <c r="D407" s="132" t="s">
        <v>1406</v>
      </c>
      <c r="E407" s="134" t="s">
        <v>1407</v>
      </c>
      <c r="F407" s="135" t="s">
        <v>45</v>
      </c>
      <c r="G407" s="135">
        <v>200</v>
      </c>
      <c r="H407" s="136" t="s">
        <v>1362</v>
      </c>
    </row>
    <row r="408" spans="1:8">
      <c r="A408" s="131">
        <v>407</v>
      </c>
      <c r="B408" s="132" t="s">
        <v>1408</v>
      </c>
      <c r="C408" s="133" t="s">
        <v>1409</v>
      </c>
      <c r="D408" s="132" t="s">
        <v>1410</v>
      </c>
      <c r="E408" s="134" t="s">
        <v>1411</v>
      </c>
      <c r="F408" s="135" t="s">
        <v>45</v>
      </c>
      <c r="G408" s="135">
        <v>200</v>
      </c>
      <c r="H408" s="136" t="s">
        <v>1362</v>
      </c>
    </row>
    <row r="409" spans="1:8">
      <c r="A409" s="131">
        <v>408</v>
      </c>
      <c r="B409" s="132" t="s">
        <v>1412</v>
      </c>
      <c r="C409" s="133" t="s">
        <v>1413</v>
      </c>
      <c r="D409" s="132" t="s">
        <v>1414</v>
      </c>
      <c r="E409" s="134" t="s">
        <v>1415</v>
      </c>
      <c r="F409" s="135" t="s">
        <v>45</v>
      </c>
      <c r="G409" s="135">
        <v>200</v>
      </c>
      <c r="H409" s="136" t="s">
        <v>1362</v>
      </c>
    </row>
    <row r="410" spans="1:8">
      <c r="A410" s="131">
        <v>409</v>
      </c>
      <c r="B410" s="132" t="s">
        <v>1416</v>
      </c>
      <c r="C410" s="133" t="s">
        <v>1364</v>
      </c>
      <c r="D410" s="132" t="s">
        <v>1417</v>
      </c>
      <c r="E410" s="134" t="s">
        <v>1418</v>
      </c>
      <c r="F410" s="135" t="s">
        <v>45</v>
      </c>
      <c r="G410" s="135">
        <v>200</v>
      </c>
      <c r="H410" s="136" t="s">
        <v>1362</v>
      </c>
    </row>
    <row r="411" spans="1:8" ht="24">
      <c r="A411" s="131">
        <v>410</v>
      </c>
      <c r="B411" s="132" t="s">
        <v>1419</v>
      </c>
      <c r="C411" s="133" t="s">
        <v>1364</v>
      </c>
      <c r="D411" s="132" t="s">
        <v>1420</v>
      </c>
      <c r="E411" s="134" t="s">
        <v>1421</v>
      </c>
      <c r="F411" s="135" t="s">
        <v>175</v>
      </c>
      <c r="G411" s="135">
        <v>300</v>
      </c>
      <c r="H411" s="136" t="s">
        <v>1362</v>
      </c>
    </row>
    <row r="412" spans="1:8" ht="24">
      <c r="A412" s="131">
        <v>411</v>
      </c>
      <c r="B412" s="132" t="s">
        <v>1422</v>
      </c>
      <c r="C412" s="133" t="s">
        <v>1423</v>
      </c>
      <c r="D412" s="132" t="s">
        <v>1424</v>
      </c>
      <c r="E412" s="134" t="s">
        <v>1425</v>
      </c>
      <c r="F412" s="135" t="s">
        <v>195</v>
      </c>
      <c r="G412" s="135">
        <v>100</v>
      </c>
      <c r="H412" s="136" t="s">
        <v>1362</v>
      </c>
    </row>
    <row r="413" spans="1:8" ht="24">
      <c r="A413" s="131">
        <v>412</v>
      </c>
      <c r="B413" s="132" t="s">
        <v>1426</v>
      </c>
      <c r="C413" s="133" t="s">
        <v>1423</v>
      </c>
      <c r="D413" s="132" t="s">
        <v>1427</v>
      </c>
      <c r="E413" s="134" t="s">
        <v>1425</v>
      </c>
      <c r="F413" s="135" t="s">
        <v>195</v>
      </c>
      <c r="G413" s="135">
        <v>100</v>
      </c>
      <c r="H413" s="136" t="s">
        <v>1362</v>
      </c>
    </row>
    <row r="414" spans="1:8" ht="24">
      <c r="A414" s="131">
        <v>413</v>
      </c>
      <c r="B414" s="132" t="s">
        <v>1428</v>
      </c>
      <c r="C414" s="133" t="s">
        <v>1429</v>
      </c>
      <c r="D414" s="132" t="s">
        <v>1430</v>
      </c>
      <c r="E414" s="134" t="s">
        <v>1431</v>
      </c>
      <c r="F414" s="135" t="s">
        <v>195</v>
      </c>
      <c r="G414" s="135">
        <v>100</v>
      </c>
      <c r="H414" s="136" t="s">
        <v>1362</v>
      </c>
    </row>
    <row r="415" spans="1:8">
      <c r="A415" s="131">
        <v>414</v>
      </c>
      <c r="B415" s="132" t="s">
        <v>1432</v>
      </c>
      <c r="C415" s="133" t="s">
        <v>1433</v>
      </c>
      <c r="D415" s="132" t="s">
        <v>1434</v>
      </c>
      <c r="E415" s="134" t="s">
        <v>1435</v>
      </c>
      <c r="F415" s="135" t="s">
        <v>195</v>
      </c>
      <c r="G415" s="135">
        <v>100</v>
      </c>
      <c r="H415" s="136" t="s">
        <v>1362</v>
      </c>
    </row>
    <row r="416" spans="1:8">
      <c r="A416" s="131">
        <v>415</v>
      </c>
      <c r="B416" s="132" t="s">
        <v>1436</v>
      </c>
      <c r="C416" s="133" t="s">
        <v>1437</v>
      </c>
      <c r="D416" s="132" t="s">
        <v>1438</v>
      </c>
      <c r="E416" s="134" t="s">
        <v>1439</v>
      </c>
      <c r="F416" s="135" t="s">
        <v>195</v>
      </c>
      <c r="G416" s="135">
        <v>100</v>
      </c>
      <c r="H416" s="136" t="s">
        <v>1362</v>
      </c>
    </row>
    <row r="417" spans="1:8" ht="24">
      <c r="A417" s="131">
        <v>416</v>
      </c>
      <c r="B417" s="132" t="s">
        <v>1440</v>
      </c>
      <c r="C417" s="133" t="s">
        <v>1441</v>
      </c>
      <c r="D417" s="132" t="s">
        <v>1442</v>
      </c>
      <c r="E417" s="134" t="s">
        <v>1443</v>
      </c>
      <c r="F417" s="135" t="s">
        <v>195</v>
      </c>
      <c r="G417" s="135">
        <v>100</v>
      </c>
      <c r="H417" s="136" t="s">
        <v>1362</v>
      </c>
    </row>
    <row r="418" spans="1:8">
      <c r="A418" s="131">
        <v>417</v>
      </c>
      <c r="B418" s="132" t="s">
        <v>1444</v>
      </c>
      <c r="C418" s="133" t="s">
        <v>1383</v>
      </c>
      <c r="D418" s="132" t="s">
        <v>1445</v>
      </c>
      <c r="E418" s="134" t="s">
        <v>1385</v>
      </c>
      <c r="F418" s="135" t="s">
        <v>45</v>
      </c>
      <c r="G418" s="135">
        <v>200</v>
      </c>
      <c r="H418" s="136" t="s">
        <v>1362</v>
      </c>
    </row>
    <row r="419" spans="1:8">
      <c r="A419" s="131">
        <v>418</v>
      </c>
      <c r="B419" s="132" t="s">
        <v>1446</v>
      </c>
      <c r="C419" s="133" t="s">
        <v>1401</v>
      </c>
      <c r="D419" s="132" t="s">
        <v>1447</v>
      </c>
      <c r="E419" s="134" t="s">
        <v>1403</v>
      </c>
      <c r="F419" s="135" t="s">
        <v>45</v>
      </c>
      <c r="G419" s="135">
        <v>100</v>
      </c>
      <c r="H419" s="136" t="s">
        <v>1362</v>
      </c>
    </row>
    <row r="420" spans="1:8">
      <c r="A420" s="131">
        <v>419</v>
      </c>
      <c r="B420" s="132" t="s">
        <v>1448</v>
      </c>
      <c r="C420" s="133" t="s">
        <v>1359</v>
      </c>
      <c r="D420" s="132" t="s">
        <v>1449</v>
      </c>
      <c r="E420" s="134" t="s">
        <v>1361</v>
      </c>
      <c r="F420" s="135" t="s">
        <v>45</v>
      </c>
      <c r="G420" s="135">
        <v>100</v>
      </c>
      <c r="H420" s="136" t="s">
        <v>1362</v>
      </c>
    </row>
    <row r="421" spans="1:8" ht="24">
      <c r="A421" s="131">
        <v>420</v>
      </c>
      <c r="B421" s="132" t="s">
        <v>1450</v>
      </c>
      <c r="C421" s="133" t="s">
        <v>1364</v>
      </c>
      <c r="D421" s="132" t="s">
        <v>1451</v>
      </c>
      <c r="E421" s="134" t="s">
        <v>1452</v>
      </c>
      <c r="F421" s="135" t="s">
        <v>175</v>
      </c>
      <c r="G421" s="135">
        <v>500</v>
      </c>
      <c r="H421" s="136" t="s">
        <v>1362</v>
      </c>
    </row>
    <row r="422" spans="1:8" ht="24">
      <c r="A422" s="131">
        <v>421</v>
      </c>
      <c r="B422" s="132" t="s">
        <v>1453</v>
      </c>
      <c r="C422" s="133" t="s">
        <v>1364</v>
      </c>
      <c r="D422" s="132" t="s">
        <v>1454</v>
      </c>
      <c r="E422" s="134" t="s">
        <v>1455</v>
      </c>
      <c r="F422" s="135" t="s">
        <v>45</v>
      </c>
      <c r="G422" s="135">
        <v>300</v>
      </c>
      <c r="H422" s="136" t="s">
        <v>1362</v>
      </c>
    </row>
    <row r="423" spans="1:8">
      <c r="A423" s="131">
        <v>422</v>
      </c>
      <c r="B423" s="132" t="s">
        <v>1456</v>
      </c>
      <c r="C423" s="133" t="s">
        <v>1383</v>
      </c>
      <c r="D423" s="132" t="s">
        <v>1457</v>
      </c>
      <c r="E423" s="134" t="s">
        <v>1385</v>
      </c>
      <c r="F423" s="135" t="s">
        <v>45</v>
      </c>
      <c r="G423" s="135">
        <v>100</v>
      </c>
      <c r="H423" s="136" t="s">
        <v>1362</v>
      </c>
    </row>
    <row r="424" spans="1:8" ht="24">
      <c r="A424" s="131">
        <v>423</v>
      </c>
      <c r="B424" s="132" t="s">
        <v>1458</v>
      </c>
      <c r="C424" s="133" t="s">
        <v>1459</v>
      </c>
      <c r="D424" s="132" t="s">
        <v>1460</v>
      </c>
      <c r="E424" s="134" t="s">
        <v>1461</v>
      </c>
      <c r="F424" s="135" t="s">
        <v>195</v>
      </c>
      <c r="G424" s="135">
        <v>100</v>
      </c>
      <c r="H424" s="136" t="s">
        <v>1362</v>
      </c>
    </row>
    <row r="425" spans="1:8">
      <c r="A425" s="131">
        <v>424</v>
      </c>
      <c r="B425" s="132" t="s">
        <v>1453</v>
      </c>
      <c r="C425" s="133" t="s">
        <v>1364</v>
      </c>
      <c r="D425" s="132" t="s">
        <v>1462</v>
      </c>
      <c r="E425" s="134" t="s">
        <v>1463</v>
      </c>
      <c r="F425" s="135" t="s">
        <v>45</v>
      </c>
      <c r="G425" s="135">
        <v>100</v>
      </c>
      <c r="H425" s="136" t="s">
        <v>1362</v>
      </c>
    </row>
    <row r="426" spans="1:8">
      <c r="A426" s="131">
        <v>425</v>
      </c>
      <c r="B426" s="132" t="s">
        <v>1464</v>
      </c>
      <c r="C426" s="133" t="s">
        <v>1465</v>
      </c>
      <c r="D426" s="132" t="s">
        <v>1466</v>
      </c>
      <c r="E426" s="134" t="s">
        <v>1467</v>
      </c>
      <c r="F426" s="135" t="s">
        <v>45</v>
      </c>
      <c r="G426" s="135">
        <v>200</v>
      </c>
      <c r="H426" s="136" t="s">
        <v>1468</v>
      </c>
    </row>
    <row r="427" spans="1:8">
      <c r="A427" s="131">
        <v>426</v>
      </c>
      <c r="B427" s="132" t="s">
        <v>1469</v>
      </c>
      <c r="C427" s="133" t="s">
        <v>1470</v>
      </c>
      <c r="D427" s="132" t="s">
        <v>1471</v>
      </c>
      <c r="E427" s="134" t="s">
        <v>1472</v>
      </c>
      <c r="F427" s="135" t="s">
        <v>45</v>
      </c>
      <c r="G427" s="135">
        <v>200</v>
      </c>
      <c r="H427" s="136" t="s">
        <v>1468</v>
      </c>
    </row>
    <row r="428" spans="1:8">
      <c r="A428" s="131">
        <v>427</v>
      </c>
      <c r="B428" s="132" t="s">
        <v>1473</v>
      </c>
      <c r="C428" s="133" t="s">
        <v>1474</v>
      </c>
      <c r="D428" s="132" t="s">
        <v>1475</v>
      </c>
      <c r="E428" s="134" t="s">
        <v>1476</v>
      </c>
      <c r="F428" s="135" t="s">
        <v>45</v>
      </c>
      <c r="G428" s="135">
        <v>200</v>
      </c>
      <c r="H428" s="136" t="s">
        <v>1468</v>
      </c>
    </row>
    <row r="429" spans="1:8">
      <c r="A429" s="131">
        <v>428</v>
      </c>
      <c r="B429" s="132" t="s">
        <v>1477</v>
      </c>
      <c r="C429" s="133" t="s">
        <v>1478</v>
      </c>
      <c r="D429" s="132" t="s">
        <v>1479</v>
      </c>
      <c r="E429" s="134" t="s">
        <v>1480</v>
      </c>
      <c r="F429" s="135" t="s">
        <v>45</v>
      </c>
      <c r="G429" s="135">
        <v>200</v>
      </c>
      <c r="H429" s="136" t="s">
        <v>1468</v>
      </c>
    </row>
    <row r="430" spans="1:8">
      <c r="A430" s="131">
        <v>429</v>
      </c>
      <c r="B430" s="132" t="s">
        <v>1481</v>
      </c>
      <c r="C430" s="133" t="s">
        <v>1478</v>
      </c>
      <c r="D430" s="132" t="s">
        <v>1482</v>
      </c>
      <c r="E430" s="134" t="s">
        <v>1483</v>
      </c>
      <c r="F430" s="135" t="s">
        <v>45</v>
      </c>
      <c r="G430" s="135">
        <v>200</v>
      </c>
      <c r="H430" s="136" t="s">
        <v>1468</v>
      </c>
    </row>
    <row r="431" spans="1:8">
      <c r="A431" s="131">
        <v>430</v>
      </c>
      <c r="B431" s="132" t="s">
        <v>1484</v>
      </c>
      <c r="C431" s="133" t="s">
        <v>1478</v>
      </c>
      <c r="D431" s="132" t="s">
        <v>1485</v>
      </c>
      <c r="E431" s="134" t="s">
        <v>1486</v>
      </c>
      <c r="F431" s="135" t="s">
        <v>45</v>
      </c>
      <c r="G431" s="135">
        <v>200</v>
      </c>
      <c r="H431" s="136" t="s">
        <v>1468</v>
      </c>
    </row>
    <row r="432" spans="1:8">
      <c r="A432" s="131">
        <v>431</v>
      </c>
      <c r="B432" s="132" t="s">
        <v>1487</v>
      </c>
      <c r="C432" s="133" t="s">
        <v>1488</v>
      </c>
      <c r="D432" s="132" t="s">
        <v>1489</v>
      </c>
      <c r="E432" s="134" t="s">
        <v>1490</v>
      </c>
      <c r="F432" s="135" t="s">
        <v>45</v>
      </c>
      <c r="G432" s="135">
        <v>200</v>
      </c>
      <c r="H432" s="136" t="s">
        <v>1468</v>
      </c>
    </row>
    <row r="433" spans="1:8">
      <c r="A433" s="131">
        <v>432</v>
      </c>
      <c r="B433" s="132" t="s">
        <v>1491</v>
      </c>
      <c r="C433" s="133" t="s">
        <v>1488</v>
      </c>
      <c r="D433" s="132" t="s">
        <v>1492</v>
      </c>
      <c r="E433" s="134" t="s">
        <v>1493</v>
      </c>
      <c r="F433" s="135" t="s">
        <v>45</v>
      </c>
      <c r="G433" s="135">
        <v>200</v>
      </c>
      <c r="H433" s="136" t="s">
        <v>1468</v>
      </c>
    </row>
    <row r="434" spans="1:8">
      <c r="A434" s="131">
        <v>433</v>
      </c>
      <c r="B434" s="132" t="s">
        <v>1494</v>
      </c>
      <c r="C434" s="133" t="s">
        <v>1495</v>
      </c>
      <c r="D434" s="132" t="s">
        <v>1496</v>
      </c>
      <c r="E434" s="134" t="s">
        <v>1497</v>
      </c>
      <c r="F434" s="135" t="s">
        <v>45</v>
      </c>
      <c r="G434" s="135">
        <v>200</v>
      </c>
      <c r="H434" s="136" t="s">
        <v>1468</v>
      </c>
    </row>
    <row r="435" spans="1:8">
      <c r="A435" s="131">
        <v>434</v>
      </c>
      <c r="B435" s="132" t="s">
        <v>1498</v>
      </c>
      <c r="C435" s="133" t="s">
        <v>1499</v>
      </c>
      <c r="D435" s="132" t="s">
        <v>1500</v>
      </c>
      <c r="E435" s="134" t="s">
        <v>1501</v>
      </c>
      <c r="F435" s="135" t="s">
        <v>45</v>
      </c>
      <c r="G435" s="135">
        <v>200</v>
      </c>
      <c r="H435" s="136" t="s">
        <v>1468</v>
      </c>
    </row>
    <row r="436" spans="1:8">
      <c r="A436" s="131">
        <v>435</v>
      </c>
      <c r="B436" s="132" t="s">
        <v>1502</v>
      </c>
      <c r="C436" s="133" t="s">
        <v>1503</v>
      </c>
      <c r="D436" s="132" t="s">
        <v>1504</v>
      </c>
      <c r="E436" s="134" t="s">
        <v>1505</v>
      </c>
      <c r="F436" s="135" t="s">
        <v>45</v>
      </c>
      <c r="G436" s="135">
        <v>200</v>
      </c>
      <c r="H436" s="136" t="s">
        <v>1468</v>
      </c>
    </row>
    <row r="437" spans="1:8">
      <c r="A437" s="131">
        <v>436</v>
      </c>
      <c r="B437" s="132" t="s">
        <v>1506</v>
      </c>
      <c r="C437" s="133" t="s">
        <v>1507</v>
      </c>
      <c r="D437" s="132" t="s">
        <v>1508</v>
      </c>
      <c r="E437" s="134" t="s">
        <v>1509</v>
      </c>
      <c r="F437" s="135" t="s">
        <v>45</v>
      </c>
      <c r="G437" s="135">
        <v>200</v>
      </c>
      <c r="H437" s="136" t="s">
        <v>1468</v>
      </c>
    </row>
    <row r="438" spans="1:8">
      <c r="A438" s="131">
        <v>437</v>
      </c>
      <c r="B438" s="132" t="s">
        <v>1510</v>
      </c>
      <c r="C438" s="133" t="s">
        <v>1511</v>
      </c>
      <c r="D438" s="132" t="s">
        <v>1512</v>
      </c>
      <c r="E438" s="134" t="s">
        <v>1513</v>
      </c>
      <c r="F438" s="135" t="s">
        <v>45</v>
      </c>
      <c r="G438" s="135">
        <v>200</v>
      </c>
      <c r="H438" s="136" t="s">
        <v>1468</v>
      </c>
    </row>
    <row r="439" spans="1:8">
      <c r="A439" s="131">
        <v>438</v>
      </c>
      <c r="B439" s="132" t="s">
        <v>1514</v>
      </c>
      <c r="C439" s="133" t="s">
        <v>1515</v>
      </c>
      <c r="D439" s="132" t="s">
        <v>1516</v>
      </c>
      <c r="E439" s="134" t="s">
        <v>1517</v>
      </c>
      <c r="F439" s="135" t="s">
        <v>45</v>
      </c>
      <c r="G439" s="135">
        <v>200</v>
      </c>
      <c r="H439" s="136" t="s">
        <v>1468</v>
      </c>
    </row>
    <row r="440" spans="1:8">
      <c r="A440" s="131">
        <v>439</v>
      </c>
      <c r="B440" s="132" t="s">
        <v>1518</v>
      </c>
      <c r="C440" s="133" t="s">
        <v>1519</v>
      </c>
      <c r="D440" s="132" t="s">
        <v>1520</v>
      </c>
      <c r="E440" s="134" t="s">
        <v>1521</v>
      </c>
      <c r="F440" s="135" t="s">
        <v>45</v>
      </c>
      <c r="G440" s="135">
        <v>200</v>
      </c>
      <c r="H440" s="136" t="s">
        <v>1468</v>
      </c>
    </row>
    <row r="441" spans="1:8">
      <c r="A441" s="131">
        <v>440</v>
      </c>
      <c r="B441" s="132" t="s">
        <v>1522</v>
      </c>
      <c r="C441" s="133" t="s">
        <v>1523</v>
      </c>
      <c r="D441" s="132" t="s">
        <v>1524</v>
      </c>
      <c r="E441" s="134" t="s">
        <v>1525</v>
      </c>
      <c r="F441" s="135" t="s">
        <v>45</v>
      </c>
      <c r="G441" s="135">
        <v>200</v>
      </c>
      <c r="H441" s="136" t="s">
        <v>1468</v>
      </c>
    </row>
    <row r="442" spans="1:8">
      <c r="A442" s="131">
        <v>441</v>
      </c>
      <c r="B442" s="132" t="s">
        <v>1526</v>
      </c>
      <c r="C442" s="133" t="s">
        <v>1527</v>
      </c>
      <c r="D442" s="132" t="s">
        <v>1528</v>
      </c>
      <c r="E442" s="134" t="s">
        <v>1529</v>
      </c>
      <c r="F442" s="135" t="s">
        <v>45</v>
      </c>
      <c r="G442" s="135">
        <v>200</v>
      </c>
      <c r="H442" s="136" t="s">
        <v>1468</v>
      </c>
    </row>
    <row r="443" spans="1:8">
      <c r="A443" s="131">
        <v>442</v>
      </c>
      <c r="B443" s="132" t="s">
        <v>1530</v>
      </c>
      <c r="C443" s="133" t="s">
        <v>1531</v>
      </c>
      <c r="D443" s="132" t="s">
        <v>1532</v>
      </c>
      <c r="E443" s="134" t="s">
        <v>1533</v>
      </c>
      <c r="F443" s="135" t="s">
        <v>45</v>
      </c>
      <c r="G443" s="135">
        <v>200</v>
      </c>
      <c r="H443" s="136" t="s">
        <v>1468</v>
      </c>
    </row>
    <row r="444" spans="1:8">
      <c r="A444" s="131">
        <v>443</v>
      </c>
      <c r="B444" s="132" t="s">
        <v>1534</v>
      </c>
      <c r="C444" s="133" t="s">
        <v>1531</v>
      </c>
      <c r="D444" s="132" t="s">
        <v>1535</v>
      </c>
      <c r="E444" s="134" t="s">
        <v>1533</v>
      </c>
      <c r="F444" s="135" t="s">
        <v>191</v>
      </c>
      <c r="G444" s="135">
        <v>100</v>
      </c>
      <c r="H444" s="136" t="s">
        <v>1468</v>
      </c>
    </row>
    <row r="445" spans="1:8">
      <c r="A445" s="131">
        <v>444</v>
      </c>
      <c r="B445" s="132" t="s">
        <v>1536</v>
      </c>
      <c r="C445" s="133" t="s">
        <v>1537</v>
      </c>
      <c r="D445" s="132" t="s">
        <v>1538</v>
      </c>
      <c r="E445" s="134" t="s">
        <v>1539</v>
      </c>
      <c r="F445" s="135" t="s">
        <v>45</v>
      </c>
      <c r="G445" s="135">
        <v>200</v>
      </c>
      <c r="H445" s="136" t="s">
        <v>1468</v>
      </c>
    </row>
    <row r="446" spans="1:8">
      <c r="A446" s="131">
        <v>445</v>
      </c>
      <c r="B446" s="132" t="s">
        <v>1540</v>
      </c>
      <c r="C446" s="133" t="s">
        <v>1537</v>
      </c>
      <c r="D446" s="132" t="s">
        <v>1541</v>
      </c>
      <c r="E446" s="134" t="s">
        <v>1539</v>
      </c>
      <c r="F446" s="135" t="s">
        <v>45</v>
      </c>
      <c r="G446" s="135">
        <v>200</v>
      </c>
      <c r="H446" s="136" t="s">
        <v>1468</v>
      </c>
    </row>
    <row r="447" spans="1:8">
      <c r="A447" s="131">
        <v>446</v>
      </c>
      <c r="B447" s="132" t="s">
        <v>1542</v>
      </c>
      <c r="C447" s="133" t="s">
        <v>1543</v>
      </c>
      <c r="D447" s="132" t="s">
        <v>1544</v>
      </c>
      <c r="E447" s="134" t="s">
        <v>1545</v>
      </c>
      <c r="F447" s="135" t="s">
        <v>45</v>
      </c>
      <c r="G447" s="135">
        <v>200</v>
      </c>
      <c r="H447" s="136" t="s">
        <v>1468</v>
      </c>
    </row>
    <row r="448" spans="1:8">
      <c r="A448" s="131">
        <v>447</v>
      </c>
      <c r="B448" s="132" t="s">
        <v>1546</v>
      </c>
      <c r="C448" s="133" t="s">
        <v>1478</v>
      </c>
      <c r="D448" s="132" t="s">
        <v>1547</v>
      </c>
      <c r="E448" s="134" t="s">
        <v>1548</v>
      </c>
      <c r="F448" s="135" t="s">
        <v>45</v>
      </c>
      <c r="G448" s="135">
        <v>200</v>
      </c>
      <c r="H448" s="136" t="s">
        <v>1468</v>
      </c>
    </row>
    <row r="449" spans="1:8">
      <c r="A449" s="131">
        <v>448</v>
      </c>
      <c r="B449" s="132" t="s">
        <v>1549</v>
      </c>
      <c r="C449" s="133" t="s">
        <v>1550</v>
      </c>
      <c r="D449" s="132" t="s">
        <v>1551</v>
      </c>
      <c r="E449" s="134" t="s">
        <v>1552</v>
      </c>
      <c r="F449" s="135" t="s">
        <v>45</v>
      </c>
      <c r="G449" s="135">
        <v>100</v>
      </c>
      <c r="H449" s="136" t="s">
        <v>1468</v>
      </c>
    </row>
    <row r="450" spans="1:8">
      <c r="A450" s="131">
        <v>449</v>
      </c>
      <c r="B450" s="132" t="s">
        <v>1553</v>
      </c>
      <c r="C450" s="133" t="s">
        <v>1478</v>
      </c>
      <c r="D450" s="132" t="s">
        <v>1554</v>
      </c>
      <c r="E450" s="134" t="s">
        <v>1555</v>
      </c>
      <c r="F450" s="135" t="s">
        <v>175</v>
      </c>
      <c r="G450" s="135">
        <v>400</v>
      </c>
      <c r="H450" s="136" t="s">
        <v>1468</v>
      </c>
    </row>
    <row r="451" spans="1:8">
      <c r="A451" s="131">
        <v>450</v>
      </c>
      <c r="B451" s="132" t="s">
        <v>1556</v>
      </c>
      <c r="C451" s="133" t="s">
        <v>1478</v>
      </c>
      <c r="D451" s="132" t="s">
        <v>1557</v>
      </c>
      <c r="E451" s="134" t="s">
        <v>1558</v>
      </c>
      <c r="F451" s="135" t="s">
        <v>45</v>
      </c>
      <c r="G451" s="135">
        <v>100</v>
      </c>
      <c r="H451" s="136" t="s">
        <v>1468</v>
      </c>
    </row>
    <row r="452" spans="1:8">
      <c r="A452" s="131">
        <v>451</v>
      </c>
      <c r="B452" s="132" t="s">
        <v>1559</v>
      </c>
      <c r="C452" s="133" t="s">
        <v>1488</v>
      </c>
      <c r="D452" s="132" t="s">
        <v>1560</v>
      </c>
      <c r="E452" s="134" t="s">
        <v>1561</v>
      </c>
      <c r="F452" s="135" t="s">
        <v>195</v>
      </c>
      <c r="G452" s="135">
        <v>100</v>
      </c>
      <c r="H452" s="136" t="s">
        <v>1468</v>
      </c>
    </row>
    <row r="453" spans="1:8">
      <c r="A453" s="131">
        <v>452</v>
      </c>
      <c r="B453" s="132" t="s">
        <v>1562</v>
      </c>
      <c r="C453" s="133" t="s">
        <v>1488</v>
      </c>
      <c r="D453" s="132" t="s">
        <v>1563</v>
      </c>
      <c r="E453" s="134" t="s">
        <v>1564</v>
      </c>
      <c r="F453" s="135" t="s">
        <v>195</v>
      </c>
      <c r="G453" s="135">
        <v>100</v>
      </c>
      <c r="H453" s="136" t="s">
        <v>1468</v>
      </c>
    </row>
    <row r="454" spans="1:8">
      <c r="A454" s="131">
        <v>453</v>
      </c>
      <c r="B454" s="132" t="s">
        <v>1565</v>
      </c>
      <c r="C454" s="133" t="s">
        <v>1488</v>
      </c>
      <c r="D454" s="132" t="s">
        <v>1566</v>
      </c>
      <c r="E454" s="134" t="s">
        <v>1567</v>
      </c>
      <c r="F454" s="135" t="s">
        <v>195</v>
      </c>
      <c r="G454" s="135">
        <v>100</v>
      </c>
      <c r="H454" s="136" t="s">
        <v>1468</v>
      </c>
    </row>
    <row r="455" spans="1:8">
      <c r="A455" s="131">
        <v>454</v>
      </c>
      <c r="B455" s="132" t="s">
        <v>1568</v>
      </c>
      <c r="C455" s="133" t="s">
        <v>1488</v>
      </c>
      <c r="D455" s="132" t="s">
        <v>1569</v>
      </c>
      <c r="E455" s="134" t="s">
        <v>1570</v>
      </c>
      <c r="F455" s="135" t="s">
        <v>195</v>
      </c>
      <c r="G455" s="135">
        <v>100</v>
      </c>
      <c r="H455" s="136" t="s">
        <v>1468</v>
      </c>
    </row>
    <row r="456" spans="1:8">
      <c r="A456" s="131">
        <v>455</v>
      </c>
      <c r="B456" s="132" t="s">
        <v>1571</v>
      </c>
      <c r="C456" s="133" t="s">
        <v>1478</v>
      </c>
      <c r="D456" s="132" t="s">
        <v>1572</v>
      </c>
      <c r="E456" s="134" t="s">
        <v>1573</v>
      </c>
      <c r="F456" s="135" t="s">
        <v>195</v>
      </c>
      <c r="G456" s="135">
        <v>100</v>
      </c>
      <c r="H456" s="136" t="s">
        <v>1468</v>
      </c>
    </row>
    <row r="457" spans="1:8">
      <c r="A457" s="131">
        <v>456</v>
      </c>
      <c r="B457" s="132" t="s">
        <v>1574</v>
      </c>
      <c r="C457" s="133" t="s">
        <v>1575</v>
      </c>
      <c r="D457" s="132" t="s">
        <v>1576</v>
      </c>
      <c r="E457" s="134" t="s">
        <v>1577</v>
      </c>
      <c r="F457" s="135" t="s">
        <v>195</v>
      </c>
      <c r="G457" s="135">
        <v>100</v>
      </c>
      <c r="H457" s="136" t="s">
        <v>1468</v>
      </c>
    </row>
    <row r="458" spans="1:8">
      <c r="A458" s="131">
        <v>457</v>
      </c>
      <c r="B458" s="132" t="s">
        <v>1578</v>
      </c>
      <c r="C458" s="133" t="s">
        <v>1531</v>
      </c>
      <c r="D458" s="132" t="s">
        <v>1579</v>
      </c>
      <c r="E458" s="134" t="s">
        <v>1580</v>
      </c>
      <c r="F458" s="135" t="s">
        <v>45</v>
      </c>
      <c r="G458" s="135">
        <v>100</v>
      </c>
      <c r="H458" s="136" t="s">
        <v>1468</v>
      </c>
    </row>
    <row r="459" spans="1:8">
      <c r="A459" s="131">
        <v>458</v>
      </c>
      <c r="B459" s="132" t="s">
        <v>1581</v>
      </c>
      <c r="C459" s="133" t="s">
        <v>1503</v>
      </c>
      <c r="D459" s="132" t="s">
        <v>1582</v>
      </c>
      <c r="E459" s="134" t="s">
        <v>1505</v>
      </c>
      <c r="F459" s="135" t="s">
        <v>45</v>
      </c>
      <c r="G459" s="135">
        <v>100</v>
      </c>
      <c r="H459" s="136" t="s">
        <v>1468</v>
      </c>
    </row>
    <row r="460" spans="1:8" ht="24">
      <c r="A460" s="131">
        <v>459</v>
      </c>
      <c r="B460" s="132" t="s">
        <v>1583</v>
      </c>
      <c r="C460" s="133" t="s">
        <v>1478</v>
      </c>
      <c r="D460" s="132" t="s">
        <v>1584</v>
      </c>
      <c r="E460" s="134" t="s">
        <v>1585</v>
      </c>
      <c r="F460" s="135" t="s">
        <v>195</v>
      </c>
      <c r="G460" s="135">
        <v>100</v>
      </c>
      <c r="H460" s="136" t="s">
        <v>1468</v>
      </c>
    </row>
    <row r="461" spans="1:8">
      <c r="A461" s="131">
        <v>460</v>
      </c>
      <c r="B461" s="132" t="s">
        <v>1586</v>
      </c>
      <c r="C461" s="133" t="s">
        <v>1478</v>
      </c>
      <c r="D461" s="132" t="s">
        <v>1587</v>
      </c>
      <c r="E461" s="134" t="s">
        <v>1588</v>
      </c>
      <c r="F461" s="135" t="s">
        <v>45</v>
      </c>
      <c r="G461" s="135">
        <v>100</v>
      </c>
      <c r="H461" s="136" t="s">
        <v>1468</v>
      </c>
    </row>
    <row r="462" spans="1:8">
      <c r="A462" s="131">
        <v>461</v>
      </c>
      <c r="B462" s="132" t="s">
        <v>1589</v>
      </c>
      <c r="C462" s="133" t="s">
        <v>1543</v>
      </c>
      <c r="D462" s="132" t="s">
        <v>1590</v>
      </c>
      <c r="E462" s="134" t="s">
        <v>1545</v>
      </c>
      <c r="F462" s="135" t="s">
        <v>45</v>
      </c>
      <c r="G462" s="135">
        <v>100</v>
      </c>
      <c r="H462" s="136" t="s">
        <v>1468</v>
      </c>
    </row>
    <row r="463" spans="1:8">
      <c r="A463" s="131">
        <v>462</v>
      </c>
      <c r="B463" s="132" t="s">
        <v>1591</v>
      </c>
      <c r="C463" s="133" t="s">
        <v>1519</v>
      </c>
      <c r="D463" s="132" t="s">
        <v>1592</v>
      </c>
      <c r="E463" s="134" t="s">
        <v>1521</v>
      </c>
      <c r="F463" s="135" t="s">
        <v>45</v>
      </c>
      <c r="G463" s="135">
        <v>100</v>
      </c>
      <c r="H463" s="136" t="s">
        <v>1468</v>
      </c>
    </row>
    <row r="464" spans="1:8">
      <c r="A464" s="131">
        <v>463</v>
      </c>
      <c r="B464" s="132" t="s">
        <v>1593</v>
      </c>
      <c r="C464" s="133" t="s">
        <v>1470</v>
      </c>
      <c r="D464" s="132" t="s">
        <v>1594</v>
      </c>
      <c r="E464" s="134" t="s">
        <v>270</v>
      </c>
      <c r="F464" s="135" t="s">
        <v>45</v>
      </c>
      <c r="G464" s="135">
        <v>100</v>
      </c>
      <c r="H464" s="136" t="s">
        <v>1468</v>
      </c>
    </row>
    <row r="465" spans="1:8" ht="24">
      <c r="A465" s="131">
        <v>464</v>
      </c>
      <c r="B465" s="132" t="s">
        <v>1595</v>
      </c>
      <c r="C465" s="133" t="s">
        <v>1488</v>
      </c>
      <c r="D465" s="132" t="s">
        <v>1596</v>
      </c>
      <c r="E465" s="134" t="s">
        <v>1567</v>
      </c>
      <c r="F465" s="135" t="s">
        <v>175</v>
      </c>
      <c r="G465" s="135">
        <v>300</v>
      </c>
      <c r="H465" s="136" t="s">
        <v>1468</v>
      </c>
    </row>
    <row r="466" spans="1:8">
      <c r="A466" s="131">
        <v>465</v>
      </c>
      <c r="B466" s="132" t="s">
        <v>1597</v>
      </c>
      <c r="C466" s="133" t="s">
        <v>1519</v>
      </c>
      <c r="D466" s="132" t="s">
        <v>1598</v>
      </c>
      <c r="E466" s="134" t="s">
        <v>1521</v>
      </c>
      <c r="F466" s="135" t="s">
        <v>45</v>
      </c>
      <c r="G466" s="135">
        <v>100</v>
      </c>
      <c r="H466" s="136" t="s">
        <v>1468</v>
      </c>
    </row>
    <row r="467" spans="1:8" ht="24">
      <c r="A467" s="131">
        <v>466</v>
      </c>
      <c r="B467" s="132" t="s">
        <v>1599</v>
      </c>
      <c r="C467" s="133" t="s">
        <v>1600</v>
      </c>
      <c r="D467" s="132" t="s">
        <v>1601</v>
      </c>
      <c r="E467" s="134" t="s">
        <v>1602</v>
      </c>
      <c r="F467" s="135" t="s">
        <v>191</v>
      </c>
      <c r="G467" s="135">
        <v>100</v>
      </c>
      <c r="H467" s="136" t="s">
        <v>1468</v>
      </c>
    </row>
    <row r="468" spans="1:8">
      <c r="A468" s="131">
        <v>467</v>
      </c>
      <c r="B468" s="132" t="s">
        <v>1603</v>
      </c>
      <c r="C468" s="133" t="s">
        <v>1604</v>
      </c>
      <c r="D468" s="132" t="s">
        <v>1605</v>
      </c>
      <c r="E468" s="134" t="s">
        <v>1606</v>
      </c>
      <c r="F468" s="135" t="s">
        <v>195</v>
      </c>
      <c r="G468" s="135">
        <v>300</v>
      </c>
      <c r="H468" s="136" t="s">
        <v>1607</v>
      </c>
    </row>
    <row r="469" spans="1:8" ht="24">
      <c r="A469" s="131">
        <v>468</v>
      </c>
      <c r="B469" s="132" t="s">
        <v>1608</v>
      </c>
      <c r="C469" s="133" t="s">
        <v>1604</v>
      </c>
      <c r="D469" s="132" t="s">
        <v>1609</v>
      </c>
      <c r="E469" s="134" t="s">
        <v>1606</v>
      </c>
      <c r="F469" s="135" t="s">
        <v>195</v>
      </c>
      <c r="G469" s="135">
        <v>200</v>
      </c>
      <c r="H469" s="136" t="s">
        <v>1607</v>
      </c>
    </row>
    <row r="470" spans="1:8" ht="24">
      <c r="A470" s="131">
        <v>469</v>
      </c>
      <c r="B470" s="132" t="s">
        <v>1610</v>
      </c>
      <c r="C470" s="133" t="s">
        <v>1611</v>
      </c>
      <c r="D470" s="132" t="s">
        <v>1612</v>
      </c>
      <c r="E470" s="134" t="s">
        <v>1613</v>
      </c>
      <c r="F470" s="135" t="s">
        <v>195</v>
      </c>
      <c r="G470" s="135">
        <v>300</v>
      </c>
      <c r="H470" s="136" t="s">
        <v>1607</v>
      </c>
    </row>
    <row r="471" spans="1:8" ht="24">
      <c r="A471" s="131">
        <v>470</v>
      </c>
      <c r="B471" s="132" t="s">
        <v>1614</v>
      </c>
      <c r="C471" s="133" t="s">
        <v>1604</v>
      </c>
      <c r="D471" s="132" t="s">
        <v>1615</v>
      </c>
      <c r="E471" s="134" t="s">
        <v>1616</v>
      </c>
      <c r="F471" s="135" t="s">
        <v>195</v>
      </c>
      <c r="G471" s="135">
        <v>200</v>
      </c>
      <c r="H471" s="136" t="s">
        <v>1607</v>
      </c>
    </row>
    <row r="472" spans="1:8">
      <c r="A472" s="131">
        <v>471</v>
      </c>
      <c r="B472" s="132" t="s">
        <v>1617</v>
      </c>
      <c r="C472" s="133" t="s">
        <v>1618</v>
      </c>
      <c r="D472" s="132" t="s">
        <v>1619</v>
      </c>
      <c r="E472" s="134" t="s">
        <v>1606</v>
      </c>
      <c r="F472" s="135" t="s">
        <v>45</v>
      </c>
      <c r="G472" s="135">
        <v>200</v>
      </c>
      <c r="H472" s="136" t="s">
        <v>1607</v>
      </c>
    </row>
    <row r="473" spans="1:8">
      <c r="A473" s="131">
        <v>472</v>
      </c>
      <c r="B473" s="132" t="s">
        <v>1620</v>
      </c>
      <c r="C473" s="133" t="s">
        <v>1621</v>
      </c>
      <c r="D473" s="132" t="s">
        <v>1622</v>
      </c>
      <c r="E473" s="134" t="s">
        <v>1623</v>
      </c>
      <c r="F473" s="135" t="s">
        <v>45</v>
      </c>
      <c r="G473" s="135">
        <v>200</v>
      </c>
      <c r="H473" s="136" t="s">
        <v>1607</v>
      </c>
    </row>
    <row r="474" spans="1:8">
      <c r="A474" s="131">
        <v>473</v>
      </c>
      <c r="B474" s="132" t="s">
        <v>1624</v>
      </c>
      <c r="C474" s="133" t="s">
        <v>1625</v>
      </c>
      <c r="D474" s="132" t="s">
        <v>1626</v>
      </c>
      <c r="E474" s="134" t="s">
        <v>1627</v>
      </c>
      <c r="F474" s="135" t="s">
        <v>45</v>
      </c>
      <c r="G474" s="135">
        <v>200</v>
      </c>
      <c r="H474" s="136" t="s">
        <v>1607</v>
      </c>
    </row>
    <row r="475" spans="1:8">
      <c r="A475" s="131">
        <v>474</v>
      </c>
      <c r="B475" s="132" t="s">
        <v>1628</v>
      </c>
      <c r="C475" s="133" t="s">
        <v>1629</v>
      </c>
      <c r="D475" s="132" t="s">
        <v>1630</v>
      </c>
      <c r="E475" s="134" t="s">
        <v>1631</v>
      </c>
      <c r="F475" s="135" t="s">
        <v>45</v>
      </c>
      <c r="G475" s="135">
        <v>200</v>
      </c>
      <c r="H475" s="136" t="s">
        <v>1607</v>
      </c>
    </row>
    <row r="476" spans="1:8">
      <c r="A476" s="131">
        <v>475</v>
      </c>
      <c r="B476" s="132" t="s">
        <v>1632</v>
      </c>
      <c r="C476" s="133" t="s">
        <v>1633</v>
      </c>
      <c r="D476" s="132" t="s">
        <v>1634</v>
      </c>
      <c r="E476" s="134" t="s">
        <v>1635</v>
      </c>
      <c r="F476" s="135" t="s">
        <v>45</v>
      </c>
      <c r="G476" s="135">
        <v>200</v>
      </c>
      <c r="H476" s="136" t="s">
        <v>1607</v>
      </c>
    </row>
    <row r="477" spans="1:8">
      <c r="A477" s="131">
        <v>476</v>
      </c>
      <c r="B477" s="132" t="s">
        <v>1636</v>
      </c>
      <c r="C477" s="133" t="s">
        <v>1637</v>
      </c>
      <c r="D477" s="132" t="s">
        <v>1638</v>
      </c>
      <c r="E477" s="134" t="s">
        <v>1639</v>
      </c>
      <c r="F477" s="135" t="s">
        <v>45</v>
      </c>
      <c r="G477" s="135">
        <v>200</v>
      </c>
      <c r="H477" s="136" t="s">
        <v>1607</v>
      </c>
    </row>
    <row r="478" spans="1:8">
      <c r="A478" s="131">
        <v>477</v>
      </c>
      <c r="B478" s="132" t="s">
        <v>1640</v>
      </c>
      <c r="C478" s="133" t="s">
        <v>1637</v>
      </c>
      <c r="D478" s="132" t="s">
        <v>1641</v>
      </c>
      <c r="E478" s="134" t="s">
        <v>1642</v>
      </c>
      <c r="F478" s="135" t="s">
        <v>45</v>
      </c>
      <c r="G478" s="135">
        <v>200</v>
      </c>
      <c r="H478" s="136" t="s">
        <v>1607</v>
      </c>
    </row>
    <row r="479" spans="1:8">
      <c r="A479" s="131">
        <v>478</v>
      </c>
      <c r="B479" s="132" t="s">
        <v>1643</v>
      </c>
      <c r="C479" s="133" t="s">
        <v>1644</v>
      </c>
      <c r="D479" s="132" t="s">
        <v>1645</v>
      </c>
      <c r="E479" s="134" t="s">
        <v>1646</v>
      </c>
      <c r="F479" s="135" t="s">
        <v>45</v>
      </c>
      <c r="G479" s="135">
        <v>200</v>
      </c>
      <c r="H479" s="136" t="s">
        <v>1607</v>
      </c>
    </row>
    <row r="480" spans="1:8">
      <c r="A480" s="131">
        <v>479</v>
      </c>
      <c r="B480" s="132" t="s">
        <v>1647</v>
      </c>
      <c r="C480" s="133" t="s">
        <v>1648</v>
      </c>
      <c r="D480" s="132" t="s">
        <v>1649</v>
      </c>
      <c r="E480" s="134" t="s">
        <v>1650</v>
      </c>
      <c r="F480" s="135" t="s">
        <v>45</v>
      </c>
      <c r="G480" s="135">
        <v>200</v>
      </c>
      <c r="H480" s="136" t="s">
        <v>1607</v>
      </c>
    </row>
    <row r="481" spans="1:8">
      <c r="A481" s="131">
        <v>480</v>
      </c>
      <c r="B481" s="132" t="s">
        <v>1651</v>
      </c>
      <c r="C481" s="133" t="s">
        <v>1648</v>
      </c>
      <c r="D481" s="132" t="s">
        <v>1652</v>
      </c>
      <c r="E481" s="134" t="s">
        <v>1650</v>
      </c>
      <c r="F481" s="135" t="s">
        <v>45</v>
      </c>
      <c r="G481" s="135">
        <v>200</v>
      </c>
      <c r="H481" s="136" t="s">
        <v>1607</v>
      </c>
    </row>
    <row r="482" spans="1:8">
      <c r="A482" s="131">
        <v>481</v>
      </c>
      <c r="B482" s="132" t="s">
        <v>1653</v>
      </c>
      <c r="C482" s="133" t="s">
        <v>1654</v>
      </c>
      <c r="D482" s="132" t="s">
        <v>1655</v>
      </c>
      <c r="E482" s="134" t="s">
        <v>1656</v>
      </c>
      <c r="F482" s="135" t="s">
        <v>45</v>
      </c>
      <c r="G482" s="135">
        <v>200</v>
      </c>
      <c r="H482" s="136" t="s">
        <v>1607</v>
      </c>
    </row>
    <row r="483" spans="1:8">
      <c r="A483" s="131">
        <v>482</v>
      </c>
      <c r="B483" s="132" t="s">
        <v>1657</v>
      </c>
      <c r="C483" s="133" t="s">
        <v>1658</v>
      </c>
      <c r="D483" s="132" t="s">
        <v>1659</v>
      </c>
      <c r="E483" s="134" t="s">
        <v>1660</v>
      </c>
      <c r="F483" s="135" t="s">
        <v>45</v>
      </c>
      <c r="G483" s="135">
        <v>200</v>
      </c>
      <c r="H483" s="136" t="s">
        <v>1607</v>
      </c>
    </row>
    <row r="484" spans="1:8">
      <c r="A484" s="131">
        <v>483</v>
      </c>
      <c r="B484" s="132" t="s">
        <v>1661</v>
      </c>
      <c r="C484" s="133" t="s">
        <v>1662</v>
      </c>
      <c r="D484" s="132" t="s">
        <v>1663</v>
      </c>
      <c r="E484" s="134" t="s">
        <v>1664</v>
      </c>
      <c r="F484" s="135" t="s">
        <v>45</v>
      </c>
      <c r="G484" s="135">
        <v>200</v>
      </c>
      <c r="H484" s="136" t="s">
        <v>1607</v>
      </c>
    </row>
    <row r="485" spans="1:8">
      <c r="A485" s="131">
        <v>484</v>
      </c>
      <c r="B485" s="132" t="s">
        <v>1665</v>
      </c>
      <c r="C485" s="133" t="s">
        <v>1662</v>
      </c>
      <c r="D485" s="132" t="s">
        <v>1666</v>
      </c>
      <c r="E485" s="134" t="s">
        <v>1667</v>
      </c>
      <c r="F485" s="135" t="s">
        <v>45</v>
      </c>
      <c r="G485" s="135">
        <v>200</v>
      </c>
      <c r="H485" s="136" t="s">
        <v>1607</v>
      </c>
    </row>
    <row r="486" spans="1:8">
      <c r="A486" s="131">
        <v>485</v>
      </c>
      <c r="B486" s="132" t="s">
        <v>1668</v>
      </c>
      <c r="C486" s="133" t="s">
        <v>1669</v>
      </c>
      <c r="D486" s="132" t="s">
        <v>1670</v>
      </c>
      <c r="E486" s="134" t="s">
        <v>1671</v>
      </c>
      <c r="F486" s="135" t="s">
        <v>45</v>
      </c>
      <c r="G486" s="135">
        <v>200</v>
      </c>
      <c r="H486" s="136" t="s">
        <v>1607</v>
      </c>
    </row>
    <row r="487" spans="1:8">
      <c r="A487" s="131">
        <v>486</v>
      </c>
      <c r="B487" s="132" t="s">
        <v>1672</v>
      </c>
      <c r="C487" s="133" t="s">
        <v>1673</v>
      </c>
      <c r="D487" s="132" t="s">
        <v>1674</v>
      </c>
      <c r="E487" s="134" t="s">
        <v>1675</v>
      </c>
      <c r="F487" s="135" t="s">
        <v>45</v>
      </c>
      <c r="G487" s="135">
        <v>200</v>
      </c>
      <c r="H487" s="136" t="s">
        <v>1607</v>
      </c>
    </row>
    <row r="488" spans="1:8">
      <c r="A488" s="131">
        <v>487</v>
      </c>
      <c r="B488" s="132" t="s">
        <v>1676</v>
      </c>
      <c r="C488" s="133" t="s">
        <v>1677</v>
      </c>
      <c r="D488" s="132" t="s">
        <v>1678</v>
      </c>
      <c r="E488" s="134" t="s">
        <v>1679</v>
      </c>
      <c r="F488" s="135" t="s">
        <v>45</v>
      </c>
      <c r="G488" s="135">
        <v>200</v>
      </c>
      <c r="H488" s="136" t="s">
        <v>1607</v>
      </c>
    </row>
    <row r="489" spans="1:8">
      <c r="A489" s="131">
        <v>488</v>
      </c>
      <c r="B489" s="132" t="s">
        <v>1680</v>
      </c>
      <c r="C489" s="133" t="s">
        <v>1681</v>
      </c>
      <c r="D489" s="132" t="s">
        <v>650</v>
      </c>
      <c r="E489" s="134" t="s">
        <v>1682</v>
      </c>
      <c r="F489" s="135" t="s">
        <v>45</v>
      </c>
      <c r="G489" s="135">
        <v>200</v>
      </c>
      <c r="H489" s="136" t="s">
        <v>1607</v>
      </c>
    </row>
    <row r="490" spans="1:8">
      <c r="A490" s="131">
        <v>489</v>
      </c>
      <c r="B490" s="132" t="s">
        <v>1683</v>
      </c>
      <c r="C490" s="133" t="s">
        <v>1684</v>
      </c>
      <c r="D490" s="132" t="s">
        <v>1685</v>
      </c>
      <c r="E490" s="134" t="s">
        <v>1686</v>
      </c>
      <c r="F490" s="135" t="s">
        <v>45</v>
      </c>
      <c r="G490" s="135">
        <v>200</v>
      </c>
      <c r="H490" s="136" t="s">
        <v>1607</v>
      </c>
    </row>
    <row r="491" spans="1:8">
      <c r="A491" s="131">
        <v>490</v>
      </c>
      <c r="B491" s="132" t="s">
        <v>1687</v>
      </c>
      <c r="C491" s="133" t="s">
        <v>1688</v>
      </c>
      <c r="D491" s="132" t="s">
        <v>1689</v>
      </c>
      <c r="E491" s="134" t="s">
        <v>1690</v>
      </c>
      <c r="F491" s="135" t="s">
        <v>45</v>
      </c>
      <c r="G491" s="135">
        <v>200</v>
      </c>
      <c r="H491" s="136" t="s">
        <v>1607</v>
      </c>
    </row>
    <row r="492" spans="1:8">
      <c r="A492" s="131">
        <v>491</v>
      </c>
      <c r="B492" s="132" t="s">
        <v>1691</v>
      </c>
      <c r="C492" s="133" t="s">
        <v>1692</v>
      </c>
      <c r="D492" s="132" t="s">
        <v>1693</v>
      </c>
      <c r="E492" s="134" t="s">
        <v>1694</v>
      </c>
      <c r="F492" s="135" t="s">
        <v>45</v>
      </c>
      <c r="G492" s="135">
        <v>200</v>
      </c>
      <c r="H492" s="136" t="s">
        <v>1607</v>
      </c>
    </row>
    <row r="493" spans="1:8">
      <c r="A493" s="131">
        <v>492</v>
      </c>
      <c r="B493" s="132" t="s">
        <v>1695</v>
      </c>
      <c r="C493" s="133" t="s">
        <v>1696</v>
      </c>
      <c r="D493" s="132" t="s">
        <v>1697</v>
      </c>
      <c r="E493" s="134" t="s">
        <v>1698</v>
      </c>
      <c r="F493" s="135" t="s">
        <v>45</v>
      </c>
      <c r="G493" s="135">
        <v>200</v>
      </c>
      <c r="H493" s="136" t="s">
        <v>1607</v>
      </c>
    </row>
    <row r="494" spans="1:8">
      <c r="A494" s="131">
        <v>493</v>
      </c>
      <c r="B494" s="132" t="s">
        <v>1699</v>
      </c>
      <c r="C494" s="133" t="s">
        <v>1700</v>
      </c>
      <c r="D494" s="132" t="s">
        <v>1701</v>
      </c>
      <c r="E494" s="134" t="s">
        <v>1702</v>
      </c>
      <c r="F494" s="135" t="s">
        <v>45</v>
      </c>
      <c r="G494" s="135">
        <v>200</v>
      </c>
      <c r="H494" s="136" t="s">
        <v>1607</v>
      </c>
    </row>
    <row r="495" spans="1:8">
      <c r="A495" s="131">
        <v>494</v>
      </c>
      <c r="B495" s="132" t="s">
        <v>1703</v>
      </c>
      <c r="C495" s="133" t="s">
        <v>1704</v>
      </c>
      <c r="D495" s="132" t="s">
        <v>1705</v>
      </c>
      <c r="E495" s="134" t="s">
        <v>1706</v>
      </c>
      <c r="F495" s="135" t="s">
        <v>45</v>
      </c>
      <c r="G495" s="135">
        <v>200</v>
      </c>
      <c r="H495" s="136" t="s">
        <v>1607</v>
      </c>
    </row>
    <row r="496" spans="1:8">
      <c r="A496" s="131">
        <v>495</v>
      </c>
      <c r="B496" s="132" t="s">
        <v>1707</v>
      </c>
      <c r="C496" s="133" t="s">
        <v>1708</v>
      </c>
      <c r="D496" s="132" t="s">
        <v>1709</v>
      </c>
      <c r="E496" s="134" t="s">
        <v>1710</v>
      </c>
      <c r="F496" s="135" t="s">
        <v>45</v>
      </c>
      <c r="G496" s="135">
        <v>200</v>
      </c>
      <c r="H496" s="136" t="s">
        <v>1607</v>
      </c>
    </row>
    <row r="497" spans="1:8">
      <c r="A497" s="131">
        <v>496</v>
      </c>
      <c r="B497" s="132" t="s">
        <v>1711</v>
      </c>
      <c r="C497" s="133" t="s">
        <v>1712</v>
      </c>
      <c r="D497" s="132" t="s">
        <v>1713</v>
      </c>
      <c r="E497" s="134" t="s">
        <v>1714</v>
      </c>
      <c r="F497" s="135" t="s">
        <v>45</v>
      </c>
      <c r="G497" s="135">
        <v>200</v>
      </c>
      <c r="H497" s="136" t="s">
        <v>1607</v>
      </c>
    </row>
    <row r="498" spans="1:8">
      <c r="A498" s="131">
        <v>497</v>
      </c>
      <c r="B498" s="132" t="s">
        <v>1715</v>
      </c>
      <c r="C498" s="133" t="s">
        <v>1716</v>
      </c>
      <c r="D498" s="132" t="s">
        <v>1717</v>
      </c>
      <c r="E498" s="134" t="s">
        <v>1718</v>
      </c>
      <c r="F498" s="135" t="s">
        <v>45</v>
      </c>
      <c r="G498" s="135">
        <v>200</v>
      </c>
      <c r="H498" s="136" t="s">
        <v>1607</v>
      </c>
    </row>
    <row r="499" spans="1:8">
      <c r="A499" s="131">
        <v>498</v>
      </c>
      <c r="B499" s="132" t="s">
        <v>1719</v>
      </c>
      <c r="C499" s="133" t="s">
        <v>1720</v>
      </c>
      <c r="D499" s="132" t="s">
        <v>1721</v>
      </c>
      <c r="E499" s="134" t="s">
        <v>1722</v>
      </c>
      <c r="F499" s="135" t="s">
        <v>45</v>
      </c>
      <c r="G499" s="135">
        <v>200</v>
      </c>
      <c r="H499" s="136" t="s">
        <v>1607</v>
      </c>
    </row>
    <row r="500" spans="1:8">
      <c r="A500" s="131">
        <v>499</v>
      </c>
      <c r="B500" s="132" t="s">
        <v>1723</v>
      </c>
      <c r="C500" s="133" t="s">
        <v>1724</v>
      </c>
      <c r="D500" s="132" t="s">
        <v>1725</v>
      </c>
      <c r="E500" s="134" t="s">
        <v>1726</v>
      </c>
      <c r="F500" s="135" t="s">
        <v>45</v>
      </c>
      <c r="G500" s="135">
        <v>200</v>
      </c>
      <c r="H500" s="136" t="s">
        <v>1607</v>
      </c>
    </row>
    <row r="501" spans="1:8">
      <c r="A501" s="131">
        <v>500</v>
      </c>
      <c r="B501" s="132" t="s">
        <v>1727</v>
      </c>
      <c r="C501" s="133" t="s">
        <v>1728</v>
      </c>
      <c r="D501" s="132" t="s">
        <v>1729</v>
      </c>
      <c r="E501" s="134" t="s">
        <v>1730</v>
      </c>
      <c r="F501" s="135" t="s">
        <v>45</v>
      </c>
      <c r="G501" s="135">
        <v>200</v>
      </c>
      <c r="H501" s="136" t="s">
        <v>1607</v>
      </c>
    </row>
    <row r="502" spans="1:8">
      <c r="A502" s="131">
        <v>501</v>
      </c>
      <c r="B502" s="132" t="s">
        <v>1731</v>
      </c>
      <c r="C502" s="133" t="s">
        <v>1732</v>
      </c>
      <c r="D502" s="132" t="s">
        <v>1733</v>
      </c>
      <c r="E502" s="134" t="s">
        <v>1734</v>
      </c>
      <c r="F502" s="135" t="s">
        <v>45</v>
      </c>
      <c r="G502" s="135">
        <v>200</v>
      </c>
      <c r="H502" s="136" t="s">
        <v>1607</v>
      </c>
    </row>
    <row r="503" spans="1:8">
      <c r="A503" s="131">
        <v>502</v>
      </c>
      <c r="B503" s="132" t="s">
        <v>1735</v>
      </c>
      <c r="C503" s="133" t="s">
        <v>1736</v>
      </c>
      <c r="D503" s="132" t="s">
        <v>1737</v>
      </c>
      <c r="E503" s="134" t="s">
        <v>1738</v>
      </c>
      <c r="F503" s="135" t="s">
        <v>45</v>
      </c>
      <c r="G503" s="135">
        <v>200</v>
      </c>
      <c r="H503" s="136" t="s">
        <v>1607</v>
      </c>
    </row>
    <row r="504" spans="1:8">
      <c r="A504" s="131">
        <v>503</v>
      </c>
      <c r="B504" s="132" t="s">
        <v>1739</v>
      </c>
      <c r="C504" s="133" t="s">
        <v>1740</v>
      </c>
      <c r="D504" s="132" t="s">
        <v>1741</v>
      </c>
      <c r="E504" s="134" t="s">
        <v>1742</v>
      </c>
      <c r="F504" s="135" t="s">
        <v>45</v>
      </c>
      <c r="G504" s="135">
        <v>200</v>
      </c>
      <c r="H504" s="136" t="s">
        <v>1607</v>
      </c>
    </row>
    <row r="505" spans="1:8">
      <c r="A505" s="131">
        <v>504</v>
      </c>
      <c r="B505" s="132" t="s">
        <v>1743</v>
      </c>
      <c r="C505" s="133" t="s">
        <v>1712</v>
      </c>
      <c r="D505" s="132" t="s">
        <v>1744</v>
      </c>
      <c r="E505" s="134" t="s">
        <v>1745</v>
      </c>
      <c r="F505" s="135" t="s">
        <v>45</v>
      </c>
      <c r="G505" s="135">
        <v>200</v>
      </c>
      <c r="H505" s="136" t="s">
        <v>1607</v>
      </c>
    </row>
    <row r="506" spans="1:8">
      <c r="A506" s="131">
        <v>505</v>
      </c>
      <c r="B506" s="132" t="s">
        <v>1746</v>
      </c>
      <c r="C506" s="133" t="s">
        <v>1604</v>
      </c>
      <c r="D506" s="132" t="s">
        <v>1747</v>
      </c>
      <c r="E506" s="134" t="s">
        <v>1606</v>
      </c>
      <c r="F506" s="135" t="s">
        <v>45</v>
      </c>
      <c r="G506" s="135">
        <v>200</v>
      </c>
      <c r="H506" s="136" t="s">
        <v>1607</v>
      </c>
    </row>
    <row r="507" spans="1:8">
      <c r="A507" s="131">
        <v>506</v>
      </c>
      <c r="B507" s="132" t="s">
        <v>1748</v>
      </c>
      <c r="C507" s="133" t="s">
        <v>1662</v>
      </c>
      <c r="D507" s="132" t="s">
        <v>1749</v>
      </c>
      <c r="E507" s="134" t="s">
        <v>1750</v>
      </c>
      <c r="F507" s="135" t="s">
        <v>175</v>
      </c>
      <c r="G507" s="135">
        <v>400</v>
      </c>
      <c r="H507" s="136" t="s">
        <v>1607</v>
      </c>
    </row>
    <row r="508" spans="1:8" ht="24">
      <c r="A508" s="131">
        <v>507</v>
      </c>
      <c r="B508" s="132" t="s">
        <v>1751</v>
      </c>
      <c r="C508" s="133" t="s">
        <v>1629</v>
      </c>
      <c r="D508" s="132" t="s">
        <v>1752</v>
      </c>
      <c r="E508" s="134" t="s">
        <v>1631</v>
      </c>
      <c r="F508" s="135" t="s">
        <v>195</v>
      </c>
      <c r="G508" s="135">
        <v>100</v>
      </c>
      <c r="H508" s="136" t="s">
        <v>1607</v>
      </c>
    </row>
    <row r="509" spans="1:8">
      <c r="A509" s="131">
        <v>508</v>
      </c>
      <c r="B509" s="132" t="s">
        <v>1753</v>
      </c>
      <c r="C509" s="133" t="s">
        <v>1662</v>
      </c>
      <c r="D509" s="132" t="s">
        <v>1754</v>
      </c>
      <c r="E509" s="134" t="s">
        <v>1755</v>
      </c>
      <c r="F509" s="135" t="s">
        <v>45</v>
      </c>
      <c r="G509" s="135">
        <v>100</v>
      </c>
      <c r="H509" s="136" t="s">
        <v>1607</v>
      </c>
    </row>
    <row r="510" spans="1:8">
      <c r="A510" s="131">
        <v>509</v>
      </c>
      <c r="B510" s="132" t="s">
        <v>1756</v>
      </c>
      <c r="C510" s="133" t="s">
        <v>1662</v>
      </c>
      <c r="D510" s="132" t="s">
        <v>1757</v>
      </c>
      <c r="E510" s="134" t="s">
        <v>1758</v>
      </c>
      <c r="F510" s="135" t="s">
        <v>191</v>
      </c>
      <c r="G510" s="135">
        <v>100</v>
      </c>
      <c r="H510" s="136" t="s">
        <v>1607</v>
      </c>
    </row>
    <row r="511" spans="1:8">
      <c r="A511" s="131">
        <v>510</v>
      </c>
      <c r="B511" s="132" t="s">
        <v>1759</v>
      </c>
      <c r="C511" s="133" t="s">
        <v>1625</v>
      </c>
      <c r="D511" s="132" t="s">
        <v>1760</v>
      </c>
      <c r="E511" s="134" t="s">
        <v>1761</v>
      </c>
      <c r="F511" s="135" t="s">
        <v>45</v>
      </c>
      <c r="G511" s="135">
        <v>100</v>
      </c>
      <c r="H511" s="136" t="s">
        <v>1607</v>
      </c>
    </row>
    <row r="512" spans="1:8">
      <c r="A512" s="131">
        <v>511</v>
      </c>
      <c r="B512" s="132" t="s">
        <v>1762</v>
      </c>
      <c r="C512" s="133" t="s">
        <v>1720</v>
      </c>
      <c r="D512" s="132" t="s">
        <v>1138</v>
      </c>
      <c r="E512" s="134" t="s">
        <v>1722</v>
      </c>
      <c r="F512" s="135" t="s">
        <v>195</v>
      </c>
      <c r="G512" s="135">
        <v>100</v>
      </c>
      <c r="H512" s="136" t="s">
        <v>1607</v>
      </c>
    </row>
    <row r="513" spans="1:8">
      <c r="A513" s="131">
        <v>512</v>
      </c>
      <c r="B513" s="132" t="s">
        <v>1763</v>
      </c>
      <c r="C513" s="133" t="s">
        <v>1764</v>
      </c>
      <c r="D513" s="132" t="s">
        <v>1765</v>
      </c>
      <c r="E513" s="134" t="s">
        <v>1766</v>
      </c>
      <c r="F513" s="135" t="s">
        <v>45</v>
      </c>
      <c r="G513" s="135">
        <v>100</v>
      </c>
      <c r="H513" s="136" t="s">
        <v>1607</v>
      </c>
    </row>
    <row r="514" spans="1:8">
      <c r="A514" s="131">
        <v>513</v>
      </c>
      <c r="B514" s="132" t="s">
        <v>1767</v>
      </c>
      <c r="C514" s="133" t="s">
        <v>1768</v>
      </c>
      <c r="D514" s="132" t="s">
        <v>1769</v>
      </c>
      <c r="E514" s="134" t="s">
        <v>1770</v>
      </c>
      <c r="F514" s="135" t="s">
        <v>195</v>
      </c>
      <c r="G514" s="135">
        <v>100</v>
      </c>
      <c r="H514" s="136" t="s">
        <v>1607</v>
      </c>
    </row>
    <row r="515" spans="1:8">
      <c r="A515" s="131">
        <v>514</v>
      </c>
      <c r="B515" s="132" t="s">
        <v>1771</v>
      </c>
      <c r="C515" s="133" t="s">
        <v>1704</v>
      </c>
      <c r="D515" s="132" t="s">
        <v>1772</v>
      </c>
      <c r="E515" s="134" t="s">
        <v>1773</v>
      </c>
      <c r="F515" s="135" t="s">
        <v>45</v>
      </c>
      <c r="G515" s="135">
        <v>100</v>
      </c>
      <c r="H515" s="136" t="s">
        <v>1607</v>
      </c>
    </row>
    <row r="516" spans="1:8">
      <c r="A516" s="131">
        <v>515</v>
      </c>
      <c r="B516" s="132" t="s">
        <v>1774</v>
      </c>
      <c r="C516" s="133" t="s">
        <v>1704</v>
      </c>
      <c r="D516" s="132" t="s">
        <v>853</v>
      </c>
      <c r="E516" s="134" t="s">
        <v>1773</v>
      </c>
      <c r="F516" s="135" t="s">
        <v>191</v>
      </c>
      <c r="G516" s="135">
        <v>100</v>
      </c>
      <c r="H516" s="136" t="s">
        <v>1607</v>
      </c>
    </row>
    <row r="517" spans="1:8">
      <c r="A517" s="131">
        <v>516</v>
      </c>
      <c r="B517" s="132" t="s">
        <v>1775</v>
      </c>
      <c r="C517" s="133" t="s">
        <v>1648</v>
      </c>
      <c r="D517" s="132" t="s">
        <v>1776</v>
      </c>
      <c r="E517" s="134" t="s">
        <v>1777</v>
      </c>
      <c r="F517" s="135" t="s">
        <v>45</v>
      </c>
      <c r="G517" s="135">
        <v>100</v>
      </c>
      <c r="H517" s="136" t="s">
        <v>1607</v>
      </c>
    </row>
    <row r="518" spans="1:8">
      <c r="A518" s="131">
        <v>517</v>
      </c>
      <c r="B518" s="132" t="s">
        <v>1778</v>
      </c>
      <c r="C518" s="133" t="s">
        <v>1728</v>
      </c>
      <c r="D518" s="132" t="s">
        <v>1779</v>
      </c>
      <c r="E518" s="134" t="s">
        <v>1780</v>
      </c>
      <c r="F518" s="135" t="s">
        <v>45</v>
      </c>
      <c r="G518" s="135">
        <v>100</v>
      </c>
      <c r="H518" s="136" t="s">
        <v>1607</v>
      </c>
    </row>
    <row r="519" spans="1:8" ht="24">
      <c r="A519" s="131">
        <v>518</v>
      </c>
      <c r="B519" s="132" t="s">
        <v>1781</v>
      </c>
      <c r="C519" s="133" t="s">
        <v>1637</v>
      </c>
      <c r="D519" s="132" t="s">
        <v>1782</v>
      </c>
      <c r="E519" s="134" t="s">
        <v>1642</v>
      </c>
      <c r="F519" s="135" t="s">
        <v>45</v>
      </c>
      <c r="G519" s="135">
        <v>100</v>
      </c>
      <c r="H519" s="136" t="s">
        <v>1607</v>
      </c>
    </row>
    <row r="520" spans="1:8">
      <c r="A520" s="131">
        <v>519</v>
      </c>
      <c r="B520" s="132" t="s">
        <v>1783</v>
      </c>
      <c r="C520" s="133" t="s">
        <v>1637</v>
      </c>
      <c r="D520" s="132" t="s">
        <v>1784</v>
      </c>
      <c r="E520" s="134" t="s">
        <v>1642</v>
      </c>
      <c r="F520" s="135" t="s">
        <v>45</v>
      </c>
      <c r="G520" s="135">
        <v>100</v>
      </c>
      <c r="H520" s="136" t="s">
        <v>1607</v>
      </c>
    </row>
    <row r="521" spans="1:8">
      <c r="A521" s="131">
        <v>520</v>
      </c>
      <c r="B521" s="132" t="s">
        <v>1785</v>
      </c>
      <c r="C521" s="133" t="s">
        <v>1618</v>
      </c>
      <c r="D521" s="132" t="s">
        <v>1786</v>
      </c>
      <c r="E521" s="134" t="s">
        <v>1787</v>
      </c>
      <c r="F521" s="135" t="s">
        <v>45</v>
      </c>
      <c r="G521" s="135">
        <v>100</v>
      </c>
      <c r="H521" s="136" t="s">
        <v>1607</v>
      </c>
    </row>
    <row r="522" spans="1:8">
      <c r="A522" s="131">
        <v>521</v>
      </c>
      <c r="B522" s="132" t="s">
        <v>1788</v>
      </c>
      <c r="C522" s="133" t="s">
        <v>1629</v>
      </c>
      <c r="D522" s="132" t="s">
        <v>1789</v>
      </c>
      <c r="E522" s="134" t="s">
        <v>1631</v>
      </c>
      <c r="F522" s="135" t="s">
        <v>191</v>
      </c>
      <c r="G522" s="135">
        <v>100</v>
      </c>
      <c r="H522" s="136" t="s">
        <v>1607</v>
      </c>
    </row>
    <row r="523" spans="1:8">
      <c r="A523" s="131">
        <v>522</v>
      </c>
      <c r="B523" s="132" t="s">
        <v>1790</v>
      </c>
      <c r="C523" s="133" t="s">
        <v>1791</v>
      </c>
      <c r="D523" s="132" t="s">
        <v>1792</v>
      </c>
      <c r="E523" s="134" t="s">
        <v>1793</v>
      </c>
      <c r="F523" s="135" t="s">
        <v>195</v>
      </c>
      <c r="G523" s="135">
        <v>100</v>
      </c>
      <c r="H523" s="136" t="s">
        <v>1607</v>
      </c>
    </row>
    <row r="524" spans="1:8">
      <c r="A524" s="131">
        <v>523</v>
      </c>
      <c r="B524" s="132" t="s">
        <v>1794</v>
      </c>
      <c r="C524" s="133" t="s">
        <v>1662</v>
      </c>
      <c r="D524" s="132" t="s">
        <v>1795</v>
      </c>
      <c r="E524" s="134" t="s">
        <v>1796</v>
      </c>
      <c r="F524" s="135" t="s">
        <v>175</v>
      </c>
      <c r="G524" s="135">
        <v>500</v>
      </c>
      <c r="H524" s="136" t="s">
        <v>1607</v>
      </c>
    </row>
    <row r="525" spans="1:8">
      <c r="A525" s="131">
        <v>524</v>
      </c>
      <c r="B525" s="132" t="s">
        <v>1797</v>
      </c>
      <c r="C525" s="133" t="s">
        <v>1637</v>
      </c>
      <c r="D525" s="132" t="s">
        <v>1798</v>
      </c>
      <c r="E525" s="134" t="s">
        <v>1642</v>
      </c>
      <c r="F525" s="135" t="s">
        <v>45</v>
      </c>
      <c r="G525" s="135">
        <v>100</v>
      </c>
      <c r="H525" s="136" t="s">
        <v>1607</v>
      </c>
    </row>
    <row r="526" spans="1:8" ht="24">
      <c r="A526" s="131">
        <v>525</v>
      </c>
      <c r="B526" s="132" t="s">
        <v>1799</v>
      </c>
      <c r="C526" s="133" t="s">
        <v>1800</v>
      </c>
      <c r="D526" s="132" t="s">
        <v>1801</v>
      </c>
      <c r="E526" s="134" t="s">
        <v>1802</v>
      </c>
      <c r="F526" s="135" t="s">
        <v>191</v>
      </c>
      <c r="G526" s="135">
        <v>100</v>
      </c>
      <c r="H526" s="136" t="s">
        <v>1607</v>
      </c>
    </row>
    <row r="527" spans="1:8">
      <c r="A527" s="131">
        <v>526</v>
      </c>
      <c r="B527" s="132" t="s">
        <v>1803</v>
      </c>
      <c r="C527" s="133" t="s">
        <v>1804</v>
      </c>
      <c r="D527" s="132" t="s">
        <v>1805</v>
      </c>
      <c r="E527" s="134" t="s">
        <v>1806</v>
      </c>
      <c r="F527" s="135" t="s">
        <v>45</v>
      </c>
      <c r="G527" s="135">
        <v>200</v>
      </c>
      <c r="H527" s="136" t="s">
        <v>1807</v>
      </c>
    </row>
    <row r="528" spans="1:8">
      <c r="A528" s="131">
        <v>527</v>
      </c>
      <c r="B528" s="132" t="s">
        <v>1808</v>
      </c>
      <c r="C528" s="133" t="s">
        <v>1809</v>
      </c>
      <c r="D528" s="132" t="s">
        <v>1810</v>
      </c>
      <c r="E528" s="134" t="s">
        <v>1811</v>
      </c>
      <c r="F528" s="135" t="s">
        <v>45</v>
      </c>
      <c r="G528" s="135">
        <v>200</v>
      </c>
      <c r="H528" s="136" t="s">
        <v>1807</v>
      </c>
    </row>
    <row r="529" spans="1:8">
      <c r="A529" s="131">
        <v>528</v>
      </c>
      <c r="B529" s="132" t="s">
        <v>1812</v>
      </c>
      <c r="C529" s="133" t="s">
        <v>1813</v>
      </c>
      <c r="D529" s="132" t="s">
        <v>1814</v>
      </c>
      <c r="E529" s="134" t="s">
        <v>1815</v>
      </c>
      <c r="F529" s="135" t="s">
        <v>45</v>
      </c>
      <c r="G529" s="135">
        <v>200</v>
      </c>
      <c r="H529" s="136" t="s">
        <v>1807</v>
      </c>
    </row>
    <row r="530" spans="1:8" ht="24">
      <c r="A530" s="131">
        <v>529</v>
      </c>
      <c r="B530" s="132" t="s">
        <v>1816</v>
      </c>
      <c r="C530" s="133" t="s">
        <v>1813</v>
      </c>
      <c r="D530" s="132" t="s">
        <v>1817</v>
      </c>
      <c r="E530" s="134" t="s">
        <v>1818</v>
      </c>
      <c r="F530" s="135" t="s">
        <v>45</v>
      </c>
      <c r="G530" s="135">
        <v>200</v>
      </c>
      <c r="H530" s="136" t="s">
        <v>1807</v>
      </c>
    </row>
    <row r="531" spans="1:8">
      <c r="A531" s="131">
        <v>530</v>
      </c>
      <c r="B531" s="132" t="s">
        <v>1819</v>
      </c>
      <c r="C531" s="133" t="s">
        <v>1820</v>
      </c>
      <c r="D531" s="132" t="s">
        <v>1821</v>
      </c>
      <c r="E531" s="134" t="s">
        <v>1822</v>
      </c>
      <c r="F531" s="135" t="s">
        <v>45</v>
      </c>
      <c r="G531" s="135">
        <v>200</v>
      </c>
      <c r="H531" s="136" t="s">
        <v>1807</v>
      </c>
    </row>
    <row r="532" spans="1:8">
      <c r="A532" s="131">
        <v>531</v>
      </c>
      <c r="B532" s="132" t="s">
        <v>1823</v>
      </c>
      <c r="C532" s="133" t="s">
        <v>1824</v>
      </c>
      <c r="D532" s="132" t="s">
        <v>1825</v>
      </c>
      <c r="E532" s="134" t="s">
        <v>1826</v>
      </c>
      <c r="F532" s="135" t="s">
        <v>45</v>
      </c>
      <c r="G532" s="135">
        <v>200</v>
      </c>
      <c r="H532" s="136" t="s">
        <v>1807</v>
      </c>
    </row>
    <row r="533" spans="1:8">
      <c r="A533" s="131">
        <v>532</v>
      </c>
      <c r="B533" s="132" t="s">
        <v>1827</v>
      </c>
      <c r="C533" s="133" t="s">
        <v>1828</v>
      </c>
      <c r="D533" s="132" t="s">
        <v>1829</v>
      </c>
      <c r="E533" s="134" t="s">
        <v>1830</v>
      </c>
      <c r="F533" s="135" t="s">
        <v>45</v>
      </c>
      <c r="G533" s="135">
        <v>200</v>
      </c>
      <c r="H533" s="136" t="s">
        <v>1807</v>
      </c>
    </row>
    <row r="534" spans="1:8">
      <c r="A534" s="131">
        <v>533</v>
      </c>
      <c r="B534" s="132" t="s">
        <v>1831</v>
      </c>
      <c r="C534" s="133" t="s">
        <v>1832</v>
      </c>
      <c r="D534" s="132" t="s">
        <v>1833</v>
      </c>
      <c r="E534" s="134" t="s">
        <v>1834</v>
      </c>
      <c r="F534" s="135" t="s">
        <v>45</v>
      </c>
      <c r="G534" s="135">
        <v>200</v>
      </c>
      <c r="H534" s="136" t="s">
        <v>1807</v>
      </c>
    </row>
    <row r="535" spans="1:8">
      <c r="A535" s="131">
        <v>534</v>
      </c>
      <c r="B535" s="132" t="s">
        <v>1835</v>
      </c>
      <c r="C535" s="133" t="s">
        <v>1836</v>
      </c>
      <c r="D535" s="132" t="s">
        <v>1837</v>
      </c>
      <c r="E535" s="134" t="s">
        <v>1838</v>
      </c>
      <c r="F535" s="135" t="s">
        <v>45</v>
      </c>
      <c r="G535" s="135">
        <v>200</v>
      </c>
      <c r="H535" s="136" t="s">
        <v>1807</v>
      </c>
    </row>
    <row r="536" spans="1:8">
      <c r="A536" s="131">
        <v>535</v>
      </c>
      <c r="B536" s="132" t="s">
        <v>1839</v>
      </c>
      <c r="C536" s="133" t="s">
        <v>1840</v>
      </c>
      <c r="D536" s="132" t="s">
        <v>1841</v>
      </c>
      <c r="E536" s="134" t="s">
        <v>1842</v>
      </c>
      <c r="F536" s="135" t="s">
        <v>45</v>
      </c>
      <c r="G536" s="135">
        <v>200</v>
      </c>
      <c r="H536" s="136" t="s">
        <v>1807</v>
      </c>
    </row>
    <row r="537" spans="1:8">
      <c r="A537" s="131">
        <v>536</v>
      </c>
      <c r="B537" s="132" t="s">
        <v>1843</v>
      </c>
      <c r="C537" s="133" t="s">
        <v>1844</v>
      </c>
      <c r="D537" s="132" t="s">
        <v>1845</v>
      </c>
      <c r="E537" s="134" t="s">
        <v>1846</v>
      </c>
      <c r="F537" s="135" t="s">
        <v>45</v>
      </c>
      <c r="G537" s="135">
        <v>200</v>
      </c>
      <c r="H537" s="136" t="s">
        <v>1807</v>
      </c>
    </row>
    <row r="538" spans="1:8">
      <c r="A538" s="131">
        <v>537</v>
      </c>
      <c r="B538" s="132" t="s">
        <v>1847</v>
      </c>
      <c r="C538" s="133" t="s">
        <v>1848</v>
      </c>
      <c r="D538" s="132" t="s">
        <v>1849</v>
      </c>
      <c r="E538" s="134" t="s">
        <v>1850</v>
      </c>
      <c r="F538" s="135" t="s">
        <v>45</v>
      </c>
      <c r="G538" s="135">
        <v>200</v>
      </c>
      <c r="H538" s="136" t="s">
        <v>1807</v>
      </c>
    </row>
    <row r="539" spans="1:8">
      <c r="A539" s="131">
        <v>538</v>
      </c>
      <c r="B539" s="132" t="s">
        <v>1851</v>
      </c>
      <c r="C539" s="133" t="s">
        <v>1852</v>
      </c>
      <c r="D539" s="132" t="s">
        <v>1853</v>
      </c>
      <c r="E539" s="134" t="s">
        <v>1854</v>
      </c>
      <c r="F539" s="135" t="s">
        <v>45</v>
      </c>
      <c r="G539" s="135">
        <v>200</v>
      </c>
      <c r="H539" s="136" t="s">
        <v>1807</v>
      </c>
    </row>
    <row r="540" spans="1:8">
      <c r="A540" s="131">
        <v>539</v>
      </c>
      <c r="B540" s="132" t="s">
        <v>1855</v>
      </c>
      <c r="C540" s="133" t="s">
        <v>1856</v>
      </c>
      <c r="D540" s="132" t="s">
        <v>1857</v>
      </c>
      <c r="E540" s="134" t="s">
        <v>1858</v>
      </c>
      <c r="F540" s="135" t="s">
        <v>45</v>
      </c>
      <c r="G540" s="135">
        <v>200</v>
      </c>
      <c r="H540" s="136" t="s">
        <v>1807</v>
      </c>
    </row>
    <row r="541" spans="1:8">
      <c r="A541" s="131">
        <v>540</v>
      </c>
      <c r="B541" s="132" t="s">
        <v>1859</v>
      </c>
      <c r="C541" s="133" t="s">
        <v>1813</v>
      </c>
      <c r="D541" s="132" t="s">
        <v>1860</v>
      </c>
      <c r="E541" s="134" t="s">
        <v>1861</v>
      </c>
      <c r="F541" s="135" t="s">
        <v>175</v>
      </c>
      <c r="G541" s="135">
        <v>300</v>
      </c>
      <c r="H541" s="136" t="s">
        <v>1807</v>
      </c>
    </row>
    <row r="542" spans="1:8">
      <c r="A542" s="131">
        <v>541</v>
      </c>
      <c r="B542" s="132" t="s">
        <v>1862</v>
      </c>
      <c r="C542" s="133" t="s">
        <v>1813</v>
      </c>
      <c r="D542" s="132" t="s">
        <v>1863</v>
      </c>
      <c r="E542" s="134" t="s">
        <v>1864</v>
      </c>
      <c r="F542" s="135" t="s">
        <v>45</v>
      </c>
      <c r="G542" s="135">
        <v>100</v>
      </c>
      <c r="H542" s="136" t="s">
        <v>1807</v>
      </c>
    </row>
    <row r="543" spans="1:8">
      <c r="A543" s="131">
        <v>542</v>
      </c>
      <c r="B543" s="132" t="s">
        <v>1865</v>
      </c>
      <c r="C543" s="133" t="s">
        <v>1813</v>
      </c>
      <c r="D543" s="132" t="s">
        <v>1866</v>
      </c>
      <c r="E543" s="134" t="s">
        <v>1867</v>
      </c>
      <c r="F543" s="135" t="s">
        <v>195</v>
      </c>
      <c r="G543" s="135">
        <v>100</v>
      </c>
      <c r="H543" s="136" t="s">
        <v>1807</v>
      </c>
    </row>
    <row r="544" spans="1:8">
      <c r="A544" s="131">
        <v>543</v>
      </c>
      <c r="B544" s="132" t="s">
        <v>1868</v>
      </c>
      <c r="C544" s="133" t="s">
        <v>1844</v>
      </c>
      <c r="D544" s="132" t="s">
        <v>1869</v>
      </c>
      <c r="E544" s="134" t="s">
        <v>1846</v>
      </c>
      <c r="F544" s="135" t="s">
        <v>45</v>
      </c>
      <c r="G544" s="135">
        <v>100</v>
      </c>
      <c r="H544" s="136" t="s">
        <v>1807</v>
      </c>
    </row>
    <row r="545" spans="1:8">
      <c r="A545" s="131">
        <v>544</v>
      </c>
      <c r="B545" s="132" t="s">
        <v>1870</v>
      </c>
      <c r="C545" s="133" t="s">
        <v>1836</v>
      </c>
      <c r="D545" s="132" t="s">
        <v>1871</v>
      </c>
      <c r="E545" s="134" t="s">
        <v>1838</v>
      </c>
      <c r="F545" s="135" t="s">
        <v>45</v>
      </c>
      <c r="G545" s="135">
        <v>100</v>
      </c>
      <c r="H545" s="136" t="s">
        <v>1807</v>
      </c>
    </row>
    <row r="546" spans="1:8">
      <c r="A546" s="131">
        <v>545</v>
      </c>
      <c r="B546" s="132" t="s">
        <v>1872</v>
      </c>
      <c r="C546" s="133" t="s">
        <v>1813</v>
      </c>
      <c r="D546" s="132" t="s">
        <v>1873</v>
      </c>
      <c r="E546" s="134" t="s">
        <v>1874</v>
      </c>
      <c r="F546" s="135" t="s">
        <v>175</v>
      </c>
      <c r="G546" s="135">
        <v>300</v>
      </c>
      <c r="H546" s="136" t="s">
        <v>1807</v>
      </c>
    </row>
    <row r="547" spans="1:8">
      <c r="A547" s="131">
        <v>546</v>
      </c>
      <c r="B547" s="132" t="s">
        <v>1875</v>
      </c>
      <c r="C547" s="133" t="s">
        <v>1876</v>
      </c>
      <c r="D547" s="132" t="s">
        <v>1877</v>
      </c>
      <c r="E547" s="134" t="s">
        <v>1878</v>
      </c>
      <c r="F547" s="135" t="s">
        <v>45</v>
      </c>
      <c r="G547" s="135">
        <v>200</v>
      </c>
      <c r="H547" s="136" t="s">
        <v>1879</v>
      </c>
    </row>
    <row r="548" spans="1:8">
      <c r="A548" s="131">
        <v>547</v>
      </c>
      <c r="B548" s="132" t="s">
        <v>1880</v>
      </c>
      <c r="C548" s="133" t="s">
        <v>1881</v>
      </c>
      <c r="D548" s="132" t="s">
        <v>1882</v>
      </c>
      <c r="E548" s="134" t="s">
        <v>1883</v>
      </c>
      <c r="F548" s="135" t="s">
        <v>45</v>
      </c>
      <c r="G548" s="135">
        <v>200</v>
      </c>
      <c r="H548" s="136" t="s">
        <v>1879</v>
      </c>
    </row>
    <row r="549" spans="1:8" ht="24">
      <c r="A549" s="131">
        <v>548</v>
      </c>
      <c r="B549" s="132" t="s">
        <v>1884</v>
      </c>
      <c r="C549" s="133" t="s">
        <v>1885</v>
      </c>
      <c r="D549" s="132" t="s">
        <v>1886</v>
      </c>
      <c r="E549" s="134" t="s">
        <v>1887</v>
      </c>
      <c r="F549" s="135" t="s">
        <v>45</v>
      </c>
      <c r="G549" s="135">
        <v>200</v>
      </c>
      <c r="H549" s="136" t="s">
        <v>1879</v>
      </c>
    </row>
    <row r="550" spans="1:8">
      <c r="A550" s="131">
        <v>549</v>
      </c>
      <c r="B550" s="132" t="s">
        <v>1888</v>
      </c>
      <c r="C550" s="133" t="s">
        <v>1889</v>
      </c>
      <c r="D550" s="132" t="s">
        <v>1890</v>
      </c>
      <c r="E550" s="134" t="s">
        <v>1891</v>
      </c>
      <c r="F550" s="135" t="s">
        <v>45</v>
      </c>
      <c r="G550" s="135">
        <v>200</v>
      </c>
      <c r="H550" s="136" t="s">
        <v>1879</v>
      </c>
    </row>
    <row r="551" spans="1:8">
      <c r="A551" s="131">
        <v>550</v>
      </c>
      <c r="B551" s="132" t="s">
        <v>1892</v>
      </c>
      <c r="C551" s="133" t="s">
        <v>1893</v>
      </c>
      <c r="D551" s="132" t="s">
        <v>1894</v>
      </c>
      <c r="E551" s="134" t="s">
        <v>1895</v>
      </c>
      <c r="F551" s="135" t="s">
        <v>45</v>
      </c>
      <c r="G551" s="135">
        <v>200</v>
      </c>
      <c r="H551" s="136" t="s">
        <v>1879</v>
      </c>
    </row>
    <row r="552" spans="1:8" ht="24">
      <c r="A552" s="131">
        <v>551</v>
      </c>
      <c r="B552" s="132" t="s">
        <v>1896</v>
      </c>
      <c r="C552" s="133" t="s">
        <v>1897</v>
      </c>
      <c r="D552" s="132" t="s">
        <v>1898</v>
      </c>
      <c r="E552" s="134" t="s">
        <v>1899</v>
      </c>
      <c r="F552" s="135" t="s">
        <v>45</v>
      </c>
      <c r="G552" s="135">
        <v>200</v>
      </c>
      <c r="H552" s="136" t="s">
        <v>1879</v>
      </c>
    </row>
    <row r="553" spans="1:8">
      <c r="A553" s="131">
        <v>552</v>
      </c>
      <c r="B553" s="132" t="s">
        <v>1900</v>
      </c>
      <c r="C553" s="133" t="s">
        <v>1901</v>
      </c>
      <c r="D553" s="132" t="s">
        <v>1902</v>
      </c>
      <c r="E553" s="134" t="s">
        <v>1903</v>
      </c>
      <c r="F553" s="135" t="s">
        <v>45</v>
      </c>
      <c r="G553" s="135">
        <v>200</v>
      </c>
      <c r="H553" s="136" t="s">
        <v>1879</v>
      </c>
    </row>
    <row r="554" spans="1:8">
      <c r="A554" s="131">
        <v>553</v>
      </c>
      <c r="B554" s="132" t="s">
        <v>1904</v>
      </c>
      <c r="C554" s="133" t="s">
        <v>1905</v>
      </c>
      <c r="D554" s="132" t="s">
        <v>1906</v>
      </c>
      <c r="E554" s="134" t="s">
        <v>1907</v>
      </c>
      <c r="F554" s="135" t="s">
        <v>45</v>
      </c>
      <c r="G554" s="135">
        <v>200</v>
      </c>
      <c r="H554" s="136" t="s">
        <v>1879</v>
      </c>
    </row>
    <row r="555" spans="1:8">
      <c r="A555" s="131">
        <v>554</v>
      </c>
      <c r="B555" s="132" t="s">
        <v>1908</v>
      </c>
      <c r="C555" s="133" t="s">
        <v>1909</v>
      </c>
      <c r="D555" s="132" t="s">
        <v>1910</v>
      </c>
      <c r="E555" s="134" t="s">
        <v>1911</v>
      </c>
      <c r="F555" s="135" t="s">
        <v>191</v>
      </c>
      <c r="G555" s="135">
        <v>100</v>
      </c>
      <c r="H555" s="136" t="s">
        <v>1879</v>
      </c>
    </row>
    <row r="556" spans="1:8">
      <c r="A556" s="131">
        <v>555</v>
      </c>
      <c r="B556" s="132" t="s">
        <v>1912</v>
      </c>
      <c r="C556" s="133" t="s">
        <v>1913</v>
      </c>
      <c r="D556" s="132" t="s">
        <v>1914</v>
      </c>
      <c r="E556" s="134" t="s">
        <v>1915</v>
      </c>
      <c r="F556" s="135" t="s">
        <v>45</v>
      </c>
      <c r="G556" s="135">
        <v>200</v>
      </c>
      <c r="H556" s="136" t="s">
        <v>1879</v>
      </c>
    </row>
    <row r="557" spans="1:8">
      <c r="A557" s="131">
        <v>556</v>
      </c>
      <c r="B557" s="132" t="s">
        <v>1916</v>
      </c>
      <c r="C557" s="133" t="s">
        <v>1917</v>
      </c>
      <c r="D557" s="132" t="s">
        <v>1918</v>
      </c>
      <c r="E557" s="134" t="s">
        <v>1919</v>
      </c>
      <c r="F557" s="135" t="s">
        <v>45</v>
      </c>
      <c r="G557" s="135">
        <v>200</v>
      </c>
      <c r="H557" s="136" t="s">
        <v>1879</v>
      </c>
    </row>
    <row r="558" spans="1:8">
      <c r="A558" s="131">
        <v>557</v>
      </c>
      <c r="B558" s="132" t="s">
        <v>1920</v>
      </c>
      <c r="C558" s="133" t="s">
        <v>1921</v>
      </c>
      <c r="D558" s="132" t="s">
        <v>1922</v>
      </c>
      <c r="E558" s="134" t="s">
        <v>1923</v>
      </c>
      <c r="F558" s="135" t="s">
        <v>45</v>
      </c>
      <c r="G558" s="135">
        <v>200</v>
      </c>
      <c r="H558" s="136" t="s">
        <v>1879</v>
      </c>
    </row>
    <row r="559" spans="1:8">
      <c r="A559" s="131">
        <v>558</v>
      </c>
      <c r="B559" s="132" t="s">
        <v>1924</v>
      </c>
      <c r="C559" s="133" t="s">
        <v>1925</v>
      </c>
      <c r="D559" s="132" t="s">
        <v>1926</v>
      </c>
      <c r="E559" s="134" t="s">
        <v>1927</v>
      </c>
      <c r="F559" s="135" t="s">
        <v>45</v>
      </c>
      <c r="G559" s="135">
        <v>200</v>
      </c>
      <c r="H559" s="136" t="s">
        <v>1879</v>
      </c>
    </row>
    <row r="560" spans="1:8">
      <c r="A560" s="131">
        <v>559</v>
      </c>
      <c r="B560" s="132" t="s">
        <v>1928</v>
      </c>
      <c r="C560" s="133" t="s">
        <v>1929</v>
      </c>
      <c r="D560" s="132" t="s">
        <v>1930</v>
      </c>
      <c r="E560" s="134" t="s">
        <v>1931</v>
      </c>
      <c r="F560" s="135" t="s">
        <v>45</v>
      </c>
      <c r="G560" s="135">
        <v>200</v>
      </c>
      <c r="H560" s="136" t="s">
        <v>1879</v>
      </c>
    </row>
    <row r="561" spans="1:8">
      <c r="A561" s="131">
        <v>560</v>
      </c>
      <c r="B561" s="132" t="s">
        <v>1932</v>
      </c>
      <c r="C561" s="133" t="s">
        <v>1933</v>
      </c>
      <c r="D561" s="132" t="s">
        <v>1605</v>
      </c>
      <c r="E561" s="134" t="s">
        <v>1934</v>
      </c>
      <c r="F561" s="135" t="s">
        <v>45</v>
      </c>
      <c r="G561" s="135">
        <v>200</v>
      </c>
      <c r="H561" s="136" t="s">
        <v>1879</v>
      </c>
    </row>
    <row r="562" spans="1:8">
      <c r="A562" s="131">
        <v>561</v>
      </c>
      <c r="B562" s="132" t="s">
        <v>1935</v>
      </c>
      <c r="C562" s="133" t="s">
        <v>1936</v>
      </c>
      <c r="D562" s="132" t="s">
        <v>1937</v>
      </c>
      <c r="E562" s="134" t="s">
        <v>1938</v>
      </c>
      <c r="F562" s="135" t="s">
        <v>45</v>
      </c>
      <c r="G562" s="135">
        <v>200</v>
      </c>
      <c r="H562" s="136" t="s">
        <v>1879</v>
      </c>
    </row>
    <row r="563" spans="1:8">
      <c r="A563" s="131">
        <v>562</v>
      </c>
      <c r="B563" s="132" t="s">
        <v>1939</v>
      </c>
      <c r="C563" s="133" t="s">
        <v>1936</v>
      </c>
      <c r="D563" s="132" t="s">
        <v>1940</v>
      </c>
      <c r="E563" s="134" t="s">
        <v>1941</v>
      </c>
      <c r="F563" s="135" t="s">
        <v>175</v>
      </c>
      <c r="G563" s="135">
        <v>400</v>
      </c>
      <c r="H563" s="136" t="s">
        <v>1879</v>
      </c>
    </row>
    <row r="564" spans="1:8">
      <c r="A564" s="131">
        <v>563</v>
      </c>
      <c r="B564" s="132" t="s">
        <v>1942</v>
      </c>
      <c r="C564" s="133" t="s">
        <v>1936</v>
      </c>
      <c r="D564" s="132" t="s">
        <v>1937</v>
      </c>
      <c r="E564" s="134" t="s">
        <v>1943</v>
      </c>
      <c r="F564" s="135" t="s">
        <v>45</v>
      </c>
      <c r="G564" s="135">
        <v>200</v>
      </c>
      <c r="H564" s="136" t="s">
        <v>1879</v>
      </c>
    </row>
    <row r="565" spans="1:8">
      <c r="A565" s="131">
        <v>564</v>
      </c>
      <c r="B565" s="139" t="s">
        <v>1944</v>
      </c>
      <c r="C565" s="133" t="s">
        <v>1936</v>
      </c>
      <c r="D565" s="132" t="s">
        <v>1221</v>
      </c>
      <c r="E565" s="134" t="s">
        <v>1945</v>
      </c>
      <c r="F565" s="135" t="s">
        <v>195</v>
      </c>
      <c r="G565" s="135">
        <v>100</v>
      </c>
      <c r="H565" s="136" t="s">
        <v>1879</v>
      </c>
    </row>
    <row r="566" spans="1:8" ht="24">
      <c r="A566" s="131">
        <v>565</v>
      </c>
      <c r="B566" s="132" t="s">
        <v>1946</v>
      </c>
      <c r="C566" s="133" t="s">
        <v>1947</v>
      </c>
      <c r="D566" s="132" t="s">
        <v>1948</v>
      </c>
      <c r="E566" s="134" t="s">
        <v>1934</v>
      </c>
      <c r="F566" s="135" t="s">
        <v>195</v>
      </c>
      <c r="G566" s="135">
        <v>100</v>
      </c>
      <c r="H566" s="136" t="s">
        <v>1879</v>
      </c>
    </row>
    <row r="567" spans="1:8">
      <c r="A567" s="131">
        <v>566</v>
      </c>
      <c r="B567" s="132" t="s">
        <v>1949</v>
      </c>
      <c r="C567" s="133" t="s">
        <v>1950</v>
      </c>
      <c r="D567" s="132" t="s">
        <v>1951</v>
      </c>
      <c r="E567" s="134" t="s">
        <v>1952</v>
      </c>
      <c r="F567" s="135" t="s">
        <v>195</v>
      </c>
      <c r="G567" s="135">
        <v>100</v>
      </c>
      <c r="H567" s="136" t="s">
        <v>1879</v>
      </c>
    </row>
    <row r="568" spans="1:8">
      <c r="A568" s="131">
        <v>567</v>
      </c>
      <c r="B568" s="132" t="s">
        <v>1953</v>
      </c>
      <c r="C568" s="133" t="s">
        <v>1954</v>
      </c>
      <c r="D568" s="132" t="s">
        <v>1955</v>
      </c>
      <c r="E568" s="134" t="s">
        <v>1952</v>
      </c>
      <c r="F568" s="135" t="s">
        <v>195</v>
      </c>
      <c r="G568" s="135">
        <v>100</v>
      </c>
      <c r="H568" s="136" t="s">
        <v>1879</v>
      </c>
    </row>
    <row r="569" spans="1:8">
      <c r="A569" s="131">
        <v>568</v>
      </c>
      <c r="B569" s="132" t="s">
        <v>1956</v>
      </c>
      <c r="C569" s="133" t="s">
        <v>1957</v>
      </c>
      <c r="D569" s="132" t="s">
        <v>1958</v>
      </c>
      <c r="E569" s="134" t="s">
        <v>1959</v>
      </c>
      <c r="F569" s="135" t="s">
        <v>195</v>
      </c>
      <c r="G569" s="135">
        <v>100</v>
      </c>
      <c r="H569" s="136" t="s">
        <v>1879</v>
      </c>
    </row>
    <row r="570" spans="1:8">
      <c r="A570" s="131">
        <v>569</v>
      </c>
      <c r="B570" s="132" t="s">
        <v>1960</v>
      </c>
      <c r="C570" s="133" t="s">
        <v>1876</v>
      </c>
      <c r="D570" s="132" t="s">
        <v>1961</v>
      </c>
      <c r="E570" s="134" t="s">
        <v>1878</v>
      </c>
      <c r="F570" s="135" t="s">
        <v>45</v>
      </c>
      <c r="G570" s="135">
        <v>100</v>
      </c>
      <c r="H570" s="136" t="s">
        <v>1879</v>
      </c>
    </row>
    <row r="571" spans="1:8">
      <c r="A571" s="131">
        <v>570</v>
      </c>
      <c r="B571" s="132" t="s">
        <v>1962</v>
      </c>
      <c r="C571" s="133" t="s">
        <v>1893</v>
      </c>
      <c r="D571" s="132" t="s">
        <v>1963</v>
      </c>
      <c r="E571" s="134" t="s">
        <v>1895</v>
      </c>
      <c r="F571" s="135" t="s">
        <v>45</v>
      </c>
      <c r="G571" s="135">
        <v>100</v>
      </c>
      <c r="H571" s="136" t="s">
        <v>1879</v>
      </c>
    </row>
    <row r="572" spans="1:8">
      <c r="A572" s="131">
        <v>571</v>
      </c>
      <c r="B572" s="132" t="s">
        <v>1964</v>
      </c>
      <c r="C572" s="133" t="s">
        <v>1965</v>
      </c>
      <c r="D572" s="132" t="s">
        <v>1966</v>
      </c>
      <c r="E572" s="134" t="s">
        <v>1967</v>
      </c>
      <c r="F572" s="135" t="s">
        <v>195</v>
      </c>
      <c r="G572" s="135">
        <v>100</v>
      </c>
      <c r="H572" s="136" t="s">
        <v>1879</v>
      </c>
    </row>
    <row r="573" spans="1:8">
      <c r="A573" s="131">
        <v>572</v>
      </c>
      <c r="B573" s="138" t="s">
        <v>1968</v>
      </c>
      <c r="C573" s="133" t="s">
        <v>1889</v>
      </c>
      <c r="D573" s="132" t="s">
        <v>1969</v>
      </c>
      <c r="E573" s="134" t="s">
        <v>1891</v>
      </c>
      <c r="F573" s="135" t="s">
        <v>45</v>
      </c>
      <c r="G573" s="135">
        <v>100</v>
      </c>
      <c r="H573" s="136" t="s">
        <v>1879</v>
      </c>
    </row>
    <row r="574" spans="1:8" ht="23.1">
      <c r="A574" s="131">
        <v>573</v>
      </c>
      <c r="B574" s="138" t="s">
        <v>1970</v>
      </c>
      <c r="C574" s="133" t="s">
        <v>1889</v>
      </c>
      <c r="D574" s="132" t="s">
        <v>1971</v>
      </c>
      <c r="E574" s="134" t="s">
        <v>1891</v>
      </c>
      <c r="F574" s="135" t="s">
        <v>45</v>
      </c>
      <c r="G574" s="135">
        <v>100</v>
      </c>
      <c r="H574" s="136" t="s">
        <v>1879</v>
      </c>
    </row>
    <row r="575" spans="1:8" ht="24">
      <c r="A575" s="131">
        <v>574</v>
      </c>
      <c r="B575" s="132" t="s">
        <v>1972</v>
      </c>
      <c r="C575" s="133" t="s">
        <v>1889</v>
      </c>
      <c r="D575" s="132" t="s">
        <v>1973</v>
      </c>
      <c r="E575" s="134" t="s">
        <v>1891</v>
      </c>
      <c r="F575" s="135" t="s">
        <v>195</v>
      </c>
      <c r="G575" s="135">
        <v>100</v>
      </c>
      <c r="H575" s="136" t="s">
        <v>1879</v>
      </c>
    </row>
    <row r="576" spans="1:8">
      <c r="A576" s="131">
        <v>575</v>
      </c>
      <c r="B576" s="132" t="s">
        <v>1974</v>
      </c>
      <c r="C576" s="133" t="s">
        <v>1881</v>
      </c>
      <c r="D576" s="132" t="s">
        <v>1975</v>
      </c>
      <c r="E576" s="134" t="s">
        <v>1883</v>
      </c>
      <c r="F576" s="135" t="s">
        <v>195</v>
      </c>
      <c r="G576" s="135">
        <v>100</v>
      </c>
      <c r="H576" s="136" t="s">
        <v>1879</v>
      </c>
    </row>
    <row r="577" spans="1:8">
      <c r="A577" s="131">
        <v>576</v>
      </c>
      <c r="B577" s="132" t="s">
        <v>1976</v>
      </c>
      <c r="C577" s="133" t="s">
        <v>1977</v>
      </c>
      <c r="D577" s="132" t="s">
        <v>1978</v>
      </c>
      <c r="E577" s="134" t="s">
        <v>1883</v>
      </c>
      <c r="F577" s="135" t="s">
        <v>195</v>
      </c>
      <c r="G577" s="135">
        <v>100</v>
      </c>
      <c r="H577" s="136" t="s">
        <v>1879</v>
      </c>
    </row>
    <row r="578" spans="1:8">
      <c r="A578" s="131">
        <v>577</v>
      </c>
      <c r="B578" s="132" t="s">
        <v>1979</v>
      </c>
      <c r="C578" s="133" t="s">
        <v>1980</v>
      </c>
      <c r="D578" s="132" t="s">
        <v>1981</v>
      </c>
      <c r="E578" s="134" t="s">
        <v>1883</v>
      </c>
      <c r="F578" s="135" t="s">
        <v>195</v>
      </c>
      <c r="G578" s="135">
        <v>100</v>
      </c>
      <c r="H578" s="136" t="s">
        <v>1879</v>
      </c>
    </row>
    <row r="579" spans="1:8">
      <c r="A579" s="131">
        <v>578</v>
      </c>
      <c r="B579" s="132" t="s">
        <v>1982</v>
      </c>
      <c r="C579" s="133" t="s">
        <v>1901</v>
      </c>
      <c r="D579" s="132" t="s">
        <v>1983</v>
      </c>
      <c r="E579" s="134" t="s">
        <v>1903</v>
      </c>
      <c r="F579" s="135" t="s">
        <v>45</v>
      </c>
      <c r="G579" s="135">
        <v>100</v>
      </c>
      <c r="H579" s="136" t="s">
        <v>1879</v>
      </c>
    </row>
    <row r="580" spans="1:8" ht="24">
      <c r="A580" s="131">
        <v>579</v>
      </c>
      <c r="B580" s="132" t="s">
        <v>1984</v>
      </c>
      <c r="C580" s="133" t="s">
        <v>1985</v>
      </c>
      <c r="D580" s="132" t="s">
        <v>1986</v>
      </c>
      <c r="E580" s="134" t="s">
        <v>1883</v>
      </c>
      <c r="F580" s="135" t="s">
        <v>195</v>
      </c>
      <c r="G580" s="135">
        <v>100</v>
      </c>
      <c r="H580" s="136" t="s">
        <v>1879</v>
      </c>
    </row>
    <row r="581" spans="1:8">
      <c r="A581" s="131">
        <v>580</v>
      </c>
      <c r="B581" s="132" t="s">
        <v>1987</v>
      </c>
      <c r="C581" s="133" t="s">
        <v>1936</v>
      </c>
      <c r="D581" s="132" t="s">
        <v>1988</v>
      </c>
      <c r="E581" s="134" t="s">
        <v>1989</v>
      </c>
      <c r="F581" s="135" t="s">
        <v>175</v>
      </c>
      <c r="G581" s="135">
        <v>300</v>
      </c>
      <c r="H581" s="136" t="s">
        <v>1879</v>
      </c>
    </row>
    <row r="582" spans="1:8">
      <c r="A582" s="131">
        <v>581</v>
      </c>
      <c r="B582" s="132" t="s">
        <v>1990</v>
      </c>
      <c r="C582" s="133" t="s">
        <v>1991</v>
      </c>
      <c r="D582" s="132" t="s">
        <v>1992</v>
      </c>
      <c r="E582" s="134" t="s">
        <v>1993</v>
      </c>
      <c r="F582" s="135" t="s">
        <v>195</v>
      </c>
      <c r="G582" s="135">
        <v>100</v>
      </c>
      <c r="H582" s="136" t="s">
        <v>1994</v>
      </c>
    </row>
    <row r="583" spans="1:8">
      <c r="A583" s="131">
        <v>582</v>
      </c>
      <c r="B583" s="132" t="s">
        <v>1995</v>
      </c>
      <c r="C583" s="133" t="s">
        <v>1996</v>
      </c>
      <c r="D583" s="132" t="s">
        <v>1997</v>
      </c>
      <c r="E583" s="134" t="s">
        <v>1998</v>
      </c>
      <c r="F583" s="135" t="s">
        <v>45</v>
      </c>
      <c r="G583" s="135">
        <v>200</v>
      </c>
      <c r="H583" s="136" t="s">
        <v>1994</v>
      </c>
    </row>
    <row r="584" spans="1:8">
      <c r="A584" s="131">
        <v>583</v>
      </c>
      <c r="B584" s="132" t="s">
        <v>1999</v>
      </c>
      <c r="C584" s="133" t="s">
        <v>2000</v>
      </c>
      <c r="D584" s="132" t="s">
        <v>2001</v>
      </c>
      <c r="E584" s="134" t="s">
        <v>2002</v>
      </c>
      <c r="F584" s="135" t="s">
        <v>45</v>
      </c>
      <c r="G584" s="135">
        <v>200</v>
      </c>
      <c r="H584" s="136" t="s">
        <v>1994</v>
      </c>
    </row>
    <row r="585" spans="1:8">
      <c r="A585" s="131">
        <v>584</v>
      </c>
      <c r="B585" s="132" t="s">
        <v>2003</v>
      </c>
      <c r="C585" s="133" t="s">
        <v>2004</v>
      </c>
      <c r="D585" s="132" t="s">
        <v>2005</v>
      </c>
      <c r="E585" s="134" t="s">
        <v>2006</v>
      </c>
      <c r="F585" s="135" t="s">
        <v>45</v>
      </c>
      <c r="G585" s="135">
        <v>200</v>
      </c>
      <c r="H585" s="136" t="s">
        <v>1994</v>
      </c>
    </row>
    <row r="586" spans="1:8">
      <c r="A586" s="131">
        <v>585</v>
      </c>
      <c r="B586" s="132" t="s">
        <v>2007</v>
      </c>
      <c r="C586" s="133" t="s">
        <v>2008</v>
      </c>
      <c r="D586" s="132" t="s">
        <v>2009</v>
      </c>
      <c r="E586" s="134" t="s">
        <v>2010</v>
      </c>
      <c r="F586" s="135" t="s">
        <v>45</v>
      </c>
      <c r="G586" s="135">
        <v>200</v>
      </c>
      <c r="H586" s="136" t="s">
        <v>1994</v>
      </c>
    </row>
    <row r="587" spans="1:8">
      <c r="A587" s="131">
        <v>586</v>
      </c>
      <c r="B587" s="132" t="s">
        <v>2011</v>
      </c>
      <c r="C587" s="133" t="s">
        <v>2012</v>
      </c>
      <c r="D587" s="132" t="s">
        <v>2013</v>
      </c>
      <c r="E587" s="134" t="s">
        <v>2014</v>
      </c>
      <c r="F587" s="135" t="s">
        <v>45</v>
      </c>
      <c r="G587" s="135">
        <v>200</v>
      </c>
      <c r="H587" s="136" t="s">
        <v>1994</v>
      </c>
    </row>
    <row r="588" spans="1:8">
      <c r="A588" s="131">
        <v>587</v>
      </c>
      <c r="B588" s="132" t="s">
        <v>2015</v>
      </c>
      <c r="C588" s="133" t="s">
        <v>2016</v>
      </c>
      <c r="D588" s="132" t="s">
        <v>2017</v>
      </c>
      <c r="E588" s="134" t="s">
        <v>2018</v>
      </c>
      <c r="F588" s="135" t="s">
        <v>45</v>
      </c>
      <c r="G588" s="135">
        <v>200</v>
      </c>
      <c r="H588" s="136" t="s">
        <v>1994</v>
      </c>
    </row>
    <row r="589" spans="1:8">
      <c r="A589" s="131">
        <v>588</v>
      </c>
      <c r="B589" s="132" t="s">
        <v>2019</v>
      </c>
      <c r="C589" s="133" t="s">
        <v>2020</v>
      </c>
      <c r="D589" s="132" t="s">
        <v>2021</v>
      </c>
      <c r="E589" s="134" t="s">
        <v>2022</v>
      </c>
      <c r="F589" s="135" t="s">
        <v>45</v>
      </c>
      <c r="G589" s="135">
        <v>200</v>
      </c>
      <c r="H589" s="136" t="s">
        <v>1994</v>
      </c>
    </row>
    <row r="590" spans="1:8">
      <c r="A590" s="131">
        <v>589</v>
      </c>
      <c r="B590" s="132" t="s">
        <v>2023</v>
      </c>
      <c r="C590" s="133" t="s">
        <v>2024</v>
      </c>
      <c r="D590" s="132" t="s">
        <v>2025</v>
      </c>
      <c r="E590" s="134" t="s">
        <v>2026</v>
      </c>
      <c r="F590" s="135" t="s">
        <v>45</v>
      </c>
      <c r="G590" s="135">
        <v>200</v>
      </c>
      <c r="H590" s="136" t="s">
        <v>1994</v>
      </c>
    </row>
    <row r="591" spans="1:8">
      <c r="A591" s="131">
        <v>590</v>
      </c>
      <c r="B591" s="132" t="s">
        <v>2027</v>
      </c>
      <c r="C591" s="133" t="s">
        <v>2028</v>
      </c>
      <c r="D591" s="132" t="s">
        <v>2029</v>
      </c>
      <c r="E591" s="134" t="s">
        <v>2030</v>
      </c>
      <c r="F591" s="135" t="s">
        <v>45</v>
      </c>
      <c r="G591" s="135">
        <v>200</v>
      </c>
      <c r="H591" s="136" t="s">
        <v>1994</v>
      </c>
    </row>
    <row r="592" spans="1:8">
      <c r="A592" s="131">
        <v>591</v>
      </c>
      <c r="B592" s="132" t="s">
        <v>2031</v>
      </c>
      <c r="C592" s="133" t="s">
        <v>2032</v>
      </c>
      <c r="D592" s="132" t="s">
        <v>2033</v>
      </c>
      <c r="E592" s="134" t="s">
        <v>2034</v>
      </c>
      <c r="F592" s="135" t="s">
        <v>45</v>
      </c>
      <c r="G592" s="135">
        <v>200</v>
      </c>
      <c r="H592" s="136" t="s">
        <v>1994</v>
      </c>
    </row>
    <row r="593" spans="1:8">
      <c r="A593" s="131">
        <v>592</v>
      </c>
      <c r="B593" s="132" t="s">
        <v>2035</v>
      </c>
      <c r="C593" s="133" t="s">
        <v>2036</v>
      </c>
      <c r="D593" s="132" t="s">
        <v>2037</v>
      </c>
      <c r="E593" s="134" t="s">
        <v>2038</v>
      </c>
      <c r="F593" s="135" t="s">
        <v>45</v>
      </c>
      <c r="G593" s="135">
        <v>200</v>
      </c>
      <c r="H593" s="136" t="s">
        <v>1994</v>
      </c>
    </row>
    <row r="594" spans="1:8">
      <c r="A594" s="131">
        <v>593</v>
      </c>
      <c r="B594" s="132" t="s">
        <v>2039</v>
      </c>
      <c r="C594" s="133" t="s">
        <v>1991</v>
      </c>
      <c r="D594" s="132" t="s">
        <v>2040</v>
      </c>
      <c r="E594" s="134" t="s">
        <v>1993</v>
      </c>
      <c r="F594" s="135" t="s">
        <v>45</v>
      </c>
      <c r="G594" s="135">
        <v>200</v>
      </c>
      <c r="H594" s="136" t="s">
        <v>1994</v>
      </c>
    </row>
    <row r="595" spans="1:8">
      <c r="A595" s="131">
        <v>594</v>
      </c>
      <c r="B595" s="132" t="s">
        <v>2041</v>
      </c>
      <c r="C595" s="133" t="s">
        <v>2042</v>
      </c>
      <c r="D595" s="132" t="s">
        <v>2043</v>
      </c>
      <c r="E595" s="134" t="s">
        <v>2044</v>
      </c>
      <c r="F595" s="135" t="s">
        <v>45</v>
      </c>
      <c r="G595" s="135">
        <v>200</v>
      </c>
      <c r="H595" s="136" t="s">
        <v>1994</v>
      </c>
    </row>
    <row r="596" spans="1:8">
      <c r="A596" s="131">
        <v>595</v>
      </c>
      <c r="B596" s="132" t="s">
        <v>2045</v>
      </c>
      <c r="C596" s="133" t="s">
        <v>2046</v>
      </c>
      <c r="D596" s="132" t="s">
        <v>2047</v>
      </c>
      <c r="E596" s="134" t="s">
        <v>2048</v>
      </c>
      <c r="F596" s="135" t="s">
        <v>45</v>
      </c>
      <c r="G596" s="135">
        <v>200</v>
      </c>
      <c r="H596" s="136" t="s">
        <v>1994</v>
      </c>
    </row>
    <row r="597" spans="1:8">
      <c r="A597" s="131">
        <v>596</v>
      </c>
      <c r="B597" s="132" t="s">
        <v>2049</v>
      </c>
      <c r="C597" s="133" t="s">
        <v>2050</v>
      </c>
      <c r="D597" s="132" t="s">
        <v>2051</v>
      </c>
      <c r="E597" s="134" t="s">
        <v>2052</v>
      </c>
      <c r="F597" s="135" t="s">
        <v>45</v>
      </c>
      <c r="G597" s="135">
        <v>200</v>
      </c>
      <c r="H597" s="136" t="s">
        <v>1994</v>
      </c>
    </row>
    <row r="598" spans="1:8">
      <c r="A598" s="131">
        <v>597</v>
      </c>
      <c r="B598" s="132" t="s">
        <v>2053</v>
      </c>
      <c r="C598" s="133" t="s">
        <v>2054</v>
      </c>
      <c r="D598" s="132" t="s">
        <v>2055</v>
      </c>
      <c r="E598" s="134" t="s">
        <v>2056</v>
      </c>
      <c r="F598" s="135" t="s">
        <v>45</v>
      </c>
      <c r="G598" s="135">
        <v>200</v>
      </c>
      <c r="H598" s="136" t="s">
        <v>1994</v>
      </c>
    </row>
    <row r="599" spans="1:8" ht="24">
      <c r="A599" s="131">
        <v>598</v>
      </c>
      <c r="B599" s="132" t="s">
        <v>2057</v>
      </c>
      <c r="C599" s="133" t="s">
        <v>2058</v>
      </c>
      <c r="D599" s="132" t="s">
        <v>2059</v>
      </c>
      <c r="E599" s="134" t="s">
        <v>2060</v>
      </c>
      <c r="F599" s="135" t="s">
        <v>45</v>
      </c>
      <c r="G599" s="135">
        <v>200</v>
      </c>
      <c r="H599" s="136" t="s">
        <v>1994</v>
      </c>
    </row>
    <row r="600" spans="1:8">
      <c r="A600" s="131">
        <v>599</v>
      </c>
      <c r="B600" s="132" t="s">
        <v>2061</v>
      </c>
      <c r="C600" s="133" t="s">
        <v>2062</v>
      </c>
      <c r="D600" s="132" t="s">
        <v>2063</v>
      </c>
      <c r="E600" s="134" t="s">
        <v>2064</v>
      </c>
      <c r="F600" s="135" t="s">
        <v>45</v>
      </c>
      <c r="G600" s="135">
        <v>200</v>
      </c>
      <c r="H600" s="136" t="s">
        <v>1994</v>
      </c>
    </row>
    <row r="601" spans="1:8">
      <c r="A601" s="131">
        <v>600</v>
      </c>
      <c r="B601" s="132" t="s">
        <v>2065</v>
      </c>
      <c r="C601" s="133" t="s">
        <v>2062</v>
      </c>
      <c r="D601" s="132" t="s">
        <v>2066</v>
      </c>
      <c r="E601" s="134" t="s">
        <v>2067</v>
      </c>
      <c r="F601" s="135" t="s">
        <v>45</v>
      </c>
      <c r="G601" s="135">
        <v>200</v>
      </c>
      <c r="H601" s="136" t="s">
        <v>1994</v>
      </c>
    </row>
    <row r="602" spans="1:8">
      <c r="A602" s="131">
        <v>601</v>
      </c>
      <c r="B602" s="132" t="s">
        <v>2068</v>
      </c>
      <c r="C602" s="133" t="s">
        <v>2062</v>
      </c>
      <c r="D602" s="132" t="s">
        <v>2069</v>
      </c>
      <c r="E602" s="134" t="s">
        <v>2070</v>
      </c>
      <c r="F602" s="135" t="s">
        <v>45</v>
      </c>
      <c r="G602" s="135">
        <v>200</v>
      </c>
      <c r="H602" s="136" t="s">
        <v>1994</v>
      </c>
    </row>
    <row r="603" spans="1:8">
      <c r="A603" s="131">
        <v>602</v>
      </c>
      <c r="B603" s="132" t="s">
        <v>2071</v>
      </c>
      <c r="C603" s="133" t="s">
        <v>2062</v>
      </c>
      <c r="D603" s="132" t="s">
        <v>2072</v>
      </c>
      <c r="E603" s="134" t="s">
        <v>2073</v>
      </c>
      <c r="F603" s="135" t="s">
        <v>45</v>
      </c>
      <c r="G603" s="135">
        <v>200</v>
      </c>
      <c r="H603" s="136" t="s">
        <v>1994</v>
      </c>
    </row>
    <row r="604" spans="1:8">
      <c r="A604" s="131">
        <v>603</v>
      </c>
      <c r="B604" s="132" t="s">
        <v>2074</v>
      </c>
      <c r="C604" s="133" t="s">
        <v>2062</v>
      </c>
      <c r="D604" s="132" t="s">
        <v>2075</v>
      </c>
      <c r="E604" s="134" t="s">
        <v>2076</v>
      </c>
      <c r="F604" s="135" t="s">
        <v>45</v>
      </c>
      <c r="G604" s="135">
        <v>200</v>
      </c>
      <c r="H604" s="136" t="s">
        <v>1994</v>
      </c>
    </row>
    <row r="605" spans="1:8">
      <c r="A605" s="131">
        <v>604</v>
      </c>
      <c r="B605" s="132" t="s">
        <v>2077</v>
      </c>
      <c r="C605" s="133" t="s">
        <v>2078</v>
      </c>
      <c r="D605" s="132" t="s">
        <v>261</v>
      </c>
      <c r="E605" s="134" t="s">
        <v>2079</v>
      </c>
      <c r="F605" s="135" t="s">
        <v>45</v>
      </c>
      <c r="G605" s="135">
        <v>200</v>
      </c>
      <c r="H605" s="136" t="s">
        <v>1994</v>
      </c>
    </row>
    <row r="606" spans="1:8">
      <c r="A606" s="131">
        <v>605</v>
      </c>
      <c r="B606" s="132" t="s">
        <v>2080</v>
      </c>
      <c r="C606" s="133" t="s">
        <v>2081</v>
      </c>
      <c r="D606" s="132" t="s">
        <v>2082</v>
      </c>
      <c r="E606" s="134" t="s">
        <v>2083</v>
      </c>
      <c r="F606" s="135" t="s">
        <v>45</v>
      </c>
      <c r="G606" s="135">
        <v>200</v>
      </c>
      <c r="H606" s="136" t="s">
        <v>1994</v>
      </c>
    </row>
    <row r="607" spans="1:8">
      <c r="A607" s="131">
        <v>606</v>
      </c>
      <c r="B607" s="132" t="s">
        <v>2084</v>
      </c>
      <c r="C607" s="133" t="s">
        <v>2085</v>
      </c>
      <c r="D607" s="132" t="s">
        <v>2086</v>
      </c>
      <c r="E607" s="134" t="s">
        <v>2087</v>
      </c>
      <c r="F607" s="135" t="s">
        <v>45</v>
      </c>
      <c r="G607" s="135">
        <v>200</v>
      </c>
      <c r="H607" s="136" t="s">
        <v>1994</v>
      </c>
    </row>
    <row r="608" spans="1:8">
      <c r="A608" s="131">
        <v>607</v>
      </c>
      <c r="B608" s="132" t="s">
        <v>2088</v>
      </c>
      <c r="C608" s="133" t="s">
        <v>2089</v>
      </c>
      <c r="D608" s="132" t="s">
        <v>2090</v>
      </c>
      <c r="E608" s="134" t="s">
        <v>2091</v>
      </c>
      <c r="F608" s="135" t="s">
        <v>45</v>
      </c>
      <c r="G608" s="135">
        <v>200</v>
      </c>
      <c r="H608" s="136" t="s">
        <v>1994</v>
      </c>
    </row>
    <row r="609" spans="1:8">
      <c r="A609" s="131">
        <v>608</v>
      </c>
      <c r="B609" s="132" t="s">
        <v>2092</v>
      </c>
      <c r="C609" s="133" t="s">
        <v>2093</v>
      </c>
      <c r="D609" s="132" t="s">
        <v>2094</v>
      </c>
      <c r="E609" s="134" t="s">
        <v>2095</v>
      </c>
      <c r="F609" s="135" t="s">
        <v>45</v>
      </c>
      <c r="G609" s="135">
        <v>200</v>
      </c>
      <c r="H609" s="136" t="s">
        <v>1994</v>
      </c>
    </row>
    <row r="610" spans="1:8">
      <c r="A610" s="131">
        <v>609</v>
      </c>
      <c r="B610" s="132" t="s">
        <v>2096</v>
      </c>
      <c r="C610" s="133" t="s">
        <v>2097</v>
      </c>
      <c r="D610" s="132" t="s">
        <v>2098</v>
      </c>
      <c r="E610" s="134" t="s">
        <v>2099</v>
      </c>
      <c r="F610" s="135" t="s">
        <v>45</v>
      </c>
      <c r="G610" s="135">
        <v>200</v>
      </c>
      <c r="H610" s="136" t="s">
        <v>1994</v>
      </c>
    </row>
    <row r="611" spans="1:8">
      <c r="A611" s="131">
        <v>610</v>
      </c>
      <c r="B611" s="132" t="s">
        <v>2100</v>
      </c>
      <c r="C611" s="133" t="s">
        <v>2101</v>
      </c>
      <c r="D611" s="132" t="s">
        <v>2102</v>
      </c>
      <c r="E611" s="134" t="s">
        <v>2103</v>
      </c>
      <c r="F611" s="135" t="s">
        <v>45</v>
      </c>
      <c r="G611" s="135">
        <v>200</v>
      </c>
      <c r="H611" s="136" t="s">
        <v>1994</v>
      </c>
    </row>
    <row r="612" spans="1:8">
      <c r="A612" s="131">
        <v>611</v>
      </c>
      <c r="B612" s="132" t="s">
        <v>2104</v>
      </c>
      <c r="C612" s="133" t="s">
        <v>2105</v>
      </c>
      <c r="D612" s="132" t="s">
        <v>2106</v>
      </c>
      <c r="E612" s="134" t="s">
        <v>2107</v>
      </c>
      <c r="F612" s="135" t="s">
        <v>45</v>
      </c>
      <c r="G612" s="135">
        <v>200</v>
      </c>
      <c r="H612" s="136" t="s">
        <v>1994</v>
      </c>
    </row>
    <row r="613" spans="1:8">
      <c r="A613" s="131">
        <v>612</v>
      </c>
      <c r="B613" s="132" t="s">
        <v>2108</v>
      </c>
      <c r="C613" s="133" t="s">
        <v>2109</v>
      </c>
      <c r="D613" s="132" t="s">
        <v>2110</v>
      </c>
      <c r="E613" s="134" t="s">
        <v>2111</v>
      </c>
      <c r="F613" s="135" t="s">
        <v>45</v>
      </c>
      <c r="G613" s="135">
        <v>200</v>
      </c>
      <c r="H613" s="136" t="s">
        <v>1994</v>
      </c>
    </row>
    <row r="614" spans="1:8">
      <c r="A614" s="131">
        <v>613</v>
      </c>
      <c r="B614" s="132" t="s">
        <v>2112</v>
      </c>
      <c r="C614" s="133" t="s">
        <v>2113</v>
      </c>
      <c r="D614" s="132" t="s">
        <v>2114</v>
      </c>
      <c r="E614" s="134" t="s">
        <v>2115</v>
      </c>
      <c r="F614" s="135" t="s">
        <v>45</v>
      </c>
      <c r="G614" s="135">
        <v>200</v>
      </c>
      <c r="H614" s="136" t="s">
        <v>1994</v>
      </c>
    </row>
    <row r="615" spans="1:8">
      <c r="A615" s="131">
        <v>614</v>
      </c>
      <c r="B615" s="132" t="s">
        <v>2116</v>
      </c>
      <c r="C615" s="133" t="s">
        <v>2117</v>
      </c>
      <c r="D615" s="132" t="s">
        <v>2118</v>
      </c>
      <c r="E615" s="134" t="s">
        <v>2119</v>
      </c>
      <c r="F615" s="135" t="s">
        <v>45</v>
      </c>
      <c r="G615" s="135">
        <v>200</v>
      </c>
      <c r="H615" s="136" t="s">
        <v>1994</v>
      </c>
    </row>
    <row r="616" spans="1:8">
      <c r="A616" s="131">
        <v>615</v>
      </c>
      <c r="B616" s="132" t="s">
        <v>2120</v>
      </c>
      <c r="C616" s="133" t="s">
        <v>2121</v>
      </c>
      <c r="D616" s="132" t="s">
        <v>2021</v>
      </c>
      <c r="E616" s="134" t="s">
        <v>2122</v>
      </c>
      <c r="F616" s="135" t="s">
        <v>45</v>
      </c>
      <c r="G616" s="135">
        <v>200</v>
      </c>
      <c r="H616" s="136" t="s">
        <v>1994</v>
      </c>
    </row>
    <row r="617" spans="1:8">
      <c r="A617" s="131">
        <v>616</v>
      </c>
      <c r="B617" s="132" t="s">
        <v>2123</v>
      </c>
      <c r="C617" s="133" t="s">
        <v>2124</v>
      </c>
      <c r="D617" s="132" t="s">
        <v>2125</v>
      </c>
      <c r="E617" s="134" t="s">
        <v>2126</v>
      </c>
      <c r="F617" s="135" t="s">
        <v>45</v>
      </c>
      <c r="G617" s="135">
        <v>200</v>
      </c>
      <c r="H617" s="136" t="s">
        <v>1994</v>
      </c>
    </row>
    <row r="618" spans="1:8">
      <c r="A618" s="131">
        <v>617</v>
      </c>
      <c r="B618" s="132" t="s">
        <v>2127</v>
      </c>
      <c r="C618" s="133" t="s">
        <v>2062</v>
      </c>
      <c r="D618" s="132" t="s">
        <v>2128</v>
      </c>
      <c r="E618" s="134" t="s">
        <v>2129</v>
      </c>
      <c r="F618" s="135" t="s">
        <v>45</v>
      </c>
      <c r="G618" s="135">
        <v>200</v>
      </c>
      <c r="H618" s="136" t="s">
        <v>1994</v>
      </c>
    </row>
    <row r="619" spans="1:8" ht="24">
      <c r="A619" s="131">
        <v>618</v>
      </c>
      <c r="B619" s="132" t="s">
        <v>2130</v>
      </c>
      <c r="C619" s="133" t="s">
        <v>2016</v>
      </c>
      <c r="D619" s="132" t="s">
        <v>2131</v>
      </c>
      <c r="E619" s="134" t="s">
        <v>2018</v>
      </c>
      <c r="F619" s="135" t="s">
        <v>45</v>
      </c>
      <c r="G619" s="135">
        <v>200</v>
      </c>
      <c r="H619" s="136" t="s">
        <v>1994</v>
      </c>
    </row>
    <row r="620" spans="1:8" ht="24">
      <c r="A620" s="131">
        <v>619</v>
      </c>
      <c r="B620" s="132" t="s">
        <v>2132</v>
      </c>
      <c r="C620" s="133" t="s">
        <v>2062</v>
      </c>
      <c r="D620" s="132" t="s">
        <v>2075</v>
      </c>
      <c r="E620" s="134" t="s">
        <v>2076</v>
      </c>
      <c r="F620" s="135" t="s">
        <v>175</v>
      </c>
      <c r="G620" s="135">
        <v>500</v>
      </c>
      <c r="H620" s="136" t="s">
        <v>1994</v>
      </c>
    </row>
    <row r="621" spans="1:8" ht="24">
      <c r="A621" s="131">
        <v>620</v>
      </c>
      <c r="B621" s="132" t="s">
        <v>2133</v>
      </c>
      <c r="C621" s="133" t="s">
        <v>2028</v>
      </c>
      <c r="D621" s="132" t="s">
        <v>2134</v>
      </c>
      <c r="E621" s="134" t="s">
        <v>2030</v>
      </c>
      <c r="F621" s="135" t="s">
        <v>45</v>
      </c>
      <c r="G621" s="135">
        <v>100</v>
      </c>
      <c r="H621" s="136" t="s">
        <v>1994</v>
      </c>
    </row>
    <row r="622" spans="1:8">
      <c r="A622" s="131">
        <v>621</v>
      </c>
      <c r="B622" s="132" t="s">
        <v>2135</v>
      </c>
      <c r="C622" s="133" t="s">
        <v>2062</v>
      </c>
      <c r="D622" s="132" t="s">
        <v>2136</v>
      </c>
      <c r="E622" s="134" t="s">
        <v>2137</v>
      </c>
      <c r="F622" s="135" t="s">
        <v>195</v>
      </c>
      <c r="G622" s="135">
        <v>100</v>
      </c>
      <c r="H622" s="136" t="s">
        <v>1994</v>
      </c>
    </row>
    <row r="623" spans="1:8" ht="24">
      <c r="A623" s="131">
        <v>622</v>
      </c>
      <c r="B623" s="132" t="s">
        <v>2138</v>
      </c>
      <c r="C623" s="133" t="s">
        <v>2062</v>
      </c>
      <c r="D623" s="132" t="s">
        <v>2139</v>
      </c>
      <c r="E623" s="134" t="s">
        <v>2140</v>
      </c>
      <c r="F623" s="135" t="s">
        <v>45</v>
      </c>
      <c r="G623" s="135">
        <v>100</v>
      </c>
      <c r="H623" s="136" t="s">
        <v>1994</v>
      </c>
    </row>
    <row r="624" spans="1:8">
      <c r="A624" s="131">
        <v>623</v>
      </c>
      <c r="B624" s="132" t="s">
        <v>2141</v>
      </c>
      <c r="C624" s="133" t="s">
        <v>2062</v>
      </c>
      <c r="D624" s="132" t="s">
        <v>2142</v>
      </c>
      <c r="E624" s="134" t="s">
        <v>2143</v>
      </c>
      <c r="F624" s="135" t="s">
        <v>195</v>
      </c>
      <c r="G624" s="135">
        <v>100</v>
      </c>
      <c r="H624" s="136" t="s">
        <v>1994</v>
      </c>
    </row>
    <row r="625" spans="1:8">
      <c r="A625" s="131">
        <v>624</v>
      </c>
      <c r="B625" s="132" t="s">
        <v>2144</v>
      </c>
      <c r="C625" s="133" t="s">
        <v>2145</v>
      </c>
      <c r="D625" s="132" t="s">
        <v>2146</v>
      </c>
      <c r="E625" s="134" t="s">
        <v>2147</v>
      </c>
      <c r="F625" s="135" t="s">
        <v>45</v>
      </c>
      <c r="G625" s="135">
        <v>100</v>
      </c>
      <c r="H625" s="136" t="s">
        <v>1994</v>
      </c>
    </row>
    <row r="626" spans="1:8">
      <c r="A626" s="131">
        <v>625</v>
      </c>
      <c r="B626" s="132" t="s">
        <v>2148</v>
      </c>
      <c r="C626" s="133" t="s">
        <v>2058</v>
      </c>
      <c r="D626" s="132" t="s">
        <v>2149</v>
      </c>
      <c r="E626" s="134" t="s">
        <v>2060</v>
      </c>
      <c r="F626" s="135" t="s">
        <v>45</v>
      </c>
      <c r="G626" s="135">
        <v>100</v>
      </c>
      <c r="H626" s="136" t="s">
        <v>1994</v>
      </c>
    </row>
    <row r="627" spans="1:8">
      <c r="A627" s="131">
        <v>626</v>
      </c>
      <c r="B627" s="132" t="s">
        <v>2150</v>
      </c>
      <c r="C627" s="133" t="s">
        <v>1991</v>
      </c>
      <c r="D627" s="132" t="s">
        <v>2151</v>
      </c>
      <c r="E627" s="134" t="s">
        <v>1993</v>
      </c>
      <c r="F627" s="135" t="s">
        <v>45</v>
      </c>
      <c r="G627" s="135">
        <v>100</v>
      </c>
      <c r="H627" s="136" t="s">
        <v>1994</v>
      </c>
    </row>
    <row r="628" spans="1:8">
      <c r="A628" s="131">
        <v>627</v>
      </c>
      <c r="B628" s="132" t="s">
        <v>2152</v>
      </c>
      <c r="C628" s="133" t="s">
        <v>2046</v>
      </c>
      <c r="D628" s="132" t="s">
        <v>2153</v>
      </c>
      <c r="E628" s="134" t="s">
        <v>2048</v>
      </c>
      <c r="F628" s="135" t="s">
        <v>45</v>
      </c>
      <c r="G628" s="135">
        <v>100</v>
      </c>
      <c r="H628" s="136" t="s">
        <v>1994</v>
      </c>
    </row>
    <row r="629" spans="1:8" ht="24">
      <c r="A629" s="131">
        <v>628</v>
      </c>
      <c r="B629" s="132" t="s">
        <v>2154</v>
      </c>
      <c r="C629" s="133" t="s">
        <v>2016</v>
      </c>
      <c r="D629" s="132" t="s">
        <v>2155</v>
      </c>
      <c r="E629" s="134" t="s">
        <v>2018</v>
      </c>
      <c r="F629" s="135" t="s">
        <v>195</v>
      </c>
      <c r="G629" s="135">
        <v>100</v>
      </c>
      <c r="H629" s="136" t="s">
        <v>1994</v>
      </c>
    </row>
    <row r="630" spans="1:8">
      <c r="A630" s="131">
        <v>629</v>
      </c>
      <c r="B630" s="132" t="s">
        <v>2156</v>
      </c>
      <c r="C630" s="133" t="s">
        <v>2157</v>
      </c>
      <c r="D630" s="132" t="s">
        <v>2158</v>
      </c>
      <c r="E630" s="134" t="s">
        <v>2159</v>
      </c>
      <c r="F630" s="135" t="s">
        <v>45</v>
      </c>
      <c r="G630" s="135">
        <v>100</v>
      </c>
      <c r="H630" s="136" t="s">
        <v>1994</v>
      </c>
    </row>
    <row r="631" spans="1:8">
      <c r="A631" s="131">
        <v>630</v>
      </c>
      <c r="B631" s="132" t="s">
        <v>2160</v>
      </c>
      <c r="C631" s="133" t="s">
        <v>2062</v>
      </c>
      <c r="D631" s="132" t="s">
        <v>2161</v>
      </c>
      <c r="E631" s="134" t="s">
        <v>2162</v>
      </c>
      <c r="F631" s="135" t="s">
        <v>175</v>
      </c>
      <c r="G631" s="135">
        <v>400</v>
      </c>
      <c r="H631" s="136" t="s">
        <v>1994</v>
      </c>
    </row>
    <row r="632" spans="1:8">
      <c r="A632" s="131">
        <v>631</v>
      </c>
      <c r="B632" s="132" t="s">
        <v>2163</v>
      </c>
      <c r="C632" s="133" t="s">
        <v>2062</v>
      </c>
      <c r="D632" s="132" t="s">
        <v>2066</v>
      </c>
      <c r="E632" s="134" t="s">
        <v>2067</v>
      </c>
      <c r="F632" s="135" t="s">
        <v>45</v>
      </c>
      <c r="G632" s="135">
        <v>200</v>
      </c>
      <c r="H632" s="136" t="s">
        <v>1994</v>
      </c>
    </row>
    <row r="633" spans="1:8" ht="24">
      <c r="A633" s="131">
        <v>632</v>
      </c>
      <c r="B633" s="132" t="s">
        <v>2164</v>
      </c>
      <c r="C633" s="133" t="s">
        <v>1991</v>
      </c>
      <c r="D633" s="132" t="s">
        <v>2165</v>
      </c>
      <c r="E633" s="134" t="s">
        <v>1993</v>
      </c>
      <c r="F633" s="135" t="s">
        <v>45</v>
      </c>
      <c r="G633" s="135">
        <v>100</v>
      </c>
      <c r="H633" s="136" t="s">
        <v>1994</v>
      </c>
    </row>
    <row r="634" spans="1:8" ht="24">
      <c r="A634" s="131">
        <v>633</v>
      </c>
      <c r="B634" s="132" t="s">
        <v>2166</v>
      </c>
      <c r="C634" s="133" t="s">
        <v>2016</v>
      </c>
      <c r="D634" s="132" t="s">
        <v>2167</v>
      </c>
      <c r="E634" s="134" t="s">
        <v>2018</v>
      </c>
      <c r="F634" s="135" t="s">
        <v>45</v>
      </c>
      <c r="G634" s="135">
        <v>100</v>
      </c>
      <c r="H634" s="136" t="s">
        <v>1994</v>
      </c>
    </row>
    <row r="635" spans="1:8" ht="24">
      <c r="A635" s="131">
        <v>634</v>
      </c>
      <c r="B635" s="132" t="s">
        <v>2168</v>
      </c>
      <c r="C635" s="133" t="s">
        <v>2169</v>
      </c>
      <c r="D635" s="132" t="s">
        <v>2170</v>
      </c>
      <c r="E635" s="134" t="s">
        <v>2159</v>
      </c>
      <c r="F635" s="135" t="s">
        <v>45</v>
      </c>
      <c r="G635" s="135">
        <v>100</v>
      </c>
      <c r="H635" s="136" t="s">
        <v>1994</v>
      </c>
    </row>
    <row r="636" spans="1:8">
      <c r="A636" s="131">
        <v>635</v>
      </c>
      <c r="B636" s="132" t="s">
        <v>2171</v>
      </c>
      <c r="C636" s="133" t="s">
        <v>2172</v>
      </c>
      <c r="D636" s="132" t="s">
        <v>2173</v>
      </c>
      <c r="E636" s="134" t="s">
        <v>2174</v>
      </c>
      <c r="F636" s="135" t="s">
        <v>45</v>
      </c>
      <c r="G636" s="135">
        <v>200</v>
      </c>
      <c r="H636" s="136" t="s">
        <v>2175</v>
      </c>
    </row>
    <row r="637" spans="1:8" ht="24">
      <c r="A637" s="131">
        <v>636</v>
      </c>
      <c r="B637" s="132" t="s">
        <v>2176</v>
      </c>
      <c r="C637" s="133" t="s">
        <v>2177</v>
      </c>
      <c r="D637" s="132" t="s">
        <v>1482</v>
      </c>
      <c r="E637" s="134" t="s">
        <v>2178</v>
      </c>
      <c r="F637" s="135" t="s">
        <v>191</v>
      </c>
      <c r="G637" s="135">
        <v>100</v>
      </c>
      <c r="H637" s="136" t="s">
        <v>2175</v>
      </c>
    </row>
    <row r="638" spans="1:8">
      <c r="A638" s="131">
        <v>637</v>
      </c>
      <c r="B638" s="132" t="s">
        <v>2179</v>
      </c>
      <c r="C638" s="133" t="s">
        <v>2180</v>
      </c>
      <c r="D638" s="132" t="s">
        <v>2181</v>
      </c>
      <c r="E638" s="134" t="s">
        <v>2182</v>
      </c>
      <c r="F638" s="135" t="s">
        <v>45</v>
      </c>
      <c r="G638" s="135">
        <v>200</v>
      </c>
      <c r="H638" s="136" t="s">
        <v>2183</v>
      </c>
    </row>
    <row r="639" spans="1:8">
      <c r="A639" s="131">
        <v>638</v>
      </c>
      <c r="B639" s="132" t="s">
        <v>2184</v>
      </c>
      <c r="C639" s="133" t="s">
        <v>2185</v>
      </c>
      <c r="D639" s="132" t="s">
        <v>2186</v>
      </c>
      <c r="E639" s="134" t="s">
        <v>2187</v>
      </c>
      <c r="F639" s="135" t="s">
        <v>45</v>
      </c>
      <c r="G639" s="135">
        <v>200</v>
      </c>
      <c r="H639" s="136" t="s">
        <v>2183</v>
      </c>
    </row>
    <row r="640" spans="1:8">
      <c r="A640" s="131">
        <v>639</v>
      </c>
      <c r="B640" s="132" t="s">
        <v>2188</v>
      </c>
      <c r="C640" s="133" t="s">
        <v>2189</v>
      </c>
      <c r="D640" s="132" t="s">
        <v>2190</v>
      </c>
      <c r="E640" s="134" t="s">
        <v>2191</v>
      </c>
      <c r="F640" s="135" t="s">
        <v>45</v>
      </c>
      <c r="G640" s="135">
        <v>200</v>
      </c>
      <c r="H640" s="136" t="s">
        <v>2183</v>
      </c>
    </row>
    <row r="641" spans="1:8">
      <c r="A641" s="131">
        <v>640</v>
      </c>
      <c r="B641" s="132" t="s">
        <v>2192</v>
      </c>
      <c r="C641" s="133" t="s">
        <v>2193</v>
      </c>
      <c r="D641" s="132" t="s">
        <v>2194</v>
      </c>
      <c r="E641" s="134" t="s">
        <v>2195</v>
      </c>
      <c r="F641" s="135" t="s">
        <v>45</v>
      </c>
      <c r="G641" s="135">
        <v>200</v>
      </c>
      <c r="H641" s="136" t="s">
        <v>2183</v>
      </c>
    </row>
    <row r="642" spans="1:8">
      <c r="A642" s="131">
        <v>641</v>
      </c>
      <c r="B642" s="132" t="s">
        <v>2196</v>
      </c>
      <c r="C642" s="133" t="s">
        <v>2197</v>
      </c>
      <c r="D642" s="132" t="s">
        <v>2198</v>
      </c>
      <c r="E642" s="134" t="s">
        <v>2199</v>
      </c>
      <c r="F642" s="135" t="s">
        <v>45</v>
      </c>
      <c r="G642" s="135">
        <v>200</v>
      </c>
      <c r="H642" s="136" t="s">
        <v>2183</v>
      </c>
    </row>
    <row r="643" spans="1:8">
      <c r="A643" s="131">
        <v>642</v>
      </c>
      <c r="B643" s="132" t="s">
        <v>2200</v>
      </c>
      <c r="C643" s="133" t="s">
        <v>2201</v>
      </c>
      <c r="D643" s="132" t="s">
        <v>2202</v>
      </c>
      <c r="E643" s="134" t="s">
        <v>2203</v>
      </c>
      <c r="F643" s="135" t="s">
        <v>45</v>
      </c>
      <c r="G643" s="135">
        <v>200</v>
      </c>
      <c r="H643" s="136" t="s">
        <v>2183</v>
      </c>
    </row>
    <row r="644" spans="1:8">
      <c r="A644" s="131">
        <v>643</v>
      </c>
      <c r="B644" s="132" t="s">
        <v>2204</v>
      </c>
      <c r="C644" s="133" t="s">
        <v>2205</v>
      </c>
      <c r="D644" s="132" t="s">
        <v>2206</v>
      </c>
      <c r="E644" s="134" t="s">
        <v>2207</v>
      </c>
      <c r="F644" s="135" t="s">
        <v>45</v>
      </c>
      <c r="G644" s="135">
        <v>200</v>
      </c>
      <c r="H644" s="136" t="s">
        <v>2183</v>
      </c>
    </row>
    <row r="645" spans="1:8">
      <c r="A645" s="131">
        <v>644</v>
      </c>
      <c r="B645" s="132" t="s">
        <v>2208</v>
      </c>
      <c r="C645" s="133" t="s">
        <v>2209</v>
      </c>
      <c r="D645" s="132" t="s">
        <v>2210</v>
      </c>
      <c r="E645" s="134" t="s">
        <v>2211</v>
      </c>
      <c r="F645" s="135" t="s">
        <v>45</v>
      </c>
      <c r="G645" s="135">
        <v>200</v>
      </c>
      <c r="H645" s="136" t="s">
        <v>2183</v>
      </c>
    </row>
    <row r="646" spans="1:8">
      <c r="A646" s="131">
        <v>645</v>
      </c>
      <c r="B646" s="132" t="s">
        <v>2212</v>
      </c>
      <c r="C646" s="133" t="s">
        <v>2209</v>
      </c>
      <c r="D646" s="132" t="s">
        <v>2213</v>
      </c>
      <c r="E646" s="134" t="s">
        <v>2214</v>
      </c>
      <c r="F646" s="135" t="s">
        <v>45</v>
      </c>
      <c r="G646" s="135">
        <v>200</v>
      </c>
      <c r="H646" s="136" t="s">
        <v>2183</v>
      </c>
    </row>
    <row r="647" spans="1:8" ht="24">
      <c r="A647" s="131">
        <v>646</v>
      </c>
      <c r="B647" s="132" t="s">
        <v>2215</v>
      </c>
      <c r="C647" s="133" t="s">
        <v>2216</v>
      </c>
      <c r="D647" s="132" t="s">
        <v>2217</v>
      </c>
      <c r="E647" s="134" t="s">
        <v>2218</v>
      </c>
      <c r="F647" s="135" t="s">
        <v>191</v>
      </c>
      <c r="G647" s="135">
        <v>100</v>
      </c>
      <c r="H647" s="136" t="s">
        <v>2183</v>
      </c>
    </row>
    <row r="648" spans="1:8">
      <c r="A648" s="131">
        <v>647</v>
      </c>
      <c r="B648" s="132" t="s">
        <v>2219</v>
      </c>
      <c r="C648" s="133" t="s">
        <v>2220</v>
      </c>
      <c r="D648" s="132" t="s">
        <v>2221</v>
      </c>
      <c r="E648" s="134" t="s">
        <v>2222</v>
      </c>
      <c r="F648" s="135" t="s">
        <v>45</v>
      </c>
      <c r="G648" s="135">
        <v>200</v>
      </c>
      <c r="H648" s="136" t="s">
        <v>2183</v>
      </c>
    </row>
    <row r="649" spans="1:8">
      <c r="A649" s="131">
        <v>648</v>
      </c>
      <c r="B649" s="132" t="s">
        <v>2223</v>
      </c>
      <c r="C649" s="133" t="s">
        <v>2224</v>
      </c>
      <c r="D649" s="132" t="s">
        <v>2225</v>
      </c>
      <c r="E649" s="134" t="s">
        <v>2226</v>
      </c>
      <c r="F649" s="135" t="s">
        <v>45</v>
      </c>
      <c r="G649" s="135">
        <v>200</v>
      </c>
      <c r="H649" s="136" t="s">
        <v>2183</v>
      </c>
    </row>
    <row r="650" spans="1:8">
      <c r="A650" s="131">
        <v>649</v>
      </c>
      <c r="B650" s="132" t="s">
        <v>2227</v>
      </c>
      <c r="C650" s="133" t="s">
        <v>2228</v>
      </c>
      <c r="D650" s="132" t="s">
        <v>2229</v>
      </c>
      <c r="E650" s="134" t="s">
        <v>2230</v>
      </c>
      <c r="F650" s="135" t="s">
        <v>45</v>
      </c>
      <c r="G650" s="135">
        <v>200</v>
      </c>
      <c r="H650" s="136" t="s">
        <v>2183</v>
      </c>
    </row>
    <row r="651" spans="1:8">
      <c r="A651" s="131">
        <v>650</v>
      </c>
      <c r="B651" s="132" t="s">
        <v>2231</v>
      </c>
      <c r="C651" s="133" t="s">
        <v>2228</v>
      </c>
      <c r="D651" s="132" t="s">
        <v>2232</v>
      </c>
      <c r="E651" s="134" t="s">
        <v>2230</v>
      </c>
      <c r="F651" s="135" t="s">
        <v>45</v>
      </c>
      <c r="G651" s="135">
        <v>100</v>
      </c>
      <c r="H651" s="136" t="s">
        <v>2183</v>
      </c>
    </row>
    <row r="652" spans="1:8">
      <c r="A652" s="131">
        <v>651</v>
      </c>
      <c r="B652" s="132" t="s">
        <v>2233</v>
      </c>
      <c r="C652" s="133" t="s">
        <v>2234</v>
      </c>
      <c r="D652" s="132" t="s">
        <v>2235</v>
      </c>
      <c r="E652" s="134" t="s">
        <v>2236</v>
      </c>
      <c r="F652" s="135" t="s">
        <v>45</v>
      </c>
      <c r="G652" s="135">
        <v>200</v>
      </c>
      <c r="H652" s="136" t="s">
        <v>2183</v>
      </c>
    </row>
    <row r="653" spans="1:8">
      <c r="A653" s="131">
        <v>652</v>
      </c>
      <c r="B653" s="132" t="s">
        <v>2237</v>
      </c>
      <c r="C653" s="133" t="s">
        <v>2234</v>
      </c>
      <c r="D653" s="132" t="s">
        <v>2238</v>
      </c>
      <c r="E653" s="134" t="s">
        <v>2239</v>
      </c>
      <c r="F653" s="135" t="s">
        <v>45</v>
      </c>
      <c r="G653" s="135">
        <v>200</v>
      </c>
      <c r="H653" s="136" t="s">
        <v>2183</v>
      </c>
    </row>
    <row r="654" spans="1:8">
      <c r="A654" s="131">
        <v>653</v>
      </c>
      <c r="B654" s="132" t="s">
        <v>2240</v>
      </c>
      <c r="C654" s="133" t="s">
        <v>2234</v>
      </c>
      <c r="D654" s="132" t="s">
        <v>2241</v>
      </c>
      <c r="E654" s="134" t="s">
        <v>2242</v>
      </c>
      <c r="F654" s="135" t="s">
        <v>45</v>
      </c>
      <c r="G654" s="135">
        <v>200</v>
      </c>
      <c r="H654" s="136" t="s">
        <v>2183</v>
      </c>
    </row>
    <row r="655" spans="1:8">
      <c r="A655" s="131">
        <v>654</v>
      </c>
      <c r="B655" s="132" t="s">
        <v>2243</v>
      </c>
      <c r="C655" s="133" t="s">
        <v>2244</v>
      </c>
      <c r="D655" s="132" t="s">
        <v>2245</v>
      </c>
      <c r="E655" s="134" t="s">
        <v>2246</v>
      </c>
      <c r="F655" s="135" t="s">
        <v>45</v>
      </c>
      <c r="G655" s="135">
        <v>200</v>
      </c>
      <c r="H655" s="136" t="s">
        <v>2183</v>
      </c>
    </row>
    <row r="656" spans="1:8">
      <c r="A656" s="131">
        <v>655</v>
      </c>
      <c r="B656" s="132" t="s">
        <v>2247</v>
      </c>
      <c r="C656" s="133" t="s">
        <v>2248</v>
      </c>
      <c r="D656" s="132" t="s">
        <v>2249</v>
      </c>
      <c r="E656" s="134" t="s">
        <v>2250</v>
      </c>
      <c r="F656" s="135" t="s">
        <v>45</v>
      </c>
      <c r="G656" s="135">
        <v>200</v>
      </c>
      <c r="H656" s="136" t="s">
        <v>2183</v>
      </c>
    </row>
    <row r="657" spans="1:8">
      <c r="A657" s="131">
        <v>656</v>
      </c>
      <c r="B657" s="132" t="s">
        <v>2251</v>
      </c>
      <c r="C657" s="133" t="s">
        <v>2252</v>
      </c>
      <c r="D657" s="132" t="s">
        <v>2253</v>
      </c>
      <c r="E657" s="134" t="s">
        <v>2254</v>
      </c>
      <c r="F657" s="135" t="s">
        <v>45</v>
      </c>
      <c r="G657" s="135">
        <v>200</v>
      </c>
      <c r="H657" s="136" t="s">
        <v>2183</v>
      </c>
    </row>
    <row r="658" spans="1:8">
      <c r="A658" s="131">
        <v>657</v>
      </c>
      <c r="B658" s="132" t="s">
        <v>2255</v>
      </c>
      <c r="C658" s="133" t="s">
        <v>2234</v>
      </c>
      <c r="D658" s="132" t="s">
        <v>2256</v>
      </c>
      <c r="E658" s="134" t="s">
        <v>2257</v>
      </c>
      <c r="F658" s="135" t="s">
        <v>195</v>
      </c>
      <c r="G658" s="135">
        <v>200</v>
      </c>
      <c r="H658" s="136" t="s">
        <v>2183</v>
      </c>
    </row>
    <row r="659" spans="1:8">
      <c r="A659" s="131">
        <v>658</v>
      </c>
      <c r="B659" s="132" t="s">
        <v>2258</v>
      </c>
      <c r="C659" s="133" t="s">
        <v>2234</v>
      </c>
      <c r="D659" s="132" t="s">
        <v>2259</v>
      </c>
      <c r="E659" s="134" t="s">
        <v>2260</v>
      </c>
      <c r="F659" s="135" t="s">
        <v>175</v>
      </c>
      <c r="G659" s="135">
        <v>300</v>
      </c>
      <c r="H659" s="136" t="s">
        <v>2183</v>
      </c>
    </row>
    <row r="660" spans="1:8">
      <c r="A660" s="131">
        <v>659</v>
      </c>
      <c r="B660" s="132" t="s">
        <v>2261</v>
      </c>
      <c r="C660" s="133" t="s">
        <v>2234</v>
      </c>
      <c r="D660" s="132" t="s">
        <v>2262</v>
      </c>
      <c r="E660" s="134" t="s">
        <v>2263</v>
      </c>
      <c r="F660" s="135" t="s">
        <v>175</v>
      </c>
      <c r="G660" s="135">
        <v>400</v>
      </c>
      <c r="H660" s="136" t="s">
        <v>2183</v>
      </c>
    </row>
    <row r="661" spans="1:8" ht="24">
      <c r="A661" s="131">
        <v>660</v>
      </c>
      <c r="B661" s="132" t="s">
        <v>2264</v>
      </c>
      <c r="C661" s="133" t="s">
        <v>2265</v>
      </c>
      <c r="D661" s="132" t="s">
        <v>2266</v>
      </c>
      <c r="E661" s="134" t="s">
        <v>2267</v>
      </c>
      <c r="F661" s="135" t="s">
        <v>45</v>
      </c>
      <c r="G661" s="135">
        <v>200</v>
      </c>
      <c r="H661" s="136" t="s">
        <v>2183</v>
      </c>
    </row>
    <row r="662" spans="1:8">
      <c r="A662" s="131">
        <v>661</v>
      </c>
      <c r="B662" s="132" t="s">
        <v>2268</v>
      </c>
      <c r="C662" s="133" t="s">
        <v>2234</v>
      </c>
      <c r="D662" s="132" t="s">
        <v>2269</v>
      </c>
      <c r="E662" s="134" t="s">
        <v>2270</v>
      </c>
      <c r="F662" s="135" t="s">
        <v>191</v>
      </c>
      <c r="G662" s="135">
        <v>100</v>
      </c>
      <c r="H662" s="136" t="s">
        <v>2183</v>
      </c>
    </row>
    <row r="663" spans="1:8" ht="24">
      <c r="A663" s="131">
        <v>662</v>
      </c>
      <c r="B663" s="132" t="s">
        <v>2271</v>
      </c>
      <c r="C663" s="133" t="s">
        <v>2234</v>
      </c>
      <c r="D663" s="132" t="s">
        <v>2272</v>
      </c>
      <c r="E663" s="134" t="s">
        <v>2273</v>
      </c>
      <c r="F663" s="135" t="s">
        <v>191</v>
      </c>
      <c r="G663" s="135">
        <v>100</v>
      </c>
      <c r="H663" s="136" t="s">
        <v>2183</v>
      </c>
    </row>
    <row r="664" spans="1:8">
      <c r="A664" s="131">
        <v>663</v>
      </c>
      <c r="B664" s="132" t="s">
        <v>2274</v>
      </c>
      <c r="C664" s="133" t="s">
        <v>2234</v>
      </c>
      <c r="D664" s="132" t="s">
        <v>2275</v>
      </c>
      <c r="E664" s="134" t="s">
        <v>2276</v>
      </c>
      <c r="F664" s="135" t="s">
        <v>195</v>
      </c>
      <c r="G664" s="135">
        <v>100</v>
      </c>
      <c r="H664" s="136" t="s">
        <v>2183</v>
      </c>
    </row>
    <row r="665" spans="1:8">
      <c r="A665" s="131">
        <v>664</v>
      </c>
      <c r="B665" s="132" t="s">
        <v>2277</v>
      </c>
      <c r="C665" s="133" t="s">
        <v>2189</v>
      </c>
      <c r="D665" s="132" t="s">
        <v>2278</v>
      </c>
      <c r="E665" s="134" t="s">
        <v>2191</v>
      </c>
      <c r="F665" s="135" t="s">
        <v>195</v>
      </c>
      <c r="G665" s="135">
        <v>100</v>
      </c>
      <c r="H665" s="136" t="s">
        <v>2183</v>
      </c>
    </row>
    <row r="666" spans="1:8">
      <c r="A666" s="131">
        <v>665</v>
      </c>
      <c r="B666" s="132" t="s">
        <v>2279</v>
      </c>
      <c r="C666" s="133" t="s">
        <v>2248</v>
      </c>
      <c r="D666" s="132" t="s">
        <v>2280</v>
      </c>
      <c r="E666" s="134" t="s">
        <v>2281</v>
      </c>
      <c r="F666" s="135" t="s">
        <v>195</v>
      </c>
      <c r="G666" s="135">
        <v>100</v>
      </c>
      <c r="H666" s="136" t="s">
        <v>2183</v>
      </c>
    </row>
    <row r="667" spans="1:8">
      <c r="A667" s="131">
        <v>666</v>
      </c>
      <c r="B667" s="132" t="s">
        <v>2282</v>
      </c>
      <c r="C667" s="133" t="s">
        <v>2248</v>
      </c>
      <c r="D667" s="132" t="s">
        <v>2283</v>
      </c>
      <c r="E667" s="134" t="s">
        <v>2284</v>
      </c>
      <c r="F667" s="135" t="s">
        <v>191</v>
      </c>
      <c r="G667" s="135">
        <v>100</v>
      </c>
      <c r="H667" s="136" t="s">
        <v>2183</v>
      </c>
    </row>
    <row r="668" spans="1:8">
      <c r="A668" s="131">
        <v>667</v>
      </c>
      <c r="B668" s="132" t="s">
        <v>2285</v>
      </c>
      <c r="C668" s="133" t="s">
        <v>2209</v>
      </c>
      <c r="D668" s="132" t="s">
        <v>2286</v>
      </c>
      <c r="E668" s="134" t="s">
        <v>2287</v>
      </c>
      <c r="F668" s="135" t="s">
        <v>45</v>
      </c>
      <c r="G668" s="135">
        <v>100</v>
      </c>
      <c r="H668" s="136" t="s">
        <v>2183</v>
      </c>
    </row>
    <row r="669" spans="1:8">
      <c r="A669" s="131">
        <v>668</v>
      </c>
      <c r="B669" s="132" t="s">
        <v>2288</v>
      </c>
      <c r="C669" s="133" t="s">
        <v>2205</v>
      </c>
      <c r="D669" s="132" t="s">
        <v>2289</v>
      </c>
      <c r="E669" s="134" t="s">
        <v>2207</v>
      </c>
      <c r="F669" s="135" t="s">
        <v>195</v>
      </c>
      <c r="G669" s="135">
        <v>100</v>
      </c>
      <c r="H669" s="136" t="s">
        <v>2183</v>
      </c>
    </row>
    <row r="670" spans="1:8">
      <c r="A670" s="131">
        <v>669</v>
      </c>
      <c r="B670" s="132" t="s">
        <v>2290</v>
      </c>
      <c r="C670" s="133" t="s">
        <v>2244</v>
      </c>
      <c r="D670" s="132" t="s">
        <v>2291</v>
      </c>
      <c r="E670" s="134" t="s">
        <v>2246</v>
      </c>
      <c r="F670" s="135" t="s">
        <v>45</v>
      </c>
      <c r="G670" s="135">
        <v>100</v>
      </c>
      <c r="H670" s="136" t="s">
        <v>2183</v>
      </c>
    </row>
    <row r="671" spans="1:8">
      <c r="A671" s="131">
        <v>670</v>
      </c>
      <c r="B671" s="132" t="s">
        <v>2292</v>
      </c>
      <c r="C671" s="133" t="s">
        <v>2234</v>
      </c>
      <c r="D671" s="132" t="s">
        <v>2293</v>
      </c>
      <c r="E671" s="134" t="s">
        <v>2294</v>
      </c>
      <c r="F671" s="135" t="s">
        <v>45</v>
      </c>
      <c r="G671" s="135">
        <v>200</v>
      </c>
      <c r="H671" s="136" t="s">
        <v>2183</v>
      </c>
    </row>
    <row r="672" spans="1:8" ht="24">
      <c r="A672" s="131">
        <v>671</v>
      </c>
      <c r="B672" s="132" t="s">
        <v>2295</v>
      </c>
      <c r="C672" s="133" t="s">
        <v>2197</v>
      </c>
      <c r="D672" s="132" t="s">
        <v>2296</v>
      </c>
      <c r="E672" s="134" t="s">
        <v>2297</v>
      </c>
      <c r="F672" s="135" t="s">
        <v>191</v>
      </c>
      <c r="G672" s="135">
        <v>100</v>
      </c>
      <c r="H672" s="136" t="s">
        <v>2183</v>
      </c>
    </row>
    <row r="673" spans="1:8" ht="24">
      <c r="A673" s="131">
        <v>672</v>
      </c>
      <c r="B673" s="132" t="s">
        <v>2298</v>
      </c>
      <c r="C673" s="133" t="s">
        <v>2201</v>
      </c>
      <c r="D673" s="132" t="s">
        <v>2299</v>
      </c>
      <c r="E673" s="134" t="s">
        <v>2203</v>
      </c>
      <c r="F673" s="135" t="s">
        <v>191</v>
      </c>
      <c r="G673" s="135">
        <v>100</v>
      </c>
      <c r="H673" s="136" t="s">
        <v>2183</v>
      </c>
    </row>
    <row r="674" spans="1:8">
      <c r="A674" s="131">
        <v>673</v>
      </c>
      <c r="B674" s="132" t="s">
        <v>2300</v>
      </c>
      <c r="C674" s="133" t="s">
        <v>29</v>
      </c>
      <c r="D674" s="132" t="s">
        <v>2301</v>
      </c>
      <c r="E674" s="134" t="s">
        <v>2302</v>
      </c>
      <c r="F674" s="135" t="s">
        <v>195</v>
      </c>
      <c r="G674" s="135">
        <v>100</v>
      </c>
      <c r="H674" s="141" t="s">
        <v>2303</v>
      </c>
    </row>
    <row r="675" spans="1:8" ht="24">
      <c r="A675" s="131">
        <v>674</v>
      </c>
      <c r="B675" s="132" t="s">
        <v>2304</v>
      </c>
      <c r="C675" s="133" t="s">
        <v>752</v>
      </c>
      <c r="D675" s="132" t="s">
        <v>2305</v>
      </c>
      <c r="E675" s="134" t="s">
        <v>2306</v>
      </c>
      <c r="F675" s="135" t="s">
        <v>45</v>
      </c>
      <c r="G675" s="135">
        <v>200</v>
      </c>
      <c r="H675" s="141" t="s">
        <v>2307</v>
      </c>
    </row>
    <row r="676" spans="1:8">
      <c r="A676" s="131">
        <v>675</v>
      </c>
      <c r="B676" s="132" t="s">
        <v>697</v>
      </c>
      <c r="C676" s="133" t="s">
        <v>611</v>
      </c>
      <c r="D676" s="132" t="s">
        <v>2308</v>
      </c>
      <c r="E676" s="134" t="s">
        <v>2309</v>
      </c>
      <c r="F676" s="135" t="s">
        <v>45</v>
      </c>
      <c r="G676" s="135">
        <v>100</v>
      </c>
      <c r="H676" s="141" t="s">
        <v>589</v>
      </c>
    </row>
    <row r="677" spans="1:8">
      <c r="A677" s="131">
        <v>676</v>
      </c>
      <c r="B677" s="132" t="s">
        <v>2310</v>
      </c>
      <c r="C677" s="133" t="s">
        <v>458</v>
      </c>
      <c r="D677" s="132" t="s">
        <v>2311</v>
      </c>
      <c r="E677" s="134" t="s">
        <v>460</v>
      </c>
      <c r="F677" s="135" t="s">
        <v>45</v>
      </c>
      <c r="G677" s="135">
        <v>100</v>
      </c>
      <c r="H677" s="136" t="s">
        <v>2312</v>
      </c>
    </row>
    <row r="678" spans="1:8" s="144" customFormat="1" ht="24.6" thickBot="1">
      <c r="A678" s="142">
        <v>677</v>
      </c>
      <c r="B678" s="151" t="s">
        <v>2313</v>
      </c>
      <c r="C678" s="148" t="s">
        <v>241</v>
      </c>
      <c r="D678" s="151" t="s">
        <v>2314</v>
      </c>
      <c r="E678" s="149" t="s">
        <v>246</v>
      </c>
      <c r="F678" s="143" t="s">
        <v>195</v>
      </c>
      <c r="G678" s="143">
        <v>200</v>
      </c>
      <c r="H678" s="152" t="s">
        <v>2315</v>
      </c>
    </row>
  </sheetData>
  <sheetProtection algorithmName="SHA-512" hashValue="7dmlkCtVcCIfd9sClgqcPq6xnlv/3bWIdEWlKH3ID+EgocS+yXZWRUiORG/ZxifP+V9E62p3Jjkaea1QkqGu6g==" saltValue="juQCO3Mmw86gln/AV/kB0Q==" spinCount="100000" sheet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pageSetUpPr fitToPage="1"/>
  </sheetPr>
  <dimension ref="A1:F36"/>
  <sheetViews>
    <sheetView zoomScale="85" zoomScaleNormal="85" workbookViewId="0" xr3:uid="{842E5F09-E766-5B8D-85AF-A39847EA96FD}">
      <selection sqref="A1:F36"/>
    </sheetView>
  </sheetViews>
  <sheetFormatPr defaultColWidth="9.140625" defaultRowHeight="12.95"/>
  <cols>
    <col min="1" max="1" width="9.85546875" style="27" customWidth="1"/>
    <col min="2" max="2" width="10.85546875" style="27" customWidth="1"/>
    <col min="3" max="3" width="4.85546875" style="27" customWidth="1"/>
    <col min="4" max="4" width="97.85546875" style="27" customWidth="1"/>
    <col min="5" max="5" width="9.85546875" style="27" bestFit="1" customWidth="1"/>
    <col min="6" max="6" width="53.140625" style="25" customWidth="1"/>
    <col min="7" max="16384" width="9.140625" style="25"/>
  </cols>
  <sheetData>
    <row r="1" spans="1:6" ht="26.45" thickBot="1">
      <c r="A1" s="160" t="s">
        <v>2316</v>
      </c>
      <c r="B1" s="161" t="s">
        <v>2317</v>
      </c>
      <c r="C1" s="161" t="s">
        <v>2318</v>
      </c>
      <c r="D1" s="161" t="s">
        <v>2319</v>
      </c>
      <c r="E1" s="160" t="s">
        <v>2320</v>
      </c>
      <c r="F1" s="160" t="s">
        <v>2321</v>
      </c>
    </row>
    <row r="2" spans="1:6" ht="15" thickBot="1">
      <c r="A2" s="284" t="s">
        <v>2322</v>
      </c>
      <c r="B2" s="285"/>
      <c r="C2" s="285"/>
      <c r="D2" s="285"/>
      <c r="E2" s="285"/>
      <c r="F2" s="26"/>
    </row>
    <row r="3" spans="1:6" ht="13.5" thickBot="1">
      <c r="A3" s="286" t="s">
        <v>2323</v>
      </c>
      <c r="B3" s="287"/>
      <c r="C3" s="287"/>
      <c r="D3" s="287"/>
      <c r="E3" s="287"/>
      <c r="F3" s="287"/>
    </row>
    <row r="4" spans="1:6">
      <c r="A4" s="95" t="s">
        <v>2324</v>
      </c>
      <c r="B4" s="95" t="s">
        <v>2325</v>
      </c>
      <c r="C4" s="95" t="s">
        <v>15</v>
      </c>
      <c r="D4" s="204" t="s">
        <v>2326</v>
      </c>
      <c r="E4" s="205">
        <v>5</v>
      </c>
      <c r="F4" s="154" t="s">
        <v>2327</v>
      </c>
    </row>
    <row r="5" spans="1:6">
      <c r="A5" s="96" t="s">
        <v>2324</v>
      </c>
      <c r="B5" s="96" t="s">
        <v>2325</v>
      </c>
      <c r="C5" s="96" t="s">
        <v>16</v>
      </c>
      <c r="D5" s="206" t="s">
        <v>2328</v>
      </c>
      <c r="E5" s="207">
        <v>8</v>
      </c>
      <c r="F5" s="155" t="s">
        <v>2329</v>
      </c>
    </row>
    <row r="6" spans="1:6">
      <c r="A6" s="97" t="s">
        <v>2324</v>
      </c>
      <c r="B6" s="97" t="s">
        <v>2330</v>
      </c>
      <c r="C6" s="96" t="s">
        <v>16</v>
      </c>
      <c r="D6" s="208" t="s">
        <v>2331</v>
      </c>
      <c r="E6" s="209">
        <v>4</v>
      </c>
      <c r="F6" s="156" t="s">
        <v>2332</v>
      </c>
    </row>
    <row r="7" spans="1:6">
      <c r="A7" s="97" t="s">
        <v>2324</v>
      </c>
      <c r="B7" s="97" t="s">
        <v>2330</v>
      </c>
      <c r="C7" s="96" t="s">
        <v>16</v>
      </c>
      <c r="D7" s="208" t="s">
        <v>2333</v>
      </c>
      <c r="E7" s="209">
        <v>10</v>
      </c>
      <c r="F7" s="156" t="s">
        <v>2334</v>
      </c>
    </row>
    <row r="8" spans="1:6" ht="13.5" thickBot="1">
      <c r="A8" s="98" t="s">
        <v>2324</v>
      </c>
      <c r="B8" s="98" t="s">
        <v>2330</v>
      </c>
      <c r="C8" s="99" t="s">
        <v>16</v>
      </c>
      <c r="D8" s="210" t="s">
        <v>2335</v>
      </c>
      <c r="E8" s="211">
        <v>50</v>
      </c>
      <c r="F8" s="157" t="s">
        <v>2329</v>
      </c>
    </row>
    <row r="9" spans="1:6" ht="15" thickBot="1">
      <c r="A9" s="284" t="s">
        <v>2336</v>
      </c>
      <c r="B9" s="285"/>
      <c r="C9" s="285"/>
      <c r="D9" s="285"/>
      <c r="E9" s="285"/>
      <c r="F9" s="285"/>
    </row>
    <row r="10" spans="1:6">
      <c r="A10" s="95" t="s">
        <v>2324</v>
      </c>
      <c r="B10" s="95" t="s">
        <v>2325</v>
      </c>
      <c r="C10" s="95" t="s">
        <v>15</v>
      </c>
      <c r="D10" s="204" t="s">
        <v>2326</v>
      </c>
      <c r="E10" s="205">
        <v>5</v>
      </c>
      <c r="F10" s="154" t="s">
        <v>2327</v>
      </c>
    </row>
    <row r="11" spans="1:6">
      <c r="A11" s="96" t="s">
        <v>2324</v>
      </c>
      <c r="B11" s="96" t="s">
        <v>2325</v>
      </c>
      <c r="C11" s="96" t="s">
        <v>16</v>
      </c>
      <c r="D11" s="206" t="s">
        <v>2328</v>
      </c>
      <c r="E11" s="207">
        <v>8</v>
      </c>
      <c r="F11" s="155" t="s">
        <v>2329</v>
      </c>
    </row>
    <row r="12" spans="1:6">
      <c r="A12" s="97" t="s">
        <v>2324</v>
      </c>
      <c r="B12" s="97" t="s">
        <v>2325</v>
      </c>
      <c r="C12" s="96" t="s">
        <v>17</v>
      </c>
      <c r="D12" s="208" t="s">
        <v>2337</v>
      </c>
      <c r="E12" s="209">
        <v>1</v>
      </c>
      <c r="F12" s="156" t="s">
        <v>2338</v>
      </c>
    </row>
    <row r="13" spans="1:6">
      <c r="A13" s="97" t="s">
        <v>2324</v>
      </c>
      <c r="B13" s="97" t="s">
        <v>2330</v>
      </c>
      <c r="C13" s="96" t="s">
        <v>16</v>
      </c>
      <c r="D13" s="208" t="s">
        <v>2331</v>
      </c>
      <c r="E13" s="209">
        <v>8</v>
      </c>
      <c r="F13" s="156" t="s">
        <v>2332</v>
      </c>
    </row>
    <row r="14" spans="1:6">
      <c r="A14" s="97" t="s">
        <v>2324</v>
      </c>
      <c r="B14" s="97" t="s">
        <v>2330</v>
      </c>
      <c r="C14" s="96" t="s">
        <v>16</v>
      </c>
      <c r="D14" s="208" t="s">
        <v>2339</v>
      </c>
      <c r="E14" s="209">
        <v>20</v>
      </c>
      <c r="F14" s="156" t="s">
        <v>2340</v>
      </c>
    </row>
    <row r="15" spans="1:6">
      <c r="A15" s="96" t="s">
        <v>2324</v>
      </c>
      <c r="B15" s="96" t="s">
        <v>2330</v>
      </c>
      <c r="C15" s="96" t="s">
        <v>16</v>
      </c>
      <c r="D15" s="206" t="s">
        <v>2335</v>
      </c>
      <c r="E15" s="207">
        <v>100</v>
      </c>
      <c r="F15" s="155" t="s">
        <v>2329</v>
      </c>
    </row>
    <row r="16" spans="1:6">
      <c r="A16" s="96" t="s">
        <v>2324</v>
      </c>
      <c r="B16" s="96" t="s">
        <v>2330</v>
      </c>
      <c r="C16" s="96" t="s">
        <v>17</v>
      </c>
      <c r="D16" s="206" t="s">
        <v>2341</v>
      </c>
      <c r="E16" s="207">
        <v>2</v>
      </c>
      <c r="F16" s="155" t="s">
        <v>2342</v>
      </c>
    </row>
    <row r="17" spans="1:6" ht="13.5" thickBot="1">
      <c r="A17" s="98" t="s">
        <v>2324</v>
      </c>
      <c r="B17" s="98" t="s">
        <v>2343</v>
      </c>
      <c r="C17" s="99" t="s">
        <v>17</v>
      </c>
      <c r="D17" s="210" t="s">
        <v>2344</v>
      </c>
      <c r="E17" s="211">
        <v>1</v>
      </c>
      <c r="F17" s="157" t="s">
        <v>2345</v>
      </c>
    </row>
    <row r="18" spans="1:6" ht="15.6" customHeight="1" thickBot="1">
      <c r="A18" s="284" t="s">
        <v>2346</v>
      </c>
      <c r="B18" s="285"/>
      <c r="C18" s="285"/>
      <c r="D18" s="285"/>
      <c r="E18" s="285"/>
      <c r="F18" s="285"/>
    </row>
    <row r="19" spans="1:6">
      <c r="A19" s="95" t="s">
        <v>2324</v>
      </c>
      <c r="B19" s="95" t="s">
        <v>2325</v>
      </c>
      <c r="C19" s="95" t="s">
        <v>15</v>
      </c>
      <c r="D19" s="204" t="s">
        <v>2326</v>
      </c>
      <c r="E19" s="205">
        <v>5</v>
      </c>
      <c r="F19" s="154" t="s">
        <v>2327</v>
      </c>
    </row>
    <row r="20" spans="1:6">
      <c r="A20" s="96" t="s">
        <v>2324</v>
      </c>
      <c r="B20" s="96" t="s">
        <v>2325</v>
      </c>
      <c r="C20" s="96" t="s">
        <v>16</v>
      </c>
      <c r="D20" s="206" t="s">
        <v>2328</v>
      </c>
      <c r="E20" s="207">
        <v>8</v>
      </c>
      <c r="F20" s="155" t="s">
        <v>2329</v>
      </c>
    </row>
    <row r="21" spans="1:6">
      <c r="A21" s="97" t="s">
        <v>2324</v>
      </c>
      <c r="B21" s="97" t="s">
        <v>2330</v>
      </c>
      <c r="C21" s="96" t="s">
        <v>16</v>
      </c>
      <c r="D21" s="208" t="s">
        <v>2331</v>
      </c>
      <c r="E21" s="209">
        <v>8</v>
      </c>
      <c r="F21" s="156" t="s">
        <v>2332</v>
      </c>
    </row>
    <row r="22" spans="1:6">
      <c r="A22" s="97" t="s">
        <v>2324</v>
      </c>
      <c r="B22" s="97" t="s">
        <v>2330</v>
      </c>
      <c r="C22" s="96" t="s">
        <v>16</v>
      </c>
      <c r="D22" s="208" t="s">
        <v>2339</v>
      </c>
      <c r="E22" s="209">
        <v>20</v>
      </c>
      <c r="F22" s="156" t="s">
        <v>2340</v>
      </c>
    </row>
    <row r="23" spans="1:6">
      <c r="A23" s="97" t="s">
        <v>2324</v>
      </c>
      <c r="B23" s="97" t="s">
        <v>2330</v>
      </c>
      <c r="C23" s="96" t="s">
        <v>16</v>
      </c>
      <c r="D23" s="208" t="s">
        <v>2335</v>
      </c>
      <c r="E23" s="209">
        <v>100</v>
      </c>
      <c r="F23" s="156" t="s">
        <v>2329</v>
      </c>
    </row>
    <row r="24" spans="1:6" ht="13.5" thickBot="1">
      <c r="A24" s="158" t="s">
        <v>2324</v>
      </c>
      <c r="B24" s="158" t="s">
        <v>2343</v>
      </c>
      <c r="C24" s="98" t="s">
        <v>17</v>
      </c>
      <c r="D24" s="210" t="s">
        <v>2344</v>
      </c>
      <c r="E24" s="212">
        <v>1</v>
      </c>
      <c r="F24" s="157" t="s">
        <v>2347</v>
      </c>
    </row>
    <row r="25" spans="1:6" ht="15" thickBot="1">
      <c r="A25" s="284" t="s">
        <v>2348</v>
      </c>
      <c r="B25" s="285"/>
      <c r="C25" s="285"/>
      <c r="D25" s="285"/>
      <c r="E25" s="285"/>
      <c r="F25" s="285"/>
    </row>
    <row r="26" spans="1:6">
      <c r="A26" s="95" t="s">
        <v>2324</v>
      </c>
      <c r="B26" s="95" t="s">
        <v>2325</v>
      </c>
      <c r="C26" s="95" t="s">
        <v>15</v>
      </c>
      <c r="D26" s="204" t="s">
        <v>2326</v>
      </c>
      <c r="E26" s="205">
        <v>5</v>
      </c>
      <c r="F26" s="154" t="s">
        <v>2327</v>
      </c>
    </row>
    <row r="27" spans="1:6">
      <c r="A27" s="96" t="s">
        <v>2324</v>
      </c>
      <c r="B27" s="96" t="s">
        <v>2325</v>
      </c>
      <c r="C27" s="96" t="s">
        <v>16</v>
      </c>
      <c r="D27" s="206" t="s">
        <v>2328</v>
      </c>
      <c r="E27" s="207">
        <v>8</v>
      </c>
      <c r="F27" s="155" t="s">
        <v>2329</v>
      </c>
    </row>
    <row r="28" spans="1:6">
      <c r="A28" s="97" t="s">
        <v>2324</v>
      </c>
      <c r="B28" s="97" t="s">
        <v>2330</v>
      </c>
      <c r="C28" s="96" t="s">
        <v>16</v>
      </c>
      <c r="D28" s="208" t="s">
        <v>2331</v>
      </c>
      <c r="E28" s="209">
        <v>12</v>
      </c>
      <c r="F28" s="156" t="s">
        <v>2332</v>
      </c>
    </row>
    <row r="29" spans="1:6">
      <c r="A29" s="97" t="s">
        <v>2324</v>
      </c>
      <c r="B29" s="97" t="s">
        <v>2330</v>
      </c>
      <c r="C29" s="96" t="s">
        <v>16</v>
      </c>
      <c r="D29" s="208" t="s">
        <v>2339</v>
      </c>
      <c r="E29" s="209">
        <v>20</v>
      </c>
      <c r="F29" s="156" t="s">
        <v>2340</v>
      </c>
    </row>
    <row r="30" spans="1:6" ht="13.5" thickBot="1">
      <c r="A30" s="98" t="s">
        <v>2324</v>
      </c>
      <c r="B30" s="98" t="s">
        <v>2330</v>
      </c>
      <c r="C30" s="99" t="s">
        <v>16</v>
      </c>
      <c r="D30" s="210" t="s">
        <v>2335</v>
      </c>
      <c r="E30" s="211">
        <v>150</v>
      </c>
      <c r="F30" s="157" t="s">
        <v>2329</v>
      </c>
    </row>
    <row r="31" spans="1:6" ht="13.5" customHeight="1" thickBot="1">
      <c r="A31" s="284" t="s">
        <v>2349</v>
      </c>
      <c r="B31" s="285"/>
      <c r="C31" s="285"/>
      <c r="D31" s="285"/>
      <c r="E31" s="285"/>
      <c r="F31" s="285"/>
    </row>
    <row r="32" spans="1:6">
      <c r="A32" s="95" t="s">
        <v>2324</v>
      </c>
      <c r="B32" s="95" t="s">
        <v>2325</v>
      </c>
      <c r="C32" s="95" t="s">
        <v>16</v>
      </c>
      <c r="D32" s="204" t="s">
        <v>2350</v>
      </c>
      <c r="E32" s="205">
        <v>2</v>
      </c>
      <c r="F32" s="154" t="s">
        <v>2351</v>
      </c>
    </row>
    <row r="33" spans="1:6">
      <c r="A33" s="96" t="s">
        <v>2324</v>
      </c>
      <c r="B33" s="96" t="s">
        <v>2325</v>
      </c>
      <c r="C33" s="96" t="s">
        <v>16</v>
      </c>
      <c r="D33" s="206" t="s">
        <v>2352</v>
      </c>
      <c r="E33" s="207">
        <v>5</v>
      </c>
      <c r="F33" s="155" t="s">
        <v>2353</v>
      </c>
    </row>
    <row r="34" spans="1:6">
      <c r="A34" s="96" t="s">
        <v>2324</v>
      </c>
      <c r="B34" s="96" t="s">
        <v>2325</v>
      </c>
      <c r="C34" s="96" t="s">
        <v>16</v>
      </c>
      <c r="D34" s="206" t="s">
        <v>2354</v>
      </c>
      <c r="E34" s="207">
        <v>5</v>
      </c>
      <c r="F34" s="155" t="s">
        <v>2355</v>
      </c>
    </row>
    <row r="35" spans="1:6">
      <c r="A35" s="97" t="s">
        <v>2324</v>
      </c>
      <c r="B35" s="97" t="s">
        <v>2356</v>
      </c>
      <c r="C35" s="97" t="s">
        <v>16</v>
      </c>
      <c r="D35" s="208" t="s">
        <v>2357</v>
      </c>
      <c r="E35" s="209">
        <v>50</v>
      </c>
      <c r="F35" s="155" t="s">
        <v>2358</v>
      </c>
    </row>
    <row r="36" spans="1:6" ht="13.5" thickBot="1">
      <c r="A36" s="158" t="s">
        <v>2324</v>
      </c>
      <c r="B36" s="158" t="s">
        <v>2359</v>
      </c>
      <c r="C36" s="98" t="s">
        <v>16</v>
      </c>
      <c r="D36" s="213" t="s">
        <v>2360</v>
      </c>
      <c r="E36" s="212">
        <v>5</v>
      </c>
      <c r="F36" s="159" t="s">
        <v>2361</v>
      </c>
    </row>
  </sheetData>
  <sheetProtection algorithmName="SHA-512" hashValue="Jod5By2/cK872HRCnOALm4/sBFPP+6HswVEJ78Bx+Ko9Nl3rfD95kDpHZS8z9ZpGgd0jS3m5rhlCl7Nx92bpIA==" saltValue="OD1Du9Dqu8io6INPmu+m/Q==" spinCount="100000" sheet="1" selectLockedCells="1" selectUnlockedCells="1"/>
  <mergeCells count="6">
    <mergeCell ref="A31:F31"/>
    <mergeCell ref="A2:E2"/>
    <mergeCell ref="A9:F9"/>
    <mergeCell ref="A3:F3"/>
    <mergeCell ref="A18:F18"/>
    <mergeCell ref="A25:F25"/>
  </mergeCells>
  <printOptions horizontalCentered="1" verticalCentered="1"/>
  <pageMargins left="0.19685039370078741" right="0.19685039370078741" top="0.19685039370078741" bottom="0.19685039370078741" header="0" footer="0"/>
  <pageSetup paperSize="9" scale="7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>
    <pageSetUpPr fitToPage="1"/>
  </sheetPr>
  <dimension ref="A1:AX37"/>
  <sheetViews>
    <sheetView zoomScale="70" zoomScaleNormal="70" workbookViewId="0" xr3:uid="{51F8DEE0-4D01-5F28-A812-FC0BD7CAC4A5}">
      <selection sqref="A1:A3"/>
    </sheetView>
  </sheetViews>
  <sheetFormatPr defaultRowHeight="12.6"/>
  <cols>
    <col min="1" max="1" width="6.42578125" bestFit="1" customWidth="1"/>
    <col min="2" max="2" width="12.140625" bestFit="1" customWidth="1"/>
  </cols>
  <sheetData>
    <row r="1" spans="1:50" ht="23.25" customHeight="1" thickBot="1">
      <c r="A1" s="302" t="s">
        <v>2318</v>
      </c>
      <c r="B1" s="305" t="s">
        <v>2</v>
      </c>
      <c r="C1" s="299" t="s">
        <v>2362</v>
      </c>
      <c r="D1" s="300"/>
      <c r="E1" s="300"/>
      <c r="F1" s="300"/>
      <c r="G1" s="300"/>
      <c r="H1" s="300"/>
      <c r="I1" s="300"/>
      <c r="J1" s="300"/>
      <c r="K1" s="300"/>
      <c r="L1" s="300"/>
      <c r="M1" s="300"/>
      <c r="N1" s="300"/>
      <c r="O1" s="300"/>
      <c r="P1" s="300"/>
      <c r="Q1" s="300"/>
      <c r="R1" s="300"/>
      <c r="S1" s="300"/>
      <c r="T1" s="300"/>
      <c r="U1" s="300"/>
      <c r="V1" s="300"/>
      <c r="W1" s="300"/>
      <c r="X1" s="300"/>
      <c r="Y1" s="300"/>
      <c r="Z1" s="301"/>
      <c r="AA1" s="298" t="s">
        <v>2363</v>
      </c>
      <c r="AB1" s="298"/>
      <c r="AC1" s="298"/>
      <c r="AD1" s="298"/>
      <c r="AE1" s="298"/>
      <c r="AF1" s="298"/>
      <c r="AG1" s="298"/>
      <c r="AH1" s="298"/>
      <c r="AI1" s="298"/>
      <c r="AJ1" s="298"/>
      <c r="AK1" s="298"/>
      <c r="AL1" s="298"/>
      <c r="AM1" s="298"/>
      <c r="AN1" s="298"/>
      <c r="AO1" s="298"/>
      <c r="AP1" s="298"/>
      <c r="AQ1" s="298"/>
      <c r="AR1" s="298"/>
      <c r="AS1" s="298"/>
      <c r="AT1" s="298"/>
      <c r="AU1" s="298"/>
      <c r="AV1" s="298"/>
      <c r="AW1" s="298"/>
      <c r="AX1" s="298"/>
    </row>
    <row r="2" spans="1:50" ht="16.5" customHeight="1" thickBot="1">
      <c r="A2" s="303"/>
      <c r="B2" s="305"/>
      <c r="C2" s="307" t="s">
        <v>2323</v>
      </c>
      <c r="D2" s="308"/>
      <c r="E2" s="308"/>
      <c r="F2" s="308"/>
      <c r="G2" s="308"/>
      <c r="H2" s="309"/>
      <c r="I2" s="294" t="s">
        <v>2336</v>
      </c>
      <c r="J2" s="295"/>
      <c r="K2" s="295"/>
      <c r="L2" s="295"/>
      <c r="M2" s="295"/>
      <c r="N2" s="296"/>
      <c r="O2" s="294" t="s">
        <v>2346</v>
      </c>
      <c r="P2" s="295"/>
      <c r="Q2" s="295"/>
      <c r="R2" s="295"/>
      <c r="S2" s="295"/>
      <c r="T2" s="296"/>
      <c r="U2" s="294" t="s">
        <v>2348</v>
      </c>
      <c r="V2" s="295"/>
      <c r="W2" s="295"/>
      <c r="X2" s="295"/>
      <c r="Y2" s="295"/>
      <c r="Z2" s="296"/>
      <c r="AA2" s="294" t="s">
        <v>2323</v>
      </c>
      <c r="AB2" s="295"/>
      <c r="AC2" s="295"/>
      <c r="AD2" s="295"/>
      <c r="AE2" s="295"/>
      <c r="AF2" s="296"/>
      <c r="AG2" s="294" t="s">
        <v>2336</v>
      </c>
      <c r="AH2" s="295"/>
      <c r="AI2" s="295"/>
      <c r="AJ2" s="295"/>
      <c r="AK2" s="295"/>
      <c r="AL2" s="296"/>
      <c r="AM2" s="294" t="s">
        <v>2346</v>
      </c>
      <c r="AN2" s="295"/>
      <c r="AO2" s="295"/>
      <c r="AP2" s="295"/>
      <c r="AQ2" s="295"/>
      <c r="AR2" s="296"/>
      <c r="AS2" s="294" t="s">
        <v>2348</v>
      </c>
      <c r="AT2" s="295"/>
      <c r="AU2" s="295"/>
      <c r="AV2" s="295"/>
      <c r="AW2" s="295"/>
      <c r="AX2" s="296"/>
    </row>
    <row r="3" spans="1:50" ht="41.1" thickBot="1">
      <c r="A3" s="304"/>
      <c r="B3" s="306"/>
      <c r="C3" s="105" t="s">
        <v>2364</v>
      </c>
      <c r="D3" s="105" t="s">
        <v>2365</v>
      </c>
      <c r="E3" s="105" t="s">
        <v>2366</v>
      </c>
      <c r="F3" s="105" t="s">
        <v>2367</v>
      </c>
      <c r="G3" s="105" t="s">
        <v>2368</v>
      </c>
      <c r="H3" s="105" t="s">
        <v>2369</v>
      </c>
      <c r="I3" s="105" t="s">
        <v>2364</v>
      </c>
      <c r="J3" s="105" t="s">
        <v>2365</v>
      </c>
      <c r="K3" s="105" t="s">
        <v>2366</v>
      </c>
      <c r="L3" s="105" t="s">
        <v>2367</v>
      </c>
      <c r="M3" s="105" t="s">
        <v>2368</v>
      </c>
      <c r="N3" s="105" t="s">
        <v>2369</v>
      </c>
      <c r="O3" s="105" t="s">
        <v>2364</v>
      </c>
      <c r="P3" s="105" t="s">
        <v>2365</v>
      </c>
      <c r="Q3" s="105" t="s">
        <v>2366</v>
      </c>
      <c r="R3" s="105" t="s">
        <v>2367</v>
      </c>
      <c r="S3" s="105" t="s">
        <v>2368</v>
      </c>
      <c r="T3" s="105" t="s">
        <v>2369</v>
      </c>
      <c r="U3" s="105" t="s">
        <v>2364</v>
      </c>
      <c r="V3" s="105" t="s">
        <v>2365</v>
      </c>
      <c r="W3" s="105" t="s">
        <v>2366</v>
      </c>
      <c r="X3" s="105" t="s">
        <v>2367</v>
      </c>
      <c r="Y3" s="105" t="s">
        <v>2368</v>
      </c>
      <c r="Z3" s="105" t="s">
        <v>2369</v>
      </c>
      <c r="AA3" s="105" t="s">
        <v>2364</v>
      </c>
      <c r="AB3" s="105" t="s">
        <v>2365</v>
      </c>
      <c r="AC3" s="116" t="s">
        <v>2366</v>
      </c>
      <c r="AD3" s="116" t="s">
        <v>2367</v>
      </c>
      <c r="AE3" s="116" t="s">
        <v>2368</v>
      </c>
      <c r="AF3" s="116" t="s">
        <v>2369</v>
      </c>
      <c r="AG3" s="105" t="s">
        <v>2364</v>
      </c>
      <c r="AH3" s="105" t="s">
        <v>2365</v>
      </c>
      <c r="AI3" s="116" t="s">
        <v>2366</v>
      </c>
      <c r="AJ3" s="116" t="s">
        <v>2367</v>
      </c>
      <c r="AK3" s="116" t="s">
        <v>2368</v>
      </c>
      <c r="AL3" s="116" t="s">
        <v>2369</v>
      </c>
      <c r="AM3" s="105" t="s">
        <v>2364</v>
      </c>
      <c r="AN3" s="105" t="s">
        <v>2365</v>
      </c>
      <c r="AO3" s="116" t="s">
        <v>2366</v>
      </c>
      <c r="AP3" s="116" t="s">
        <v>2367</v>
      </c>
      <c r="AQ3" s="116" t="s">
        <v>2368</v>
      </c>
      <c r="AR3" s="116" t="s">
        <v>2369</v>
      </c>
      <c r="AS3" s="105" t="s">
        <v>2364</v>
      </c>
      <c r="AT3" s="105" t="s">
        <v>2365</v>
      </c>
      <c r="AU3" s="105" t="s">
        <v>2366</v>
      </c>
      <c r="AV3" s="105" t="s">
        <v>2367</v>
      </c>
      <c r="AW3" s="105" t="s">
        <v>2368</v>
      </c>
      <c r="AX3" s="105" t="s">
        <v>2369</v>
      </c>
    </row>
    <row r="4" spans="1:50" ht="12.95">
      <c r="A4" s="288" t="s">
        <v>15</v>
      </c>
      <c r="B4" s="102">
        <v>10</v>
      </c>
      <c r="C4" s="89"/>
      <c r="D4" s="89"/>
      <c r="E4" s="106">
        <f ca="1">COUNTIFS(Lokalizacje!$F$2:'Lokalizacje'!$F$708,"B2",Lokalizacje!$G$2:'Lokalizacje'!$G$708,B4)</f>
        <v>0</v>
      </c>
      <c r="F4" s="80">
        <f ca="1">COUNTIFS(Lokalizacje!$F$2:'Lokalizacje'!$F$708,"B3",Lokalizacje!$G$2:'Lokalizacje'!$G$708,B4)</f>
        <v>0</v>
      </c>
      <c r="G4" s="80">
        <f ca="1">COUNTIFS(Lokalizacje!$F$2:'Lokalizacje'!$F$708,"C",Lokalizacje!$G$2:'Lokalizacje'!$G$708,B4)</f>
        <v>0</v>
      </c>
      <c r="H4" s="81">
        <f ca="1">COUNTIFS(Lokalizacje!$F$2:'Lokalizacje'!$F$708,"D",Lokalizacje!$G$2:'Lokalizacje'!$G$708,B4)</f>
        <v>0</v>
      </c>
      <c r="I4" s="89"/>
      <c r="J4" s="89"/>
      <c r="K4" s="162">
        <f ca="1">E4</f>
        <v>0</v>
      </c>
      <c r="L4" s="106">
        <f t="shared" ref="L4:N4" ca="1" si="0">F4</f>
        <v>0</v>
      </c>
      <c r="M4" s="106">
        <f t="shared" ca="1" si="0"/>
        <v>0</v>
      </c>
      <c r="N4" s="163">
        <f t="shared" ca="1" si="0"/>
        <v>0</v>
      </c>
      <c r="O4" s="89"/>
      <c r="P4" s="89"/>
      <c r="Q4" s="162">
        <f ca="1">K4</f>
        <v>0</v>
      </c>
      <c r="R4" s="106">
        <f t="shared" ref="R4:T5" ca="1" si="1">L4</f>
        <v>0</v>
      </c>
      <c r="S4" s="106">
        <f t="shared" ca="1" si="1"/>
        <v>0</v>
      </c>
      <c r="T4" s="163">
        <f t="shared" ca="1" si="1"/>
        <v>0</v>
      </c>
      <c r="U4" s="89"/>
      <c r="V4" s="89"/>
      <c r="W4" s="162">
        <f ca="1">Q4</f>
        <v>0</v>
      </c>
      <c r="X4" s="106">
        <f t="shared" ref="X4:Z5" ca="1" si="2">R4</f>
        <v>0</v>
      </c>
      <c r="Y4" s="106">
        <f t="shared" ca="1" si="2"/>
        <v>0</v>
      </c>
      <c r="Z4" s="163">
        <f t="shared" ca="1" si="2"/>
        <v>0</v>
      </c>
      <c r="AA4" s="89"/>
      <c r="AB4" s="169"/>
      <c r="AC4" s="162">
        <f ca="1">E4</f>
        <v>0</v>
      </c>
      <c r="AD4" s="80">
        <f t="shared" ref="AD4:AF4" ca="1" si="3">F4</f>
        <v>0</v>
      </c>
      <c r="AE4" s="80">
        <f t="shared" ca="1" si="3"/>
        <v>0</v>
      </c>
      <c r="AF4" s="81">
        <f t="shared" ca="1" si="3"/>
        <v>0</v>
      </c>
      <c r="AG4" s="172"/>
      <c r="AH4" s="169"/>
      <c r="AI4" s="162">
        <f ca="1">AC4</f>
        <v>0</v>
      </c>
      <c r="AJ4" s="80">
        <f t="shared" ref="AJ4:AL19" ca="1" si="4">AD4</f>
        <v>0</v>
      </c>
      <c r="AK4" s="80">
        <f t="shared" ca="1" si="4"/>
        <v>0</v>
      </c>
      <c r="AL4" s="81">
        <f t="shared" ca="1" si="4"/>
        <v>0</v>
      </c>
      <c r="AM4" s="172"/>
      <c r="AN4" s="169"/>
      <c r="AO4" s="162">
        <f ca="1">AI4</f>
        <v>0</v>
      </c>
      <c r="AP4" s="80">
        <f t="shared" ref="AP4:AR5" ca="1" si="5">AJ4</f>
        <v>0</v>
      </c>
      <c r="AQ4" s="80">
        <f t="shared" ca="1" si="5"/>
        <v>0</v>
      </c>
      <c r="AR4" s="81">
        <f t="shared" ca="1" si="5"/>
        <v>0</v>
      </c>
      <c r="AS4" s="172"/>
      <c r="AT4" s="89"/>
      <c r="AU4" s="162">
        <f ca="1">AO4</f>
        <v>0</v>
      </c>
      <c r="AV4" s="106">
        <f t="shared" ref="AV4:AX5" ca="1" si="6">AP4</f>
        <v>0</v>
      </c>
      <c r="AW4" s="106">
        <f t="shared" ca="1" si="6"/>
        <v>0</v>
      </c>
      <c r="AX4" s="163">
        <f t="shared" ca="1" si="6"/>
        <v>0</v>
      </c>
    </row>
    <row r="5" spans="1:50" ht="12.95">
      <c r="A5" s="289"/>
      <c r="B5" s="103">
        <v>20</v>
      </c>
      <c r="C5" s="90"/>
      <c r="D5" s="90"/>
      <c r="E5" s="107">
        <f ca="1">COUNTIFS(Lokalizacje!$F$2:'Lokalizacje'!$F$708,"B2",Lokalizacje!$G$2:'Lokalizacje'!$G$708,B5)</f>
        <v>0</v>
      </c>
      <c r="F5" s="79">
        <f ca="1">COUNTIFS(Lokalizacje!$F$2:'Lokalizacje'!$F$708,"B3",Lokalizacje!$G$2:'Lokalizacje'!$G$708,B5)</f>
        <v>0</v>
      </c>
      <c r="G5" s="79">
        <f ca="1">COUNTIFS(Lokalizacje!$F$2:'Lokalizacje'!$F$708,"C",Lokalizacje!$G$2:'Lokalizacje'!$G$708,B5)</f>
        <v>0</v>
      </c>
      <c r="H5" s="82">
        <f ca="1">COUNTIFS(Lokalizacje!$F$2:'Lokalizacje'!$F$708,"D",Lokalizacje!$G$2:'Lokalizacje'!$G$708,B5)</f>
        <v>0</v>
      </c>
      <c r="I5" s="90"/>
      <c r="J5" s="90"/>
      <c r="K5" s="164">
        <f t="shared" ref="K5" ca="1" si="7">E5</f>
        <v>0</v>
      </c>
      <c r="L5" s="79">
        <f t="shared" ref="L5:N5" ca="1" si="8">F5</f>
        <v>0</v>
      </c>
      <c r="M5" s="79">
        <f t="shared" ca="1" si="8"/>
        <v>0</v>
      </c>
      <c r="N5" s="82">
        <f t="shared" ca="1" si="8"/>
        <v>0</v>
      </c>
      <c r="O5" s="90"/>
      <c r="P5" s="90"/>
      <c r="Q5" s="164">
        <f t="shared" ref="Q5" ca="1" si="9">K5</f>
        <v>0</v>
      </c>
      <c r="R5" s="107">
        <f t="shared" ca="1" si="1"/>
        <v>0</v>
      </c>
      <c r="S5" s="107">
        <f t="shared" ca="1" si="1"/>
        <v>0</v>
      </c>
      <c r="T5" s="165">
        <f t="shared" ca="1" si="1"/>
        <v>0</v>
      </c>
      <c r="U5" s="90"/>
      <c r="V5" s="90"/>
      <c r="W5" s="164">
        <f t="shared" ref="W5" ca="1" si="10">Q5</f>
        <v>0</v>
      </c>
      <c r="X5" s="107">
        <f t="shared" ca="1" si="2"/>
        <v>0</v>
      </c>
      <c r="Y5" s="107">
        <f t="shared" ca="1" si="2"/>
        <v>0</v>
      </c>
      <c r="Z5" s="165">
        <f t="shared" ca="1" si="2"/>
        <v>0</v>
      </c>
      <c r="AA5" s="90"/>
      <c r="AB5" s="170"/>
      <c r="AC5" s="164">
        <f t="shared" ref="AC5:AC12" ca="1" si="11">E5</f>
        <v>0</v>
      </c>
      <c r="AD5" s="79">
        <f t="shared" ref="AD5:AD11" ca="1" si="12">F5</f>
        <v>0</v>
      </c>
      <c r="AE5" s="79">
        <f t="shared" ref="AE5:AE11" ca="1" si="13">G5</f>
        <v>0</v>
      </c>
      <c r="AF5" s="82">
        <f t="shared" ref="AF5:AF13" ca="1" si="14">H5</f>
        <v>0</v>
      </c>
      <c r="AG5" s="173"/>
      <c r="AH5" s="170"/>
      <c r="AI5" s="164">
        <f t="shared" ref="AH5:AI21" ca="1" si="15">AC5</f>
        <v>0</v>
      </c>
      <c r="AJ5" s="79">
        <f t="shared" ca="1" si="4"/>
        <v>0</v>
      </c>
      <c r="AK5" s="79">
        <f t="shared" ca="1" si="4"/>
        <v>0</v>
      </c>
      <c r="AL5" s="82">
        <f t="shared" ca="1" si="4"/>
        <v>0</v>
      </c>
      <c r="AM5" s="173"/>
      <c r="AN5" s="170"/>
      <c r="AO5" s="164">
        <f t="shared" ref="AO5:AO6" ca="1" si="16">AI5</f>
        <v>0</v>
      </c>
      <c r="AP5" s="79">
        <f t="shared" ca="1" si="5"/>
        <v>0</v>
      </c>
      <c r="AQ5" s="79">
        <f t="shared" ca="1" si="5"/>
        <v>0</v>
      </c>
      <c r="AR5" s="82">
        <f t="shared" ca="1" si="5"/>
        <v>0</v>
      </c>
      <c r="AS5" s="173"/>
      <c r="AT5" s="90"/>
      <c r="AU5" s="164">
        <f t="shared" ref="AU5" ca="1" si="17">AO5</f>
        <v>0</v>
      </c>
      <c r="AV5" s="107">
        <f t="shared" ca="1" si="6"/>
        <v>0</v>
      </c>
      <c r="AW5" s="107">
        <f t="shared" ca="1" si="6"/>
        <v>0</v>
      </c>
      <c r="AX5" s="165">
        <f t="shared" ca="1" si="6"/>
        <v>0</v>
      </c>
    </row>
    <row r="6" spans="1:50" ht="12.95">
      <c r="A6" s="289"/>
      <c r="B6" s="103">
        <v>30</v>
      </c>
      <c r="C6" s="90"/>
      <c r="D6" s="90"/>
      <c r="E6" s="107">
        <f ca="1">COUNTIFS(Lokalizacje!$F$2:'Lokalizacje'!$F$708,"B2",Lokalizacje!$G$2:'Lokalizacje'!$G$708,B6)</f>
        <v>0</v>
      </c>
      <c r="F6" s="79">
        <f ca="1">COUNTIFS(Lokalizacje!$F$2:'Lokalizacje'!$F$708,"B3",Lokalizacje!$G$2:'Lokalizacje'!$G$708,B6)</f>
        <v>0</v>
      </c>
      <c r="G6" s="79">
        <f ca="1">COUNTIFS(Lokalizacje!$F$2:'Lokalizacje'!$F$708,"C",Lokalizacje!$G$2:'Lokalizacje'!$G$708,B6)</f>
        <v>0</v>
      </c>
      <c r="H6" s="82">
        <f ca="1">COUNTIFS(Lokalizacje!$F$2:'Lokalizacje'!$F$708,"D",Lokalizacje!$G$2:'Lokalizacje'!$G$708,B6)</f>
        <v>0</v>
      </c>
      <c r="I6" s="90"/>
      <c r="J6" s="90"/>
      <c r="K6" s="164">
        <f t="shared" ref="K6:K13" ca="1" si="18">E6</f>
        <v>0</v>
      </c>
      <c r="L6" s="79">
        <f t="shared" ref="L6:L13" ca="1" si="19">F6</f>
        <v>0</v>
      </c>
      <c r="M6" s="79">
        <f t="shared" ref="M6:M13" ca="1" si="20">G6</f>
        <v>0</v>
      </c>
      <c r="N6" s="82">
        <f t="shared" ref="N6:N13" ca="1" si="21">H6</f>
        <v>0</v>
      </c>
      <c r="O6" s="90"/>
      <c r="P6" s="90"/>
      <c r="Q6" s="164">
        <f t="shared" ref="Q6:Q13" ca="1" si="22">K6</f>
        <v>0</v>
      </c>
      <c r="R6" s="107">
        <f t="shared" ref="R6:R13" ca="1" si="23">L6</f>
        <v>0</v>
      </c>
      <c r="S6" s="107">
        <f t="shared" ref="S6:S13" ca="1" si="24">M6</f>
        <v>0</v>
      </c>
      <c r="T6" s="165">
        <f t="shared" ref="T6:T13" ca="1" si="25">N6</f>
        <v>0</v>
      </c>
      <c r="U6" s="90"/>
      <c r="V6" s="90"/>
      <c r="W6" s="164">
        <f t="shared" ref="W6:W13" ca="1" si="26">Q6</f>
        <v>0</v>
      </c>
      <c r="X6" s="107">
        <f t="shared" ref="X6:X13" ca="1" si="27">R6</f>
        <v>0</v>
      </c>
      <c r="Y6" s="107">
        <f t="shared" ref="Y6:Y13" ca="1" si="28">S6</f>
        <v>0</v>
      </c>
      <c r="Z6" s="165">
        <f t="shared" ref="Z6:Z13" ca="1" si="29">T6</f>
        <v>0</v>
      </c>
      <c r="AA6" s="90"/>
      <c r="AB6" s="170"/>
      <c r="AC6" s="164">
        <f t="shared" ca="1" si="11"/>
        <v>0</v>
      </c>
      <c r="AD6" s="79">
        <f t="shared" ca="1" si="12"/>
        <v>0</v>
      </c>
      <c r="AE6" s="79">
        <f t="shared" ca="1" si="13"/>
        <v>0</v>
      </c>
      <c r="AF6" s="82">
        <f t="shared" ca="1" si="14"/>
        <v>0</v>
      </c>
      <c r="AG6" s="173"/>
      <c r="AH6" s="170"/>
      <c r="AI6" s="164">
        <f t="shared" ca="1" si="15"/>
        <v>0</v>
      </c>
      <c r="AJ6" s="79">
        <f t="shared" ca="1" si="4"/>
        <v>0</v>
      </c>
      <c r="AK6" s="79">
        <f t="shared" ca="1" si="4"/>
        <v>0</v>
      </c>
      <c r="AL6" s="82">
        <f t="shared" ca="1" si="4"/>
        <v>0</v>
      </c>
      <c r="AM6" s="173"/>
      <c r="AN6" s="170"/>
      <c r="AO6" s="164">
        <f t="shared" ca="1" si="16"/>
        <v>0</v>
      </c>
      <c r="AP6" s="79">
        <f t="shared" ref="AP6:AP20" ca="1" si="30">AJ6</f>
        <v>0</v>
      </c>
      <c r="AQ6" s="79">
        <f t="shared" ref="AQ6:AQ21" ca="1" si="31">AK6</f>
        <v>0</v>
      </c>
      <c r="AR6" s="82">
        <f t="shared" ref="AR6:AR21" ca="1" si="32">AL6</f>
        <v>0</v>
      </c>
      <c r="AS6" s="173"/>
      <c r="AT6" s="90"/>
      <c r="AU6" s="164">
        <f t="shared" ref="AT6:AU20" ca="1" si="33">AO6</f>
        <v>0</v>
      </c>
      <c r="AV6" s="107">
        <f t="shared" ref="AV6:AV20" ca="1" si="34">AP6</f>
        <v>0</v>
      </c>
      <c r="AW6" s="107">
        <f t="shared" ref="AW6:AW21" ca="1" si="35">AQ6</f>
        <v>0</v>
      </c>
      <c r="AX6" s="165">
        <f t="shared" ref="AX6:AX21" ca="1" si="36">AR6</f>
        <v>0</v>
      </c>
    </row>
    <row r="7" spans="1:50" ht="12.95">
      <c r="A7" s="289"/>
      <c r="B7" s="103">
        <v>40</v>
      </c>
      <c r="C7" s="90"/>
      <c r="D7" s="90"/>
      <c r="E7" s="107">
        <f ca="1">COUNTIFS(Lokalizacje!$F$2:'Lokalizacje'!$F$708,"B2",Lokalizacje!$G$2:'Lokalizacje'!$G$708,B7)</f>
        <v>0</v>
      </c>
      <c r="F7" s="79">
        <f ca="1">COUNTIFS(Lokalizacje!$F$2:'Lokalizacje'!$F$708,"B3",Lokalizacje!$G$2:'Lokalizacje'!$G$708,B7)</f>
        <v>0</v>
      </c>
      <c r="G7" s="79">
        <f ca="1">COUNTIFS(Lokalizacje!$F$2:'Lokalizacje'!$F$708,"C",Lokalizacje!$G$2:'Lokalizacje'!$G$708,B7)</f>
        <v>0</v>
      </c>
      <c r="H7" s="82">
        <f ca="1">COUNTIFS(Lokalizacje!$F$2:'Lokalizacje'!$F$708,"D",Lokalizacje!$G$2:'Lokalizacje'!$G$708,B7)</f>
        <v>0</v>
      </c>
      <c r="I7" s="90"/>
      <c r="J7" s="90"/>
      <c r="K7" s="164">
        <f t="shared" ca="1" si="18"/>
        <v>0</v>
      </c>
      <c r="L7" s="79">
        <f t="shared" ca="1" si="19"/>
        <v>0</v>
      </c>
      <c r="M7" s="79">
        <f t="shared" ca="1" si="20"/>
        <v>0</v>
      </c>
      <c r="N7" s="82">
        <f t="shared" ca="1" si="21"/>
        <v>0</v>
      </c>
      <c r="O7" s="90"/>
      <c r="P7" s="90"/>
      <c r="Q7" s="164">
        <f t="shared" ca="1" si="22"/>
        <v>0</v>
      </c>
      <c r="R7" s="107">
        <f t="shared" ca="1" si="23"/>
        <v>0</v>
      </c>
      <c r="S7" s="107">
        <f t="shared" ca="1" si="24"/>
        <v>0</v>
      </c>
      <c r="T7" s="165">
        <f t="shared" ca="1" si="25"/>
        <v>0</v>
      </c>
      <c r="U7" s="90"/>
      <c r="V7" s="90"/>
      <c r="W7" s="164">
        <f t="shared" ca="1" si="26"/>
        <v>0</v>
      </c>
      <c r="X7" s="107">
        <f t="shared" ca="1" si="27"/>
        <v>0</v>
      </c>
      <c r="Y7" s="107">
        <f t="shared" ca="1" si="28"/>
        <v>0</v>
      </c>
      <c r="Z7" s="165">
        <f t="shared" ca="1" si="29"/>
        <v>0</v>
      </c>
      <c r="AA7" s="90"/>
      <c r="AB7" s="170"/>
      <c r="AC7" s="164">
        <f t="shared" ca="1" si="11"/>
        <v>0</v>
      </c>
      <c r="AD7" s="79">
        <f t="shared" ca="1" si="12"/>
        <v>0</v>
      </c>
      <c r="AE7" s="79">
        <f t="shared" ca="1" si="13"/>
        <v>0</v>
      </c>
      <c r="AF7" s="82">
        <f t="shared" ca="1" si="14"/>
        <v>0</v>
      </c>
      <c r="AG7" s="173"/>
      <c r="AH7" s="170"/>
      <c r="AI7" s="164">
        <f t="shared" ca="1" si="15"/>
        <v>0</v>
      </c>
      <c r="AJ7" s="79">
        <f t="shared" ca="1" si="4"/>
        <v>0</v>
      </c>
      <c r="AK7" s="79">
        <f t="shared" ca="1" si="4"/>
        <v>0</v>
      </c>
      <c r="AL7" s="82">
        <f t="shared" ca="1" si="4"/>
        <v>0</v>
      </c>
      <c r="AM7" s="173"/>
      <c r="AN7" s="170"/>
      <c r="AO7" s="164">
        <f t="shared" ref="AN7:AO21" ca="1" si="37">AI7</f>
        <v>0</v>
      </c>
      <c r="AP7" s="79">
        <f t="shared" ca="1" si="30"/>
        <v>0</v>
      </c>
      <c r="AQ7" s="79">
        <f t="shared" ca="1" si="31"/>
        <v>0</v>
      </c>
      <c r="AR7" s="82">
        <f t="shared" ca="1" si="32"/>
        <v>0</v>
      </c>
      <c r="AS7" s="173"/>
      <c r="AT7" s="90"/>
      <c r="AU7" s="164">
        <f t="shared" ca="1" si="33"/>
        <v>0</v>
      </c>
      <c r="AV7" s="107">
        <f t="shared" ca="1" si="34"/>
        <v>0</v>
      </c>
      <c r="AW7" s="107">
        <f t="shared" ca="1" si="35"/>
        <v>0</v>
      </c>
      <c r="AX7" s="165">
        <f t="shared" ca="1" si="36"/>
        <v>0</v>
      </c>
    </row>
    <row r="8" spans="1:50" ht="12.95">
      <c r="A8" s="289"/>
      <c r="B8" s="103">
        <v>50</v>
      </c>
      <c r="C8" s="90"/>
      <c r="D8" s="90"/>
      <c r="E8" s="107">
        <f ca="1">COUNTIFS(Lokalizacje!$F$2:'Lokalizacje'!$F$708,"B2",Lokalizacje!$G$2:'Lokalizacje'!$G$708,B8)</f>
        <v>0</v>
      </c>
      <c r="F8" s="79">
        <f ca="1">COUNTIFS(Lokalizacje!$F$2:'Lokalizacje'!$F$708,"B3",Lokalizacje!$G$2:'Lokalizacje'!$G$708,B8)</f>
        <v>0</v>
      </c>
      <c r="G8" s="79">
        <f ca="1">COUNTIFS(Lokalizacje!$F$2:'Lokalizacje'!$F$708,"C",Lokalizacje!$G$2:'Lokalizacje'!$G$708,B8)</f>
        <v>0</v>
      </c>
      <c r="H8" s="82">
        <f ca="1">COUNTIFS(Lokalizacje!$F$2:'Lokalizacje'!$F$708,"D",Lokalizacje!$G$2:'Lokalizacje'!$G$708,B8)</f>
        <v>0</v>
      </c>
      <c r="I8" s="90"/>
      <c r="J8" s="90"/>
      <c r="K8" s="164">
        <f t="shared" ca="1" si="18"/>
        <v>0</v>
      </c>
      <c r="L8" s="79">
        <f t="shared" ca="1" si="19"/>
        <v>0</v>
      </c>
      <c r="M8" s="79">
        <f t="shared" ca="1" si="20"/>
        <v>0</v>
      </c>
      <c r="N8" s="82">
        <f t="shared" ca="1" si="21"/>
        <v>0</v>
      </c>
      <c r="O8" s="90"/>
      <c r="P8" s="90"/>
      <c r="Q8" s="164">
        <f t="shared" ca="1" si="22"/>
        <v>0</v>
      </c>
      <c r="R8" s="107">
        <f t="shared" ca="1" si="23"/>
        <v>0</v>
      </c>
      <c r="S8" s="107">
        <f t="shared" ca="1" si="24"/>
        <v>0</v>
      </c>
      <c r="T8" s="165">
        <f t="shared" ca="1" si="25"/>
        <v>0</v>
      </c>
      <c r="U8" s="90"/>
      <c r="V8" s="90"/>
      <c r="W8" s="164">
        <f t="shared" ca="1" si="26"/>
        <v>0</v>
      </c>
      <c r="X8" s="107">
        <f t="shared" ca="1" si="27"/>
        <v>0</v>
      </c>
      <c r="Y8" s="107">
        <f t="shared" ca="1" si="28"/>
        <v>0</v>
      </c>
      <c r="Z8" s="165">
        <f t="shared" ca="1" si="29"/>
        <v>0</v>
      </c>
      <c r="AA8" s="90"/>
      <c r="AB8" s="170"/>
      <c r="AC8" s="164">
        <f t="shared" ca="1" si="11"/>
        <v>0</v>
      </c>
      <c r="AD8" s="79">
        <f t="shared" ca="1" si="12"/>
        <v>0</v>
      </c>
      <c r="AE8" s="79">
        <f t="shared" ca="1" si="13"/>
        <v>0</v>
      </c>
      <c r="AF8" s="82">
        <f t="shared" ca="1" si="14"/>
        <v>0</v>
      </c>
      <c r="AG8" s="173"/>
      <c r="AH8" s="170"/>
      <c r="AI8" s="164">
        <f t="shared" ca="1" si="15"/>
        <v>0</v>
      </c>
      <c r="AJ8" s="79">
        <f t="shared" ca="1" si="4"/>
        <v>0</v>
      </c>
      <c r="AK8" s="79">
        <f t="shared" ca="1" si="4"/>
        <v>0</v>
      </c>
      <c r="AL8" s="82">
        <f t="shared" ca="1" si="4"/>
        <v>0</v>
      </c>
      <c r="AM8" s="173"/>
      <c r="AN8" s="170"/>
      <c r="AO8" s="164">
        <f t="shared" ca="1" si="37"/>
        <v>0</v>
      </c>
      <c r="AP8" s="79">
        <f t="shared" ca="1" si="30"/>
        <v>0</v>
      </c>
      <c r="AQ8" s="79">
        <f t="shared" ca="1" si="31"/>
        <v>0</v>
      </c>
      <c r="AR8" s="82">
        <f t="shared" ca="1" si="32"/>
        <v>0</v>
      </c>
      <c r="AS8" s="173"/>
      <c r="AT8" s="90"/>
      <c r="AU8" s="164">
        <f t="shared" ca="1" si="33"/>
        <v>0</v>
      </c>
      <c r="AV8" s="107">
        <f t="shared" ca="1" si="34"/>
        <v>0</v>
      </c>
      <c r="AW8" s="107">
        <f t="shared" ca="1" si="35"/>
        <v>0</v>
      </c>
      <c r="AX8" s="165">
        <f t="shared" ca="1" si="36"/>
        <v>0</v>
      </c>
    </row>
    <row r="9" spans="1:50" ht="12.95">
      <c r="A9" s="289"/>
      <c r="B9" s="103">
        <v>60</v>
      </c>
      <c r="C9" s="90"/>
      <c r="D9" s="90"/>
      <c r="E9" s="107">
        <f ca="1">COUNTIFS(Lokalizacje!$F$2:'Lokalizacje'!$F$708,"B2",Lokalizacje!$G$2:'Lokalizacje'!$G$708,B9)</f>
        <v>0</v>
      </c>
      <c r="F9" s="79">
        <f ca="1">COUNTIFS(Lokalizacje!$F$2:'Lokalizacje'!$F$708,"B3",Lokalizacje!$G$2:'Lokalizacje'!$G$708,B9)</f>
        <v>0</v>
      </c>
      <c r="G9" s="79">
        <f ca="1">COUNTIFS(Lokalizacje!$F$2:'Lokalizacje'!$F$708,"C",Lokalizacje!$G$2:'Lokalizacje'!$G$708,B9)</f>
        <v>0</v>
      </c>
      <c r="H9" s="82">
        <f ca="1">COUNTIFS(Lokalizacje!$F$2:'Lokalizacje'!$F$708,"D",Lokalizacje!$G$2:'Lokalizacje'!$G$708,B9)</f>
        <v>0</v>
      </c>
      <c r="I9" s="90"/>
      <c r="J9" s="90"/>
      <c r="K9" s="164">
        <f t="shared" ca="1" si="18"/>
        <v>0</v>
      </c>
      <c r="L9" s="79">
        <f t="shared" ca="1" si="19"/>
        <v>0</v>
      </c>
      <c r="M9" s="79">
        <f t="shared" ca="1" si="20"/>
        <v>0</v>
      </c>
      <c r="N9" s="82">
        <f t="shared" ca="1" si="21"/>
        <v>0</v>
      </c>
      <c r="O9" s="90"/>
      <c r="P9" s="90"/>
      <c r="Q9" s="164">
        <f t="shared" ca="1" si="22"/>
        <v>0</v>
      </c>
      <c r="R9" s="107">
        <f t="shared" ca="1" si="23"/>
        <v>0</v>
      </c>
      <c r="S9" s="107">
        <f t="shared" ca="1" si="24"/>
        <v>0</v>
      </c>
      <c r="T9" s="165">
        <f t="shared" ca="1" si="25"/>
        <v>0</v>
      </c>
      <c r="U9" s="90"/>
      <c r="V9" s="90"/>
      <c r="W9" s="164">
        <f t="shared" ca="1" si="26"/>
        <v>0</v>
      </c>
      <c r="X9" s="107">
        <f t="shared" ca="1" si="27"/>
        <v>0</v>
      </c>
      <c r="Y9" s="107">
        <f t="shared" ca="1" si="28"/>
        <v>0</v>
      </c>
      <c r="Z9" s="165">
        <f t="shared" ca="1" si="29"/>
        <v>0</v>
      </c>
      <c r="AA9" s="90"/>
      <c r="AB9" s="170"/>
      <c r="AC9" s="164">
        <f t="shared" ca="1" si="11"/>
        <v>0</v>
      </c>
      <c r="AD9" s="79">
        <f t="shared" ca="1" si="12"/>
        <v>0</v>
      </c>
      <c r="AE9" s="79">
        <f t="shared" ca="1" si="13"/>
        <v>0</v>
      </c>
      <c r="AF9" s="82">
        <f t="shared" ca="1" si="14"/>
        <v>0</v>
      </c>
      <c r="AG9" s="173"/>
      <c r="AH9" s="170"/>
      <c r="AI9" s="164">
        <f t="shared" ca="1" si="15"/>
        <v>0</v>
      </c>
      <c r="AJ9" s="79">
        <f t="shared" ca="1" si="4"/>
        <v>0</v>
      </c>
      <c r="AK9" s="79">
        <f t="shared" ca="1" si="4"/>
        <v>0</v>
      </c>
      <c r="AL9" s="82">
        <f t="shared" ca="1" si="4"/>
        <v>0</v>
      </c>
      <c r="AM9" s="173"/>
      <c r="AN9" s="170"/>
      <c r="AO9" s="164">
        <f t="shared" ca="1" si="37"/>
        <v>0</v>
      </c>
      <c r="AP9" s="79">
        <f t="shared" ca="1" si="30"/>
        <v>0</v>
      </c>
      <c r="AQ9" s="79">
        <f t="shared" ca="1" si="31"/>
        <v>0</v>
      </c>
      <c r="AR9" s="82">
        <f t="shared" ca="1" si="32"/>
        <v>0</v>
      </c>
      <c r="AS9" s="173"/>
      <c r="AT9" s="90"/>
      <c r="AU9" s="164">
        <f t="shared" ca="1" si="33"/>
        <v>0</v>
      </c>
      <c r="AV9" s="107">
        <f t="shared" ca="1" si="34"/>
        <v>0</v>
      </c>
      <c r="AW9" s="107">
        <f t="shared" ca="1" si="35"/>
        <v>0</v>
      </c>
      <c r="AX9" s="165">
        <f t="shared" ca="1" si="36"/>
        <v>0</v>
      </c>
    </row>
    <row r="10" spans="1:50" ht="12.95">
      <c r="A10" s="289"/>
      <c r="B10" s="103">
        <v>70</v>
      </c>
      <c r="C10" s="90"/>
      <c r="D10" s="90"/>
      <c r="E10" s="107">
        <f ca="1">COUNTIFS(Lokalizacje!$F$2:'Lokalizacje'!$F$708,"B2",Lokalizacje!$G$2:'Lokalizacje'!$G$708,B10)</f>
        <v>0</v>
      </c>
      <c r="F10" s="79">
        <f ca="1">COUNTIFS(Lokalizacje!$F$2:'Lokalizacje'!$F$708,"B3",Lokalizacje!$G$2:'Lokalizacje'!$G$708,B10)</f>
        <v>0</v>
      </c>
      <c r="G10" s="79">
        <f ca="1">COUNTIFS(Lokalizacje!$F$2:'Lokalizacje'!$F$708,"C",Lokalizacje!$G$2:'Lokalizacje'!$G$708,B10)</f>
        <v>0</v>
      </c>
      <c r="H10" s="82">
        <f ca="1">COUNTIFS(Lokalizacje!$F$2:'Lokalizacje'!$F$708,"D",Lokalizacje!$G$2:'Lokalizacje'!$G$708,B10)</f>
        <v>0</v>
      </c>
      <c r="I10" s="90"/>
      <c r="J10" s="90"/>
      <c r="K10" s="164">
        <f t="shared" ca="1" si="18"/>
        <v>0</v>
      </c>
      <c r="L10" s="79">
        <f t="shared" ca="1" si="19"/>
        <v>0</v>
      </c>
      <c r="M10" s="79">
        <f t="shared" ca="1" si="20"/>
        <v>0</v>
      </c>
      <c r="N10" s="82">
        <f t="shared" ca="1" si="21"/>
        <v>0</v>
      </c>
      <c r="O10" s="90"/>
      <c r="P10" s="90"/>
      <c r="Q10" s="164">
        <f t="shared" ca="1" si="22"/>
        <v>0</v>
      </c>
      <c r="R10" s="107">
        <f t="shared" ca="1" si="23"/>
        <v>0</v>
      </c>
      <c r="S10" s="107">
        <f t="shared" ca="1" si="24"/>
        <v>0</v>
      </c>
      <c r="T10" s="165">
        <f t="shared" ca="1" si="25"/>
        <v>0</v>
      </c>
      <c r="U10" s="90"/>
      <c r="V10" s="90"/>
      <c r="W10" s="164">
        <f t="shared" ca="1" si="26"/>
        <v>0</v>
      </c>
      <c r="X10" s="107">
        <f t="shared" ca="1" si="27"/>
        <v>0</v>
      </c>
      <c r="Y10" s="107">
        <f t="shared" ca="1" si="28"/>
        <v>0</v>
      </c>
      <c r="Z10" s="165">
        <f t="shared" ca="1" si="29"/>
        <v>0</v>
      </c>
      <c r="AA10" s="90"/>
      <c r="AB10" s="170"/>
      <c r="AC10" s="164">
        <f t="shared" ca="1" si="11"/>
        <v>0</v>
      </c>
      <c r="AD10" s="79">
        <f t="shared" ca="1" si="12"/>
        <v>0</v>
      </c>
      <c r="AE10" s="79">
        <f t="shared" ca="1" si="13"/>
        <v>0</v>
      </c>
      <c r="AF10" s="82">
        <f t="shared" ca="1" si="14"/>
        <v>0</v>
      </c>
      <c r="AG10" s="173"/>
      <c r="AH10" s="170"/>
      <c r="AI10" s="164">
        <f t="shared" ca="1" si="15"/>
        <v>0</v>
      </c>
      <c r="AJ10" s="79">
        <f t="shared" ca="1" si="4"/>
        <v>0</v>
      </c>
      <c r="AK10" s="79">
        <f t="shared" ca="1" si="4"/>
        <v>0</v>
      </c>
      <c r="AL10" s="82">
        <f t="shared" ca="1" si="4"/>
        <v>0</v>
      </c>
      <c r="AM10" s="173"/>
      <c r="AN10" s="170"/>
      <c r="AO10" s="164">
        <f t="shared" ca="1" si="37"/>
        <v>0</v>
      </c>
      <c r="AP10" s="79">
        <f t="shared" ca="1" si="30"/>
        <v>0</v>
      </c>
      <c r="AQ10" s="79">
        <f t="shared" ca="1" si="31"/>
        <v>0</v>
      </c>
      <c r="AR10" s="82">
        <f t="shared" ca="1" si="32"/>
        <v>0</v>
      </c>
      <c r="AS10" s="173"/>
      <c r="AT10" s="90"/>
      <c r="AU10" s="164">
        <f t="shared" ca="1" si="33"/>
        <v>0</v>
      </c>
      <c r="AV10" s="107">
        <f t="shared" ca="1" si="34"/>
        <v>0</v>
      </c>
      <c r="AW10" s="107">
        <f t="shared" ca="1" si="35"/>
        <v>0</v>
      </c>
      <c r="AX10" s="165">
        <f t="shared" ca="1" si="36"/>
        <v>0</v>
      </c>
    </row>
    <row r="11" spans="1:50" ht="12.95">
      <c r="A11" s="289"/>
      <c r="B11" s="103">
        <v>80</v>
      </c>
      <c r="C11" s="90"/>
      <c r="D11" s="90"/>
      <c r="E11" s="107">
        <f ca="1">COUNTIFS(Lokalizacje!$F$2:'Lokalizacje'!$F$708,"B2",Lokalizacje!$G$2:'Lokalizacje'!$G$708,B11)</f>
        <v>0</v>
      </c>
      <c r="F11" s="79">
        <f ca="1">COUNTIFS(Lokalizacje!$F$2:'Lokalizacje'!$F$708,"B3",Lokalizacje!$G$2:'Lokalizacje'!$G$708,B11)</f>
        <v>0</v>
      </c>
      <c r="G11" s="79">
        <f ca="1">COUNTIFS(Lokalizacje!$F$2:'Lokalizacje'!$F$708,"C",Lokalizacje!$G$2:'Lokalizacje'!$G$708,B11)</f>
        <v>0</v>
      </c>
      <c r="H11" s="82">
        <f ca="1">COUNTIFS(Lokalizacje!$F$2:'Lokalizacje'!$F$708,"D",Lokalizacje!$G$2:'Lokalizacje'!$G$708,B11)</f>
        <v>0</v>
      </c>
      <c r="I11" s="90"/>
      <c r="J11" s="90"/>
      <c r="K11" s="164">
        <f t="shared" ca="1" si="18"/>
        <v>0</v>
      </c>
      <c r="L11" s="79">
        <f t="shared" ca="1" si="19"/>
        <v>0</v>
      </c>
      <c r="M11" s="79">
        <f t="shared" ca="1" si="20"/>
        <v>0</v>
      </c>
      <c r="N11" s="82">
        <f t="shared" ca="1" si="21"/>
        <v>0</v>
      </c>
      <c r="O11" s="90"/>
      <c r="P11" s="90"/>
      <c r="Q11" s="164">
        <f t="shared" ca="1" si="22"/>
        <v>0</v>
      </c>
      <c r="R11" s="107">
        <f t="shared" ca="1" si="23"/>
        <v>0</v>
      </c>
      <c r="S11" s="107">
        <f t="shared" ca="1" si="24"/>
        <v>0</v>
      </c>
      <c r="T11" s="165">
        <f t="shared" ca="1" si="25"/>
        <v>0</v>
      </c>
      <c r="U11" s="90"/>
      <c r="V11" s="90"/>
      <c r="W11" s="164">
        <f t="shared" ca="1" si="26"/>
        <v>0</v>
      </c>
      <c r="X11" s="107">
        <f t="shared" ca="1" si="27"/>
        <v>0</v>
      </c>
      <c r="Y11" s="107">
        <f t="shared" ca="1" si="28"/>
        <v>0</v>
      </c>
      <c r="Z11" s="165">
        <f t="shared" ca="1" si="29"/>
        <v>0</v>
      </c>
      <c r="AA11" s="90"/>
      <c r="AB11" s="170"/>
      <c r="AC11" s="164">
        <f t="shared" ca="1" si="11"/>
        <v>0</v>
      </c>
      <c r="AD11" s="79">
        <f t="shared" ca="1" si="12"/>
        <v>0</v>
      </c>
      <c r="AE11" s="79">
        <f t="shared" ca="1" si="13"/>
        <v>0</v>
      </c>
      <c r="AF11" s="82">
        <f t="shared" ca="1" si="14"/>
        <v>0</v>
      </c>
      <c r="AG11" s="173"/>
      <c r="AH11" s="170"/>
      <c r="AI11" s="164">
        <f t="shared" ca="1" si="15"/>
        <v>0</v>
      </c>
      <c r="AJ11" s="79">
        <f t="shared" ca="1" si="4"/>
        <v>0</v>
      </c>
      <c r="AK11" s="79">
        <f t="shared" ca="1" si="4"/>
        <v>0</v>
      </c>
      <c r="AL11" s="82">
        <f t="shared" ca="1" si="4"/>
        <v>0</v>
      </c>
      <c r="AM11" s="173"/>
      <c r="AN11" s="170"/>
      <c r="AO11" s="164">
        <f t="shared" ca="1" si="37"/>
        <v>0</v>
      </c>
      <c r="AP11" s="79">
        <f t="shared" ca="1" si="30"/>
        <v>0</v>
      </c>
      <c r="AQ11" s="79">
        <f t="shared" ca="1" si="31"/>
        <v>0</v>
      </c>
      <c r="AR11" s="82">
        <f t="shared" ca="1" si="32"/>
        <v>0</v>
      </c>
      <c r="AS11" s="173"/>
      <c r="AT11" s="90"/>
      <c r="AU11" s="164">
        <f t="shared" ca="1" si="33"/>
        <v>0</v>
      </c>
      <c r="AV11" s="107">
        <f t="shared" ca="1" si="34"/>
        <v>0</v>
      </c>
      <c r="AW11" s="107">
        <f t="shared" ca="1" si="35"/>
        <v>0</v>
      </c>
      <c r="AX11" s="165">
        <f t="shared" ca="1" si="36"/>
        <v>0</v>
      </c>
    </row>
    <row r="12" spans="1:50" ht="13.5" thickBot="1">
      <c r="A12" s="290"/>
      <c r="B12" s="104">
        <v>90</v>
      </c>
      <c r="C12" s="91"/>
      <c r="D12" s="91"/>
      <c r="E12" s="108">
        <f ca="1">COUNTIFS(Lokalizacje!$F$2:'Lokalizacje'!$F$708,"B2",Lokalizacje!$G$2:'Lokalizacje'!$G$708,B12)</f>
        <v>0</v>
      </c>
      <c r="F12" s="83">
        <f ca="1">COUNTIFS(Lokalizacje!$F$2:'Lokalizacje'!$F$708,"B3",Lokalizacje!$G$2:'Lokalizacje'!$G$708,B12)</f>
        <v>0</v>
      </c>
      <c r="G12" s="83">
        <f ca="1">COUNTIFS(Lokalizacje!$F$2:'Lokalizacje'!$F$708,"C",Lokalizacje!$G$2:'Lokalizacje'!$G$708,B12)</f>
        <v>0</v>
      </c>
      <c r="H12" s="84">
        <f ca="1">COUNTIFS(Lokalizacje!$F$2:'Lokalizacje'!$F$708,"D",Lokalizacje!$G$2:'Lokalizacje'!$G$708,B12)</f>
        <v>0</v>
      </c>
      <c r="I12" s="91"/>
      <c r="J12" s="91"/>
      <c r="K12" s="166">
        <f t="shared" ca="1" si="18"/>
        <v>0</v>
      </c>
      <c r="L12" s="83">
        <f t="shared" ca="1" si="19"/>
        <v>0</v>
      </c>
      <c r="M12" s="83">
        <f t="shared" ca="1" si="20"/>
        <v>0</v>
      </c>
      <c r="N12" s="84">
        <f t="shared" ca="1" si="21"/>
        <v>0</v>
      </c>
      <c r="O12" s="91"/>
      <c r="P12" s="91"/>
      <c r="Q12" s="166">
        <f t="shared" ca="1" si="22"/>
        <v>0</v>
      </c>
      <c r="R12" s="108">
        <f t="shared" ca="1" si="23"/>
        <v>0</v>
      </c>
      <c r="S12" s="108">
        <f t="shared" ca="1" si="24"/>
        <v>0</v>
      </c>
      <c r="T12" s="167">
        <f t="shared" ca="1" si="25"/>
        <v>0</v>
      </c>
      <c r="U12" s="91"/>
      <c r="V12" s="91"/>
      <c r="W12" s="166">
        <f t="shared" ca="1" si="26"/>
        <v>0</v>
      </c>
      <c r="X12" s="108">
        <f t="shared" ca="1" si="27"/>
        <v>0</v>
      </c>
      <c r="Y12" s="108">
        <f t="shared" ca="1" si="28"/>
        <v>0</v>
      </c>
      <c r="Z12" s="167">
        <f t="shared" ca="1" si="29"/>
        <v>0</v>
      </c>
      <c r="AA12" s="91"/>
      <c r="AB12" s="180"/>
      <c r="AC12" s="194">
        <f t="shared" ca="1" si="11"/>
        <v>0</v>
      </c>
      <c r="AD12" s="110">
        <v>0</v>
      </c>
      <c r="AE12" s="110">
        <v>5</v>
      </c>
      <c r="AF12" s="111">
        <f t="shared" ca="1" si="14"/>
        <v>0</v>
      </c>
      <c r="AG12" s="174"/>
      <c r="AH12" s="180"/>
      <c r="AI12" s="166">
        <f t="shared" ca="1" si="15"/>
        <v>0</v>
      </c>
      <c r="AJ12" s="83">
        <f t="shared" si="4"/>
        <v>0</v>
      </c>
      <c r="AK12" s="83">
        <f>AE12+5</f>
        <v>10</v>
      </c>
      <c r="AL12" s="84">
        <f t="shared" ca="1" si="4"/>
        <v>0</v>
      </c>
      <c r="AM12" s="174"/>
      <c r="AN12" s="171"/>
      <c r="AO12" s="166">
        <f t="shared" ca="1" si="37"/>
        <v>0</v>
      </c>
      <c r="AP12" s="83">
        <f t="shared" si="30"/>
        <v>0</v>
      </c>
      <c r="AQ12" s="83">
        <f>AK12+5</f>
        <v>15</v>
      </c>
      <c r="AR12" s="84">
        <f t="shared" ca="1" si="32"/>
        <v>0</v>
      </c>
      <c r="AS12" s="174"/>
      <c r="AT12" s="91"/>
      <c r="AU12" s="166">
        <f t="shared" ca="1" si="33"/>
        <v>0</v>
      </c>
      <c r="AV12" s="108">
        <f t="shared" si="34"/>
        <v>0</v>
      </c>
      <c r="AW12" s="108">
        <f>AQ12+5</f>
        <v>20</v>
      </c>
      <c r="AX12" s="167">
        <f t="shared" ca="1" si="36"/>
        <v>0</v>
      </c>
    </row>
    <row r="13" spans="1:50" ht="12.95">
      <c r="A13" s="291" t="s">
        <v>16</v>
      </c>
      <c r="B13" s="117">
        <v>100</v>
      </c>
      <c r="C13" s="78"/>
      <c r="D13" s="106">
        <f ca="1">COUNTIFS(Lokalizacje!$F$2:'Lokalizacje'!$F$708,"B1",Lokalizacje!$G$2:'Lokalizacje'!$G$708,B13)</f>
        <v>0</v>
      </c>
      <c r="E13" s="80">
        <f ca="1">COUNTIFS(Lokalizacje!$F$2:'Lokalizacje'!$F$708,"B2",Lokalizacje!$G$2:'Lokalizacje'!$G$708,B13)</f>
        <v>88</v>
      </c>
      <c r="F13" s="80">
        <f ca="1">COUNTIFS(Lokalizacje!$F$2:'Lokalizacje'!$F$708,"B3",Lokalizacje!$G$2:'Lokalizacje'!$G$708,B13)</f>
        <v>115</v>
      </c>
      <c r="G13" s="80">
        <f ca="1">COUNTIFS(Lokalizacje!$F$2:'Lokalizacje'!$F$708,"C",Lokalizacje!$G$2:'Lokalizacje'!$G$708,B13)</f>
        <v>31</v>
      </c>
      <c r="H13" s="81">
        <f ca="1">COUNTIFS(Lokalizacje!$F$2:'Lokalizacje'!$F$708,"D",Lokalizacje!$G$2:'Lokalizacje'!$G$708,B13)</f>
        <v>0</v>
      </c>
      <c r="I13" s="78"/>
      <c r="J13" s="107">
        <f ca="1">D13</f>
        <v>0</v>
      </c>
      <c r="K13" s="112">
        <f t="shared" ca="1" si="18"/>
        <v>88</v>
      </c>
      <c r="L13" s="112">
        <f t="shared" ca="1" si="19"/>
        <v>115</v>
      </c>
      <c r="M13" s="112">
        <f t="shared" ca="1" si="20"/>
        <v>31</v>
      </c>
      <c r="N13" s="112">
        <f t="shared" ca="1" si="21"/>
        <v>0</v>
      </c>
      <c r="O13" s="78"/>
      <c r="P13" s="107">
        <f t="shared" ref="P13" ca="1" si="38">J13</f>
        <v>0</v>
      </c>
      <c r="Q13" s="107">
        <f t="shared" ca="1" si="22"/>
        <v>88</v>
      </c>
      <c r="R13" s="107">
        <f t="shared" ca="1" si="23"/>
        <v>115</v>
      </c>
      <c r="S13" s="107">
        <f t="shared" ca="1" si="24"/>
        <v>31</v>
      </c>
      <c r="T13" s="107">
        <f t="shared" ca="1" si="25"/>
        <v>0</v>
      </c>
      <c r="U13" s="78"/>
      <c r="V13" s="107">
        <f t="shared" ref="V13" ca="1" si="39">P13</f>
        <v>0</v>
      </c>
      <c r="W13" s="107">
        <f t="shared" ca="1" si="26"/>
        <v>88</v>
      </c>
      <c r="X13" s="107">
        <f t="shared" ca="1" si="27"/>
        <v>115</v>
      </c>
      <c r="Y13" s="107">
        <f t="shared" ca="1" si="28"/>
        <v>31</v>
      </c>
      <c r="Z13" s="107">
        <f t="shared" ca="1" si="29"/>
        <v>0</v>
      </c>
      <c r="AA13" s="193"/>
      <c r="AB13" s="162">
        <f t="shared" ref="AB13" ca="1" si="40">D13</f>
        <v>0</v>
      </c>
      <c r="AC13" s="80">
        <f ca="1">E13-10</f>
        <v>78</v>
      </c>
      <c r="AD13" s="80">
        <f ca="1">F13-50+5</f>
        <v>70</v>
      </c>
      <c r="AE13" s="80">
        <f ca="1">G13-5</f>
        <v>26</v>
      </c>
      <c r="AF13" s="81">
        <f t="shared" ca="1" si="14"/>
        <v>0</v>
      </c>
      <c r="AG13" s="175"/>
      <c r="AH13" s="162">
        <f t="shared" ca="1" si="15"/>
        <v>0</v>
      </c>
      <c r="AI13" s="80">
        <f ca="1">AC13-20</f>
        <v>58</v>
      </c>
      <c r="AJ13" s="80">
        <f ca="1">AD13-70</f>
        <v>0</v>
      </c>
      <c r="AK13" s="80">
        <f t="shared" ca="1" si="4"/>
        <v>26</v>
      </c>
      <c r="AL13" s="81">
        <f t="shared" ca="1" si="4"/>
        <v>0</v>
      </c>
      <c r="AM13" s="175"/>
      <c r="AN13" s="176">
        <f t="shared" ca="1" si="37"/>
        <v>0</v>
      </c>
      <c r="AO13" s="80">
        <f ca="1">AI13-20</f>
        <v>38</v>
      </c>
      <c r="AP13" s="80">
        <f t="shared" ca="1" si="30"/>
        <v>0</v>
      </c>
      <c r="AQ13" s="80">
        <f t="shared" ca="1" si="31"/>
        <v>26</v>
      </c>
      <c r="AR13" s="81">
        <f t="shared" ca="1" si="32"/>
        <v>0</v>
      </c>
      <c r="AS13" s="175"/>
      <c r="AT13" s="162">
        <f t="shared" ca="1" si="33"/>
        <v>0</v>
      </c>
      <c r="AU13" s="106">
        <f ca="1">AO13-20</f>
        <v>18</v>
      </c>
      <c r="AV13" s="106">
        <f t="shared" ca="1" si="34"/>
        <v>0</v>
      </c>
      <c r="AW13" s="106">
        <f t="shared" ca="1" si="35"/>
        <v>26</v>
      </c>
      <c r="AX13" s="163">
        <f t="shared" ca="1" si="36"/>
        <v>0</v>
      </c>
    </row>
    <row r="14" spans="1:50" ht="12.95">
      <c r="A14" s="292"/>
      <c r="B14" s="118">
        <v>200</v>
      </c>
      <c r="C14" s="90"/>
      <c r="D14" s="107">
        <f ca="1">COUNTIFS(Lokalizacje!$F$2:'Lokalizacje'!$F$708,"B1",Lokalizacje!$G$2:'Lokalizacje'!$G$708,B14)</f>
        <v>1</v>
      </c>
      <c r="E14" s="79">
        <f ca="1">COUNTIFS(Lokalizacje!$F$2:'Lokalizacje'!$F$708,"B2",Lokalizacje!$G$2:'Lokalizacje'!$G$708,B14)</f>
        <v>10</v>
      </c>
      <c r="F14" s="79">
        <f ca="1">COUNTIFS(Lokalizacje!$F$2:'Lokalizacje'!$F$708,"B3",Lokalizacje!$G$2:'Lokalizacje'!$G$708,B14)</f>
        <v>392</v>
      </c>
      <c r="G14" s="79">
        <f ca="1">COUNTIFS(Lokalizacje!$F$2:'Lokalizacje'!$F$708,"C",Lokalizacje!$G$2:'Lokalizacje'!$G$708,B14)</f>
        <v>0</v>
      </c>
      <c r="H14" s="82">
        <f ca="1">COUNTIFS(Lokalizacje!$F$2:'Lokalizacje'!$F$708,"D",Lokalizacje!$G$2:'Lokalizacje'!$G$708,B14)</f>
        <v>0</v>
      </c>
      <c r="I14" s="90"/>
      <c r="J14" s="107">
        <f t="shared" ref="J14:J21" ca="1" si="41">D14</f>
        <v>1</v>
      </c>
      <c r="K14" s="107">
        <f t="shared" ref="K14:K21" ca="1" si="42">E14</f>
        <v>10</v>
      </c>
      <c r="L14" s="107">
        <f t="shared" ref="L14:L21" ca="1" si="43">F14</f>
        <v>392</v>
      </c>
      <c r="M14" s="107">
        <f t="shared" ref="M14:M21" ca="1" si="44">G14</f>
        <v>0</v>
      </c>
      <c r="N14" s="107">
        <f t="shared" ref="N14:N21" ca="1" si="45">H14</f>
        <v>0</v>
      </c>
      <c r="O14" s="90"/>
      <c r="P14" s="107">
        <f t="shared" ref="P14:P21" ca="1" si="46">J14</f>
        <v>1</v>
      </c>
      <c r="Q14" s="107">
        <f t="shared" ref="Q14:Q21" ca="1" si="47">K14</f>
        <v>10</v>
      </c>
      <c r="R14" s="107">
        <f t="shared" ref="R14:R21" ca="1" si="48">L14</f>
        <v>392</v>
      </c>
      <c r="S14" s="107">
        <f t="shared" ref="S14:S21" ca="1" si="49">M14</f>
        <v>0</v>
      </c>
      <c r="T14" s="107">
        <f t="shared" ref="T14:T21" ca="1" si="50">N14</f>
        <v>0</v>
      </c>
      <c r="U14" s="90"/>
      <c r="V14" s="107">
        <f t="shared" ref="V14:V21" ca="1" si="51">P14</f>
        <v>1</v>
      </c>
      <c r="W14" s="107">
        <f t="shared" ref="W14:W21" ca="1" si="52">Q14</f>
        <v>10</v>
      </c>
      <c r="X14" s="107">
        <f t="shared" ref="X14:X21" ca="1" si="53">R14</f>
        <v>392</v>
      </c>
      <c r="Y14" s="107">
        <f t="shared" ref="Y14:Y21" ca="1" si="54">S14</f>
        <v>0</v>
      </c>
      <c r="Z14" s="107">
        <f t="shared" ref="Z14:Z21" ca="1" si="55">T14</f>
        <v>0</v>
      </c>
      <c r="AA14" s="170"/>
      <c r="AB14" s="164">
        <f ca="1">D14-1</f>
        <v>0</v>
      </c>
      <c r="AC14" s="79">
        <f t="shared" ref="AC14:AC20" ca="1" si="56">E14</f>
        <v>10</v>
      </c>
      <c r="AD14" s="79">
        <f t="shared" ref="AD14:AD20" ca="1" si="57">F14</f>
        <v>392</v>
      </c>
      <c r="AE14" s="79">
        <f t="shared" ref="AE14:AE20" ca="1" si="58">G14</f>
        <v>0</v>
      </c>
      <c r="AF14" s="82">
        <f t="shared" ref="AF14:AF21" ca="1" si="59">H14</f>
        <v>0</v>
      </c>
      <c r="AG14" s="173"/>
      <c r="AH14" s="164">
        <f t="shared" ca="1" si="15"/>
        <v>0</v>
      </c>
      <c r="AI14" s="79">
        <f t="shared" ca="1" si="15"/>
        <v>10</v>
      </c>
      <c r="AJ14" s="79">
        <f ca="1">AD14-30</f>
        <v>362</v>
      </c>
      <c r="AK14" s="79">
        <f t="shared" ca="1" si="4"/>
        <v>0</v>
      </c>
      <c r="AL14" s="82">
        <f t="shared" ca="1" si="4"/>
        <v>0</v>
      </c>
      <c r="AM14" s="173"/>
      <c r="AN14" s="177">
        <f t="shared" ca="1" si="37"/>
        <v>0</v>
      </c>
      <c r="AO14" s="79">
        <f t="shared" ca="1" si="37"/>
        <v>10</v>
      </c>
      <c r="AP14" s="79">
        <f ca="1">AJ14-100</f>
        <v>262</v>
      </c>
      <c r="AQ14" s="79">
        <f t="shared" ca="1" si="31"/>
        <v>0</v>
      </c>
      <c r="AR14" s="82">
        <f t="shared" ca="1" si="32"/>
        <v>0</v>
      </c>
      <c r="AS14" s="173"/>
      <c r="AT14" s="164">
        <f t="shared" ca="1" si="33"/>
        <v>0</v>
      </c>
      <c r="AU14" s="107">
        <f t="shared" ca="1" si="33"/>
        <v>10</v>
      </c>
      <c r="AV14" s="107">
        <f ca="1">AP14-150</f>
        <v>112</v>
      </c>
      <c r="AW14" s="107">
        <f t="shared" ca="1" si="35"/>
        <v>0</v>
      </c>
      <c r="AX14" s="165">
        <f t="shared" ca="1" si="36"/>
        <v>0</v>
      </c>
    </row>
    <row r="15" spans="1:50" ht="12.95">
      <c r="A15" s="292"/>
      <c r="B15" s="118">
        <v>300</v>
      </c>
      <c r="C15" s="90"/>
      <c r="D15" s="107">
        <f ca="1">COUNTIFS(Lokalizacje!$F$2:'Lokalizacje'!$F$708,"B1",Lokalizacje!$G$2:'Lokalizacje'!$G$708,B15)</f>
        <v>13</v>
      </c>
      <c r="E15" s="79">
        <f ca="1">COUNTIFS(Lokalizacje!$F$2:'Lokalizacje'!$F$708,"B2",Lokalizacje!$G$2:'Lokalizacje'!$G$708,B15)</f>
        <v>2</v>
      </c>
      <c r="F15" s="79">
        <f ca="1">COUNTIFS(Lokalizacje!$F$2:'Lokalizacje'!$F$708,"B3",Lokalizacje!$G$2:'Lokalizacje'!$G$708,B15)</f>
        <v>3</v>
      </c>
      <c r="G15" s="79">
        <f ca="1">COUNTIFS(Lokalizacje!$F$2:'Lokalizacje'!$F$708,"C",Lokalizacje!$G$2:'Lokalizacje'!$G$708,B15)</f>
        <v>0</v>
      </c>
      <c r="H15" s="82">
        <f ca="1">COUNTIFS(Lokalizacje!$F$2:'Lokalizacje'!$F$708,"D",Lokalizacje!$G$2:'Lokalizacje'!$G$708,B15)</f>
        <v>0</v>
      </c>
      <c r="I15" s="90"/>
      <c r="J15" s="107">
        <f t="shared" ca="1" si="41"/>
        <v>13</v>
      </c>
      <c r="K15" s="107">
        <f t="shared" ca="1" si="42"/>
        <v>2</v>
      </c>
      <c r="L15" s="107">
        <f t="shared" ca="1" si="43"/>
        <v>3</v>
      </c>
      <c r="M15" s="107">
        <f t="shared" ca="1" si="44"/>
        <v>0</v>
      </c>
      <c r="N15" s="107">
        <f t="shared" ca="1" si="45"/>
        <v>0</v>
      </c>
      <c r="O15" s="90"/>
      <c r="P15" s="107">
        <f t="shared" ca="1" si="46"/>
        <v>13</v>
      </c>
      <c r="Q15" s="107">
        <f t="shared" ca="1" si="47"/>
        <v>2</v>
      </c>
      <c r="R15" s="107">
        <f t="shared" ca="1" si="48"/>
        <v>3</v>
      </c>
      <c r="S15" s="107">
        <f t="shared" ca="1" si="49"/>
        <v>0</v>
      </c>
      <c r="T15" s="107">
        <f t="shared" ca="1" si="50"/>
        <v>0</v>
      </c>
      <c r="U15" s="90"/>
      <c r="V15" s="107">
        <f t="shared" ca="1" si="51"/>
        <v>13</v>
      </c>
      <c r="W15" s="107">
        <f t="shared" ca="1" si="52"/>
        <v>2</v>
      </c>
      <c r="X15" s="107">
        <f t="shared" ca="1" si="53"/>
        <v>3</v>
      </c>
      <c r="Y15" s="107">
        <f t="shared" ca="1" si="54"/>
        <v>0</v>
      </c>
      <c r="Z15" s="107">
        <f t="shared" ca="1" si="55"/>
        <v>0</v>
      </c>
      <c r="AA15" s="170"/>
      <c r="AB15" s="164">
        <f ca="1">D15-3</f>
        <v>10</v>
      </c>
      <c r="AC15" s="79">
        <f t="shared" ca="1" si="56"/>
        <v>2</v>
      </c>
      <c r="AD15" s="79">
        <f t="shared" ca="1" si="57"/>
        <v>3</v>
      </c>
      <c r="AE15" s="79">
        <f t="shared" ca="1" si="58"/>
        <v>0</v>
      </c>
      <c r="AF15" s="82">
        <f t="shared" ca="1" si="59"/>
        <v>0</v>
      </c>
      <c r="AG15" s="173"/>
      <c r="AH15" s="164">
        <f ca="1">AB15-8</f>
        <v>2</v>
      </c>
      <c r="AI15" s="79">
        <f t="shared" ca="1" si="15"/>
        <v>2</v>
      </c>
      <c r="AJ15" s="79">
        <f t="shared" ca="1" si="4"/>
        <v>3</v>
      </c>
      <c r="AK15" s="79">
        <f t="shared" ca="1" si="4"/>
        <v>0</v>
      </c>
      <c r="AL15" s="82">
        <f t="shared" ca="1" si="4"/>
        <v>0</v>
      </c>
      <c r="AM15" s="173"/>
      <c r="AN15" s="177">
        <f ca="1">AH15-2</f>
        <v>0</v>
      </c>
      <c r="AO15" s="79">
        <f t="shared" ca="1" si="37"/>
        <v>2</v>
      </c>
      <c r="AP15" s="79">
        <f t="shared" ca="1" si="30"/>
        <v>3</v>
      </c>
      <c r="AQ15" s="79">
        <f t="shared" ca="1" si="31"/>
        <v>0</v>
      </c>
      <c r="AR15" s="82">
        <f t="shared" ca="1" si="32"/>
        <v>0</v>
      </c>
      <c r="AS15" s="173"/>
      <c r="AT15" s="164">
        <f t="shared" ca="1" si="33"/>
        <v>0</v>
      </c>
      <c r="AU15" s="107">
        <f t="shared" ca="1" si="33"/>
        <v>2</v>
      </c>
      <c r="AV15" s="107">
        <f t="shared" ca="1" si="34"/>
        <v>3</v>
      </c>
      <c r="AW15" s="107">
        <f t="shared" ca="1" si="35"/>
        <v>0</v>
      </c>
      <c r="AX15" s="165">
        <f t="shared" ca="1" si="36"/>
        <v>0</v>
      </c>
    </row>
    <row r="16" spans="1:50" ht="12.95">
      <c r="A16" s="292"/>
      <c r="B16" s="118">
        <v>400</v>
      </c>
      <c r="C16" s="90"/>
      <c r="D16" s="107">
        <f ca="1">COUNTIFS(Lokalizacje!$F$2:'Lokalizacje'!$F$708,"B1",Lokalizacje!$G$2:'Lokalizacje'!$G$708,B16)</f>
        <v>9</v>
      </c>
      <c r="E16" s="79">
        <f ca="1">COUNTIFS(Lokalizacje!$F$2:'Lokalizacje'!$F$708,"B2",Lokalizacje!$G$2:'Lokalizacje'!$G$708,B16)</f>
        <v>1</v>
      </c>
      <c r="F16" s="79">
        <f ca="1">COUNTIFS(Lokalizacje!$F$2:'Lokalizacje'!$F$708,"B3",Lokalizacje!$G$2:'Lokalizacje'!$G$708,B16)</f>
        <v>0</v>
      </c>
      <c r="G16" s="79">
        <f ca="1">COUNTIFS(Lokalizacje!$F$2:'Lokalizacje'!$F$708,"C",Lokalizacje!$G$2:'Lokalizacje'!$G$708,B16)</f>
        <v>0</v>
      </c>
      <c r="H16" s="82">
        <f ca="1">COUNTIFS(Lokalizacje!$F$2:'Lokalizacje'!$F$708,"D",Lokalizacje!$G$2:'Lokalizacje'!$G$708,B16)</f>
        <v>0</v>
      </c>
      <c r="I16" s="90"/>
      <c r="J16" s="107">
        <f t="shared" ca="1" si="41"/>
        <v>9</v>
      </c>
      <c r="K16" s="107">
        <f t="shared" ca="1" si="42"/>
        <v>1</v>
      </c>
      <c r="L16" s="107">
        <f t="shared" ca="1" si="43"/>
        <v>0</v>
      </c>
      <c r="M16" s="107">
        <f t="shared" ca="1" si="44"/>
        <v>0</v>
      </c>
      <c r="N16" s="107">
        <f t="shared" ca="1" si="45"/>
        <v>0</v>
      </c>
      <c r="O16" s="90"/>
      <c r="P16" s="107">
        <f t="shared" ca="1" si="46"/>
        <v>9</v>
      </c>
      <c r="Q16" s="107">
        <f t="shared" ca="1" si="47"/>
        <v>1</v>
      </c>
      <c r="R16" s="107">
        <f t="shared" ca="1" si="48"/>
        <v>0</v>
      </c>
      <c r="S16" s="107">
        <f t="shared" ca="1" si="49"/>
        <v>0</v>
      </c>
      <c r="T16" s="107">
        <f t="shared" ca="1" si="50"/>
        <v>0</v>
      </c>
      <c r="U16" s="90"/>
      <c r="V16" s="107">
        <f t="shared" ca="1" si="51"/>
        <v>9</v>
      </c>
      <c r="W16" s="107">
        <f t="shared" ca="1" si="52"/>
        <v>1</v>
      </c>
      <c r="X16" s="107">
        <f t="shared" ca="1" si="53"/>
        <v>0</v>
      </c>
      <c r="Y16" s="107">
        <f t="shared" ca="1" si="54"/>
        <v>0</v>
      </c>
      <c r="Z16" s="107">
        <f t="shared" ca="1" si="55"/>
        <v>0</v>
      </c>
      <c r="AA16" s="170"/>
      <c r="AB16" s="164">
        <f t="shared" ref="AB16:AB20" ca="1" si="60">D16</f>
        <v>9</v>
      </c>
      <c r="AC16" s="79">
        <f t="shared" ca="1" si="56"/>
        <v>1</v>
      </c>
      <c r="AD16" s="79">
        <f t="shared" ca="1" si="57"/>
        <v>0</v>
      </c>
      <c r="AE16" s="79">
        <f t="shared" ca="1" si="58"/>
        <v>0</v>
      </c>
      <c r="AF16" s="82">
        <f t="shared" ca="1" si="59"/>
        <v>0</v>
      </c>
      <c r="AG16" s="173"/>
      <c r="AH16" s="164">
        <f t="shared" ca="1" si="15"/>
        <v>9</v>
      </c>
      <c r="AI16" s="79">
        <f t="shared" ca="1" si="15"/>
        <v>1</v>
      </c>
      <c r="AJ16" s="79">
        <f t="shared" ca="1" si="4"/>
        <v>0</v>
      </c>
      <c r="AK16" s="79">
        <f t="shared" ca="1" si="4"/>
        <v>0</v>
      </c>
      <c r="AL16" s="82">
        <f t="shared" ca="1" si="4"/>
        <v>0</v>
      </c>
      <c r="AM16" s="173"/>
      <c r="AN16" s="177">
        <f ca="1">AH16-6</f>
        <v>3</v>
      </c>
      <c r="AO16" s="79">
        <f t="shared" ca="1" si="37"/>
        <v>1</v>
      </c>
      <c r="AP16" s="79">
        <f t="shared" ca="1" si="30"/>
        <v>0</v>
      </c>
      <c r="AQ16" s="79">
        <f t="shared" ca="1" si="31"/>
        <v>0</v>
      </c>
      <c r="AR16" s="82">
        <f t="shared" ca="1" si="32"/>
        <v>0</v>
      </c>
      <c r="AS16" s="173"/>
      <c r="AT16" s="164">
        <f ca="1">AN16-3</f>
        <v>0</v>
      </c>
      <c r="AU16" s="107">
        <f t="shared" ca="1" si="33"/>
        <v>1</v>
      </c>
      <c r="AV16" s="107">
        <f t="shared" ca="1" si="34"/>
        <v>0</v>
      </c>
      <c r="AW16" s="107">
        <f t="shared" ca="1" si="35"/>
        <v>0</v>
      </c>
      <c r="AX16" s="165">
        <f t="shared" ca="1" si="36"/>
        <v>0</v>
      </c>
    </row>
    <row r="17" spans="1:50" ht="12.95">
      <c r="A17" s="292"/>
      <c r="B17" s="118">
        <v>500</v>
      </c>
      <c r="C17" s="90"/>
      <c r="D17" s="107">
        <f ca="1">COUNTIFS(Lokalizacje!$F$2:'Lokalizacje'!$F$708,"B1",Lokalizacje!$G$2:'Lokalizacje'!$G$708,B17)</f>
        <v>9</v>
      </c>
      <c r="E17" s="79">
        <f ca="1">COUNTIFS(Lokalizacje!$F$2:'Lokalizacje'!$F$708,"B2",Lokalizacje!$G$2:'Lokalizacje'!$G$708,B17)</f>
        <v>0</v>
      </c>
      <c r="F17" s="79">
        <f ca="1">COUNTIFS(Lokalizacje!$F$2:'Lokalizacje'!$F$708,"B3",Lokalizacje!$G$2:'Lokalizacje'!$G$708,B17)</f>
        <v>0</v>
      </c>
      <c r="G17" s="79">
        <f ca="1">COUNTIFS(Lokalizacje!$F$2:'Lokalizacje'!$F$708,"C",Lokalizacje!$G$2:'Lokalizacje'!$G$708,B17)</f>
        <v>0</v>
      </c>
      <c r="H17" s="82">
        <f ca="1">COUNTIFS(Lokalizacje!$F$2:'Lokalizacje'!$F$708,"D",Lokalizacje!$G$2:'Lokalizacje'!$G$708,B17)</f>
        <v>0</v>
      </c>
      <c r="I17" s="90"/>
      <c r="J17" s="107">
        <f t="shared" ca="1" si="41"/>
        <v>9</v>
      </c>
      <c r="K17" s="107">
        <f t="shared" ca="1" si="42"/>
        <v>0</v>
      </c>
      <c r="L17" s="107">
        <f t="shared" ca="1" si="43"/>
        <v>0</v>
      </c>
      <c r="M17" s="107">
        <f t="shared" ca="1" si="44"/>
        <v>0</v>
      </c>
      <c r="N17" s="107">
        <f t="shared" ca="1" si="45"/>
        <v>0</v>
      </c>
      <c r="O17" s="90"/>
      <c r="P17" s="107">
        <f t="shared" ca="1" si="46"/>
        <v>9</v>
      </c>
      <c r="Q17" s="107">
        <f t="shared" ca="1" si="47"/>
        <v>0</v>
      </c>
      <c r="R17" s="107">
        <f t="shared" ca="1" si="48"/>
        <v>0</v>
      </c>
      <c r="S17" s="107">
        <f t="shared" ca="1" si="49"/>
        <v>0</v>
      </c>
      <c r="T17" s="107">
        <f t="shared" ca="1" si="50"/>
        <v>0</v>
      </c>
      <c r="U17" s="90"/>
      <c r="V17" s="107">
        <f t="shared" ca="1" si="51"/>
        <v>9</v>
      </c>
      <c r="W17" s="107">
        <f t="shared" ca="1" si="52"/>
        <v>0</v>
      </c>
      <c r="X17" s="107">
        <f t="shared" ca="1" si="53"/>
        <v>0</v>
      </c>
      <c r="Y17" s="107">
        <f t="shared" ca="1" si="54"/>
        <v>0</v>
      </c>
      <c r="Z17" s="107">
        <f t="shared" ca="1" si="55"/>
        <v>0</v>
      </c>
      <c r="AA17" s="170"/>
      <c r="AB17" s="164">
        <f t="shared" ca="1" si="60"/>
        <v>9</v>
      </c>
      <c r="AC17" s="79">
        <f t="shared" ca="1" si="56"/>
        <v>0</v>
      </c>
      <c r="AD17" s="79">
        <f t="shared" ca="1" si="57"/>
        <v>0</v>
      </c>
      <c r="AE17" s="79">
        <f t="shared" ca="1" si="58"/>
        <v>0</v>
      </c>
      <c r="AF17" s="82">
        <f t="shared" ca="1" si="59"/>
        <v>0</v>
      </c>
      <c r="AG17" s="173"/>
      <c r="AH17" s="164">
        <f t="shared" ca="1" si="15"/>
        <v>9</v>
      </c>
      <c r="AI17" s="79">
        <f t="shared" ca="1" si="15"/>
        <v>0</v>
      </c>
      <c r="AJ17" s="79">
        <f t="shared" ca="1" si="4"/>
        <v>0</v>
      </c>
      <c r="AK17" s="79">
        <f t="shared" ca="1" si="4"/>
        <v>0</v>
      </c>
      <c r="AL17" s="82">
        <f t="shared" ca="1" si="4"/>
        <v>0</v>
      </c>
      <c r="AM17" s="173"/>
      <c r="AN17" s="177">
        <f t="shared" ca="1" si="37"/>
        <v>9</v>
      </c>
      <c r="AO17" s="79">
        <f t="shared" ca="1" si="37"/>
        <v>0</v>
      </c>
      <c r="AP17" s="79">
        <f t="shared" ca="1" si="30"/>
        <v>0</v>
      </c>
      <c r="AQ17" s="79">
        <f t="shared" ca="1" si="31"/>
        <v>0</v>
      </c>
      <c r="AR17" s="82">
        <f t="shared" ca="1" si="32"/>
        <v>0</v>
      </c>
      <c r="AS17" s="173"/>
      <c r="AT17" s="164">
        <f ca="1">AN17-9</f>
        <v>0</v>
      </c>
      <c r="AU17" s="107">
        <f t="shared" ca="1" si="33"/>
        <v>0</v>
      </c>
      <c r="AV17" s="107">
        <f t="shared" ca="1" si="34"/>
        <v>0</v>
      </c>
      <c r="AW17" s="107">
        <f t="shared" ca="1" si="35"/>
        <v>0</v>
      </c>
      <c r="AX17" s="165">
        <f t="shared" ca="1" si="36"/>
        <v>0</v>
      </c>
    </row>
    <row r="18" spans="1:50" ht="12.95">
      <c r="A18" s="292"/>
      <c r="B18" s="118">
        <v>600</v>
      </c>
      <c r="C18" s="90"/>
      <c r="D18" s="107">
        <f ca="1">COUNTIFS(Lokalizacje!$F$2:'Lokalizacje'!$F$708,"B1",Lokalizacje!$G$2:'Lokalizacje'!$G$708,B18)</f>
        <v>0</v>
      </c>
      <c r="E18" s="79">
        <f ca="1">COUNTIFS(Lokalizacje!$F$2:'Lokalizacje'!$F$708,"B2",Lokalizacje!$G$2:'Lokalizacje'!$G$708,B18)</f>
        <v>0</v>
      </c>
      <c r="F18" s="79">
        <f ca="1">COUNTIFS(Lokalizacje!$F$2:'Lokalizacje'!$F$708,"B3",Lokalizacje!$G$2:'Lokalizacje'!$G$708,B18)</f>
        <v>0</v>
      </c>
      <c r="G18" s="79">
        <f ca="1">COUNTIFS(Lokalizacje!$F$2:'Lokalizacje'!$F$708,"C",Lokalizacje!$G$2:'Lokalizacje'!$G$708,B18)</f>
        <v>0</v>
      </c>
      <c r="H18" s="82">
        <f ca="1">COUNTIFS(Lokalizacje!$F$2:'Lokalizacje'!$F$708,"D",Lokalizacje!$G$2:'Lokalizacje'!$G$708,B18)</f>
        <v>0</v>
      </c>
      <c r="I18" s="90"/>
      <c r="J18" s="107">
        <f t="shared" ca="1" si="41"/>
        <v>0</v>
      </c>
      <c r="K18" s="107">
        <f t="shared" ca="1" si="42"/>
        <v>0</v>
      </c>
      <c r="L18" s="107">
        <f t="shared" ca="1" si="43"/>
        <v>0</v>
      </c>
      <c r="M18" s="107">
        <f t="shared" ca="1" si="44"/>
        <v>0</v>
      </c>
      <c r="N18" s="107">
        <f t="shared" ca="1" si="45"/>
        <v>0</v>
      </c>
      <c r="O18" s="90"/>
      <c r="P18" s="107">
        <f t="shared" ca="1" si="46"/>
        <v>0</v>
      </c>
      <c r="Q18" s="107">
        <f t="shared" ca="1" si="47"/>
        <v>0</v>
      </c>
      <c r="R18" s="107">
        <f t="shared" ca="1" si="48"/>
        <v>0</v>
      </c>
      <c r="S18" s="107">
        <f t="shared" ca="1" si="49"/>
        <v>0</v>
      </c>
      <c r="T18" s="107">
        <f t="shared" ca="1" si="50"/>
        <v>0</v>
      </c>
      <c r="U18" s="90"/>
      <c r="V18" s="107">
        <f t="shared" ca="1" si="51"/>
        <v>0</v>
      </c>
      <c r="W18" s="107">
        <f t="shared" ca="1" si="52"/>
        <v>0</v>
      </c>
      <c r="X18" s="107">
        <f t="shared" ca="1" si="53"/>
        <v>0</v>
      </c>
      <c r="Y18" s="107">
        <f t="shared" ca="1" si="54"/>
        <v>0</v>
      </c>
      <c r="Z18" s="107">
        <f t="shared" ca="1" si="55"/>
        <v>0</v>
      </c>
      <c r="AA18" s="170"/>
      <c r="AB18" s="164">
        <f t="shared" ca="1" si="60"/>
        <v>0</v>
      </c>
      <c r="AC18" s="79">
        <f t="shared" ca="1" si="56"/>
        <v>0</v>
      </c>
      <c r="AD18" s="79">
        <f t="shared" ca="1" si="57"/>
        <v>0</v>
      </c>
      <c r="AE18" s="79">
        <f t="shared" ca="1" si="58"/>
        <v>0</v>
      </c>
      <c r="AF18" s="82">
        <f t="shared" ca="1" si="59"/>
        <v>0</v>
      </c>
      <c r="AG18" s="173"/>
      <c r="AH18" s="164">
        <f t="shared" ca="1" si="15"/>
        <v>0</v>
      </c>
      <c r="AI18" s="79">
        <f ca="1">AC18+20</f>
        <v>20</v>
      </c>
      <c r="AJ18" s="79">
        <f t="shared" ca="1" si="4"/>
        <v>0</v>
      </c>
      <c r="AK18" s="79">
        <f t="shared" ca="1" si="4"/>
        <v>0</v>
      </c>
      <c r="AL18" s="82">
        <f t="shared" ca="1" si="4"/>
        <v>0</v>
      </c>
      <c r="AM18" s="173"/>
      <c r="AN18" s="177">
        <f t="shared" ca="1" si="37"/>
        <v>0</v>
      </c>
      <c r="AO18" s="79">
        <f ca="1">AI18+20</f>
        <v>40</v>
      </c>
      <c r="AP18" s="79">
        <f t="shared" ca="1" si="30"/>
        <v>0</v>
      </c>
      <c r="AQ18" s="79">
        <f t="shared" ca="1" si="31"/>
        <v>0</v>
      </c>
      <c r="AR18" s="82">
        <f t="shared" ca="1" si="32"/>
        <v>0</v>
      </c>
      <c r="AS18" s="173"/>
      <c r="AT18" s="164">
        <f t="shared" ca="1" si="33"/>
        <v>0</v>
      </c>
      <c r="AU18" s="107">
        <f t="shared" ca="1" si="33"/>
        <v>40</v>
      </c>
      <c r="AV18" s="107">
        <f t="shared" ca="1" si="34"/>
        <v>0</v>
      </c>
      <c r="AW18" s="107">
        <f t="shared" ca="1" si="35"/>
        <v>0</v>
      </c>
      <c r="AX18" s="165">
        <f t="shared" ca="1" si="36"/>
        <v>0</v>
      </c>
    </row>
    <row r="19" spans="1:50" ht="12.95">
      <c r="A19" s="292"/>
      <c r="B19" s="118">
        <v>700</v>
      </c>
      <c r="C19" s="90"/>
      <c r="D19" s="107">
        <f ca="1">COUNTIFS(Lokalizacje!$F$2:'Lokalizacje'!$F$708,"B1",Lokalizacje!$G$2:'Lokalizacje'!$G$708,B19)</f>
        <v>0</v>
      </c>
      <c r="E19" s="79">
        <f ca="1">COUNTIFS(Lokalizacje!$F$2:'Lokalizacje'!$F$708,"B2",Lokalizacje!$G$2:'Lokalizacje'!$G$708,B19)</f>
        <v>0</v>
      </c>
      <c r="F19" s="79">
        <f ca="1">COUNTIFS(Lokalizacje!$F$2:'Lokalizacje'!$F$708,"B3",Lokalizacje!$G$2:'Lokalizacje'!$G$708,B19)</f>
        <v>0</v>
      </c>
      <c r="G19" s="79">
        <f ca="1">COUNTIFS(Lokalizacje!$F$2:'Lokalizacje'!$F$708,"C",Lokalizacje!$G$2:'Lokalizacje'!$G$708,B19)</f>
        <v>0</v>
      </c>
      <c r="H19" s="82">
        <f ca="1">COUNTIFS(Lokalizacje!$F$2:'Lokalizacje'!$F$708,"D",Lokalizacje!$G$2:'Lokalizacje'!$G$708,B19)</f>
        <v>0</v>
      </c>
      <c r="I19" s="90"/>
      <c r="J19" s="107">
        <f t="shared" ca="1" si="41"/>
        <v>0</v>
      </c>
      <c r="K19" s="107">
        <f t="shared" ca="1" si="42"/>
        <v>0</v>
      </c>
      <c r="L19" s="107">
        <f t="shared" ca="1" si="43"/>
        <v>0</v>
      </c>
      <c r="M19" s="107">
        <f t="shared" ca="1" si="44"/>
        <v>0</v>
      </c>
      <c r="N19" s="107">
        <f t="shared" ca="1" si="45"/>
        <v>0</v>
      </c>
      <c r="O19" s="90"/>
      <c r="P19" s="107">
        <f t="shared" ca="1" si="46"/>
        <v>0</v>
      </c>
      <c r="Q19" s="107">
        <f t="shared" ca="1" si="47"/>
        <v>0</v>
      </c>
      <c r="R19" s="107">
        <f t="shared" ca="1" si="48"/>
        <v>0</v>
      </c>
      <c r="S19" s="107">
        <f t="shared" ca="1" si="49"/>
        <v>0</v>
      </c>
      <c r="T19" s="107">
        <f t="shared" ca="1" si="50"/>
        <v>0</v>
      </c>
      <c r="U19" s="90"/>
      <c r="V19" s="107">
        <f t="shared" ca="1" si="51"/>
        <v>0</v>
      </c>
      <c r="W19" s="107">
        <f t="shared" ca="1" si="52"/>
        <v>0</v>
      </c>
      <c r="X19" s="107">
        <f t="shared" ca="1" si="53"/>
        <v>0</v>
      </c>
      <c r="Y19" s="107">
        <f t="shared" ca="1" si="54"/>
        <v>0</v>
      </c>
      <c r="Z19" s="107">
        <f t="shared" ca="1" si="55"/>
        <v>0</v>
      </c>
      <c r="AA19" s="170"/>
      <c r="AB19" s="164">
        <f t="shared" ca="1" si="60"/>
        <v>0</v>
      </c>
      <c r="AC19" s="79">
        <f t="shared" ca="1" si="56"/>
        <v>0</v>
      </c>
      <c r="AD19" s="79">
        <f t="shared" ca="1" si="57"/>
        <v>0</v>
      </c>
      <c r="AE19" s="79">
        <f t="shared" ca="1" si="58"/>
        <v>0</v>
      </c>
      <c r="AF19" s="82">
        <f t="shared" ca="1" si="59"/>
        <v>0</v>
      </c>
      <c r="AG19" s="173"/>
      <c r="AH19" s="164">
        <f t="shared" ca="1" si="15"/>
        <v>0</v>
      </c>
      <c r="AI19" s="79">
        <f t="shared" ca="1" si="15"/>
        <v>0</v>
      </c>
      <c r="AJ19" s="79">
        <f t="shared" ca="1" si="4"/>
        <v>0</v>
      </c>
      <c r="AK19" s="79">
        <f t="shared" ca="1" si="4"/>
        <v>0</v>
      </c>
      <c r="AL19" s="82">
        <f t="shared" ca="1" si="4"/>
        <v>0</v>
      </c>
      <c r="AM19" s="173"/>
      <c r="AN19" s="177">
        <f t="shared" ca="1" si="37"/>
        <v>0</v>
      </c>
      <c r="AO19" s="79">
        <f t="shared" ca="1" si="37"/>
        <v>0</v>
      </c>
      <c r="AP19" s="79">
        <f t="shared" ca="1" si="30"/>
        <v>0</v>
      </c>
      <c r="AQ19" s="79">
        <f t="shared" ca="1" si="31"/>
        <v>0</v>
      </c>
      <c r="AR19" s="82">
        <f t="shared" ca="1" si="32"/>
        <v>0</v>
      </c>
      <c r="AS19" s="173"/>
      <c r="AT19" s="164">
        <f t="shared" ca="1" si="33"/>
        <v>0</v>
      </c>
      <c r="AU19" s="107">
        <f t="shared" ca="1" si="33"/>
        <v>0</v>
      </c>
      <c r="AV19" s="107">
        <f t="shared" ca="1" si="34"/>
        <v>0</v>
      </c>
      <c r="AW19" s="107">
        <f t="shared" ca="1" si="35"/>
        <v>0</v>
      </c>
      <c r="AX19" s="165">
        <f t="shared" ca="1" si="36"/>
        <v>0</v>
      </c>
    </row>
    <row r="20" spans="1:50" ht="12.95">
      <c r="A20" s="292"/>
      <c r="B20" s="118">
        <v>800</v>
      </c>
      <c r="C20" s="90"/>
      <c r="D20" s="107">
        <f ca="1">COUNTIFS(Lokalizacje!$F$2:'Lokalizacje'!$F$708,"B1",Lokalizacje!$G$2:'Lokalizacje'!$G$708,B20)</f>
        <v>0</v>
      </c>
      <c r="E20" s="79">
        <f ca="1">COUNTIFS(Lokalizacje!$F$2:'Lokalizacje'!$F$708,"B2",Lokalizacje!$G$2:'Lokalizacje'!$G$708,B20)</f>
        <v>0</v>
      </c>
      <c r="F20" s="79">
        <f ca="1">COUNTIFS(Lokalizacje!$F$2:'Lokalizacje'!$F$708,"B3",Lokalizacje!$G$2:'Lokalizacje'!$G$708,B20)</f>
        <v>0</v>
      </c>
      <c r="G20" s="79">
        <f ca="1">COUNTIFS(Lokalizacje!$F$2:'Lokalizacje'!$F$708,"C",Lokalizacje!$G$2:'Lokalizacje'!$G$708,B20)</f>
        <v>0</v>
      </c>
      <c r="H20" s="82">
        <f ca="1">COUNTIFS(Lokalizacje!$F$2:'Lokalizacje'!$F$708,"D",Lokalizacje!$G$2:'Lokalizacje'!$G$708,B20)</f>
        <v>0</v>
      </c>
      <c r="I20" s="90"/>
      <c r="J20" s="107">
        <f t="shared" ca="1" si="41"/>
        <v>0</v>
      </c>
      <c r="K20" s="107">
        <f t="shared" ca="1" si="42"/>
        <v>0</v>
      </c>
      <c r="L20" s="107">
        <f t="shared" ca="1" si="43"/>
        <v>0</v>
      </c>
      <c r="M20" s="107">
        <f t="shared" ca="1" si="44"/>
        <v>0</v>
      </c>
      <c r="N20" s="107">
        <f t="shared" ca="1" si="45"/>
        <v>0</v>
      </c>
      <c r="O20" s="90"/>
      <c r="P20" s="107">
        <f t="shared" ca="1" si="46"/>
        <v>0</v>
      </c>
      <c r="Q20" s="107">
        <f t="shared" ca="1" si="47"/>
        <v>0</v>
      </c>
      <c r="R20" s="107">
        <f t="shared" ca="1" si="48"/>
        <v>0</v>
      </c>
      <c r="S20" s="107">
        <f t="shared" ca="1" si="49"/>
        <v>0</v>
      </c>
      <c r="T20" s="107">
        <f t="shared" ca="1" si="50"/>
        <v>0</v>
      </c>
      <c r="U20" s="90"/>
      <c r="V20" s="107">
        <f t="shared" ca="1" si="51"/>
        <v>0</v>
      </c>
      <c r="W20" s="107">
        <f t="shared" ca="1" si="52"/>
        <v>0</v>
      </c>
      <c r="X20" s="107">
        <f t="shared" ca="1" si="53"/>
        <v>0</v>
      </c>
      <c r="Y20" s="107">
        <f t="shared" ca="1" si="54"/>
        <v>0</v>
      </c>
      <c r="Z20" s="107">
        <f t="shared" ca="1" si="55"/>
        <v>0</v>
      </c>
      <c r="AA20" s="170"/>
      <c r="AB20" s="164">
        <f t="shared" ca="1" si="60"/>
        <v>0</v>
      </c>
      <c r="AC20" s="79">
        <f t="shared" ca="1" si="56"/>
        <v>0</v>
      </c>
      <c r="AD20" s="79">
        <f t="shared" ca="1" si="57"/>
        <v>0</v>
      </c>
      <c r="AE20" s="79">
        <f t="shared" ca="1" si="58"/>
        <v>0</v>
      </c>
      <c r="AF20" s="82">
        <f t="shared" ca="1" si="59"/>
        <v>0</v>
      </c>
      <c r="AG20" s="173"/>
      <c r="AH20" s="164">
        <f t="shared" ca="1" si="15"/>
        <v>0</v>
      </c>
      <c r="AI20" s="79">
        <f t="shared" ca="1" si="15"/>
        <v>0</v>
      </c>
      <c r="AJ20" s="79">
        <f t="shared" ref="AJ20" ca="1" si="61">AD20</f>
        <v>0</v>
      </c>
      <c r="AK20" s="79">
        <f t="shared" ref="AK20:AK21" ca="1" si="62">AE20</f>
        <v>0</v>
      </c>
      <c r="AL20" s="82">
        <f t="shared" ref="AL20:AL21" ca="1" si="63">AF20</f>
        <v>0</v>
      </c>
      <c r="AM20" s="173"/>
      <c r="AN20" s="177">
        <f t="shared" ca="1" si="37"/>
        <v>0</v>
      </c>
      <c r="AO20" s="79">
        <f t="shared" ca="1" si="37"/>
        <v>0</v>
      </c>
      <c r="AP20" s="79">
        <f t="shared" ca="1" si="30"/>
        <v>0</v>
      </c>
      <c r="AQ20" s="79">
        <f t="shared" ca="1" si="31"/>
        <v>0</v>
      </c>
      <c r="AR20" s="82">
        <f t="shared" ca="1" si="32"/>
        <v>0</v>
      </c>
      <c r="AS20" s="173"/>
      <c r="AT20" s="164">
        <f t="shared" ca="1" si="33"/>
        <v>0</v>
      </c>
      <c r="AU20" s="107">
        <f t="shared" ca="1" si="33"/>
        <v>0</v>
      </c>
      <c r="AV20" s="107">
        <f t="shared" ca="1" si="34"/>
        <v>0</v>
      </c>
      <c r="AW20" s="107">
        <f t="shared" ca="1" si="35"/>
        <v>0</v>
      </c>
      <c r="AX20" s="165">
        <f t="shared" ca="1" si="36"/>
        <v>0</v>
      </c>
    </row>
    <row r="21" spans="1:50" ht="13.5" thickBot="1">
      <c r="A21" s="293"/>
      <c r="B21" s="119">
        <v>900</v>
      </c>
      <c r="C21" s="91"/>
      <c r="D21" s="108">
        <f ca="1">COUNTIFS(Lokalizacje!$F$2:'Lokalizacje'!$F$708,"B1",Lokalizacje!$G$2:'Lokalizacje'!$G$708,B21)</f>
        <v>0</v>
      </c>
      <c r="E21" s="83">
        <f ca="1">COUNTIFS(Lokalizacje!$F$2:'Lokalizacje'!$F$708,"B2",Lokalizacje!$G$2:'Lokalizacje'!$G$708,B21)</f>
        <v>0</v>
      </c>
      <c r="F21" s="83">
        <f ca="1">COUNTIFS(Lokalizacje!$F$2:'Lokalizacje'!$F$708,"B3",Lokalizacje!$G$2:'Lokalizacje'!$G$708,B21)</f>
        <v>0</v>
      </c>
      <c r="G21" s="83">
        <f ca="1">COUNTIFS(Lokalizacje!$F$2:'Lokalizacje'!$F$708,"C",Lokalizacje!$G$2:'Lokalizacje'!$G$708,B21)</f>
        <v>0</v>
      </c>
      <c r="H21" s="84">
        <f ca="1">COUNTIFS(Lokalizacje!$F$2:'Lokalizacje'!$F$708,"D",Lokalizacje!$G$2:'Lokalizacje'!$G$708,B21)</f>
        <v>0</v>
      </c>
      <c r="I21" s="109"/>
      <c r="J21" s="107">
        <f t="shared" ca="1" si="41"/>
        <v>0</v>
      </c>
      <c r="K21" s="107">
        <f t="shared" ca="1" si="42"/>
        <v>0</v>
      </c>
      <c r="L21" s="107">
        <f t="shared" ca="1" si="43"/>
        <v>0</v>
      </c>
      <c r="M21" s="107">
        <f t="shared" ca="1" si="44"/>
        <v>0</v>
      </c>
      <c r="N21" s="107">
        <f t="shared" ca="1" si="45"/>
        <v>0</v>
      </c>
      <c r="O21" s="109"/>
      <c r="P21" s="107">
        <f t="shared" ca="1" si="46"/>
        <v>0</v>
      </c>
      <c r="Q21" s="107">
        <f t="shared" ca="1" si="47"/>
        <v>0</v>
      </c>
      <c r="R21" s="107">
        <f t="shared" ca="1" si="48"/>
        <v>0</v>
      </c>
      <c r="S21" s="107">
        <f t="shared" ca="1" si="49"/>
        <v>0</v>
      </c>
      <c r="T21" s="107">
        <f t="shared" ca="1" si="50"/>
        <v>0</v>
      </c>
      <c r="U21" s="109"/>
      <c r="V21" s="107">
        <f t="shared" ca="1" si="51"/>
        <v>0</v>
      </c>
      <c r="W21" s="107">
        <f t="shared" ca="1" si="52"/>
        <v>0</v>
      </c>
      <c r="X21" s="107">
        <f t="shared" ca="1" si="53"/>
        <v>0</v>
      </c>
      <c r="Y21" s="107">
        <f t="shared" ca="1" si="54"/>
        <v>0</v>
      </c>
      <c r="Z21" s="107">
        <f t="shared" ca="1" si="55"/>
        <v>0</v>
      </c>
      <c r="AA21" s="180"/>
      <c r="AB21" s="166">
        <f ca="1">D21+1+3+2</f>
        <v>6</v>
      </c>
      <c r="AC21" s="83">
        <f ca="1">E21+10+5</f>
        <v>15</v>
      </c>
      <c r="AD21" s="83">
        <f>8+50</f>
        <v>58</v>
      </c>
      <c r="AE21" s="83">
        <f ca="1">G21+5</f>
        <v>5</v>
      </c>
      <c r="AF21" s="84">
        <f t="shared" ca="1" si="59"/>
        <v>0</v>
      </c>
      <c r="AG21" s="179"/>
      <c r="AH21" s="166">
        <f ca="1">AB21+8</f>
        <v>14</v>
      </c>
      <c r="AI21" s="83">
        <f t="shared" ca="1" si="15"/>
        <v>15</v>
      </c>
      <c r="AJ21" s="83">
        <f>AD21+8+70+30</f>
        <v>166</v>
      </c>
      <c r="AK21" s="83">
        <f t="shared" ca="1" si="62"/>
        <v>5</v>
      </c>
      <c r="AL21" s="84">
        <f t="shared" ca="1" si="63"/>
        <v>0</v>
      </c>
      <c r="AM21" s="179"/>
      <c r="AN21" s="178">
        <f ca="1">AH21+2+6</f>
        <v>22</v>
      </c>
      <c r="AO21" s="83">
        <f t="shared" ca="1" si="37"/>
        <v>15</v>
      </c>
      <c r="AP21" s="83">
        <f>AJ21+8+100</f>
        <v>274</v>
      </c>
      <c r="AQ21" s="83">
        <f t="shared" ca="1" si="31"/>
        <v>5</v>
      </c>
      <c r="AR21" s="84">
        <f t="shared" ca="1" si="32"/>
        <v>0</v>
      </c>
      <c r="AS21" s="179"/>
      <c r="AT21" s="166">
        <f ca="1">AN21+3+9</f>
        <v>34</v>
      </c>
      <c r="AU21" s="108">
        <f ca="1">AO21+20</f>
        <v>35</v>
      </c>
      <c r="AV21" s="108">
        <f>AP21+8+150</f>
        <v>432</v>
      </c>
      <c r="AW21" s="108">
        <f t="shared" ca="1" si="35"/>
        <v>5</v>
      </c>
      <c r="AX21" s="167">
        <f t="shared" ca="1" si="36"/>
        <v>0</v>
      </c>
    </row>
    <row r="22" spans="1:50" ht="12.95">
      <c r="A22" s="288" t="s">
        <v>17</v>
      </c>
      <c r="B22" s="120">
        <v>1000</v>
      </c>
      <c r="C22" s="113">
        <f ca="1">COUNTIFS(Lokalizacje!$F$2:'Lokalizacje'!$F$708,"A",Lokalizacje!$G$2:'Lokalizacje'!$G$708,B22)</f>
        <v>0</v>
      </c>
      <c r="D22" s="101"/>
      <c r="E22" s="100"/>
      <c r="F22" s="100"/>
      <c r="G22" s="100"/>
      <c r="H22" s="168"/>
      <c r="I22" s="113">
        <f ca="1">C22</f>
        <v>0</v>
      </c>
      <c r="J22" s="101"/>
      <c r="K22" s="100"/>
      <c r="L22" s="100"/>
      <c r="M22" s="100"/>
      <c r="N22" s="168"/>
      <c r="O22" s="113">
        <f ca="1">I22</f>
        <v>0</v>
      </c>
      <c r="P22" s="101"/>
      <c r="Q22" s="100"/>
      <c r="R22" s="100"/>
      <c r="S22" s="100"/>
      <c r="T22" s="168"/>
      <c r="U22" s="113">
        <f ca="1">O22</f>
        <v>0</v>
      </c>
      <c r="V22" s="101"/>
      <c r="W22" s="100"/>
      <c r="X22" s="100"/>
      <c r="Y22" s="100"/>
      <c r="Z22" s="168"/>
      <c r="AA22" s="113">
        <f ca="1">C22</f>
        <v>0</v>
      </c>
      <c r="AB22" s="29"/>
      <c r="AC22" s="17"/>
      <c r="AD22" s="17"/>
      <c r="AE22" s="17"/>
      <c r="AF22" s="24"/>
      <c r="AG22" s="113">
        <f ca="1">AA22</f>
        <v>0</v>
      </c>
      <c r="AH22" s="29"/>
      <c r="AI22" s="17"/>
      <c r="AJ22" s="17"/>
      <c r="AK22" s="17"/>
      <c r="AL22" s="24"/>
      <c r="AM22" s="113">
        <f ca="1">AG22</f>
        <v>0</v>
      </c>
      <c r="AN22" s="29"/>
      <c r="AO22" s="17"/>
      <c r="AP22" s="17"/>
      <c r="AQ22" s="17"/>
      <c r="AR22" s="24"/>
      <c r="AS22" s="113">
        <f ca="1">AM22</f>
        <v>0</v>
      </c>
      <c r="AT22" s="101"/>
      <c r="AU22" s="100"/>
      <c r="AV22" s="100"/>
      <c r="AW22" s="100"/>
      <c r="AX22" s="123"/>
    </row>
    <row r="23" spans="1:50" ht="12.95">
      <c r="A23" s="289"/>
      <c r="B23" s="121">
        <v>2000</v>
      </c>
      <c r="C23" s="114">
        <f ca="1">COUNTIFS(Lokalizacje!$F$2:'Lokalizacje'!$F$708,"A",Lokalizacje!$G$2:'Lokalizacje'!$G$708,B23)</f>
        <v>0</v>
      </c>
      <c r="D23" s="30"/>
      <c r="E23" s="15"/>
      <c r="F23" s="15"/>
      <c r="G23" s="15"/>
      <c r="H23" s="19"/>
      <c r="I23" s="114">
        <f t="shared" ref="I23:I34" ca="1" si="64">C23</f>
        <v>0</v>
      </c>
      <c r="J23" s="30"/>
      <c r="K23" s="15"/>
      <c r="L23" s="15"/>
      <c r="M23" s="15"/>
      <c r="N23" s="19"/>
      <c r="O23" s="114">
        <f t="shared" ref="O23:O34" ca="1" si="65">I23</f>
        <v>0</v>
      </c>
      <c r="P23" s="30"/>
      <c r="Q23" s="15"/>
      <c r="R23" s="15"/>
      <c r="S23" s="15"/>
      <c r="T23" s="19"/>
      <c r="U23" s="114">
        <f t="shared" ref="U23:U34" ca="1" si="66">O23</f>
        <v>0</v>
      </c>
      <c r="V23" s="30"/>
      <c r="W23" s="15"/>
      <c r="X23" s="15"/>
      <c r="Y23" s="15"/>
      <c r="Z23" s="19"/>
      <c r="AA23" s="114">
        <f t="shared" ref="AA23:AA34" ca="1" si="67">C23</f>
        <v>0</v>
      </c>
      <c r="AB23" s="30"/>
      <c r="AC23" s="15"/>
      <c r="AD23" s="15"/>
      <c r="AE23" s="15"/>
      <c r="AF23" s="19"/>
      <c r="AG23" s="114">
        <f t="shared" ref="AG23:AG32" ca="1" si="68">AA23</f>
        <v>0</v>
      </c>
      <c r="AH23" s="30"/>
      <c r="AI23" s="15"/>
      <c r="AJ23" s="15"/>
      <c r="AK23" s="15"/>
      <c r="AL23" s="19"/>
      <c r="AM23" s="114">
        <f t="shared" ref="AM23:AM34" ca="1" si="69">AG23</f>
        <v>0</v>
      </c>
      <c r="AN23" s="30"/>
      <c r="AO23" s="15"/>
      <c r="AP23" s="15"/>
      <c r="AQ23" s="15"/>
      <c r="AR23" s="19"/>
      <c r="AS23" s="114">
        <f t="shared" ref="AS23:AS34" ca="1" si="70">AM23</f>
        <v>0</v>
      </c>
      <c r="AT23" s="30"/>
      <c r="AU23" s="15"/>
      <c r="AV23" s="15"/>
      <c r="AW23" s="15"/>
      <c r="AX23" s="124"/>
    </row>
    <row r="24" spans="1:50" ht="12.95">
      <c r="A24" s="289"/>
      <c r="B24" s="121">
        <v>3000</v>
      </c>
      <c r="C24" s="114">
        <f ca="1">COUNTIFS(Lokalizacje!$F$2:'Lokalizacje'!$F$708,"A",Lokalizacje!$G$2:'Lokalizacje'!$G$708,B24)</f>
        <v>0</v>
      </c>
      <c r="D24" s="30"/>
      <c r="E24" s="15"/>
      <c r="F24" s="15"/>
      <c r="G24" s="15"/>
      <c r="H24" s="19"/>
      <c r="I24" s="114">
        <f t="shared" ca="1" si="64"/>
        <v>0</v>
      </c>
      <c r="J24" s="30"/>
      <c r="K24" s="15"/>
      <c r="L24" s="15"/>
      <c r="M24" s="15"/>
      <c r="N24" s="19"/>
      <c r="O24" s="114">
        <f t="shared" ca="1" si="65"/>
        <v>0</v>
      </c>
      <c r="P24" s="30"/>
      <c r="Q24" s="15"/>
      <c r="R24" s="15"/>
      <c r="S24" s="15"/>
      <c r="T24" s="19"/>
      <c r="U24" s="114">
        <f t="shared" ca="1" si="66"/>
        <v>0</v>
      </c>
      <c r="V24" s="30"/>
      <c r="W24" s="15"/>
      <c r="X24" s="15"/>
      <c r="Y24" s="15"/>
      <c r="Z24" s="19"/>
      <c r="AA24" s="114">
        <f t="shared" ca="1" si="67"/>
        <v>0</v>
      </c>
      <c r="AB24" s="30"/>
      <c r="AC24" s="15"/>
      <c r="AD24" s="15"/>
      <c r="AE24" s="15"/>
      <c r="AF24" s="19"/>
      <c r="AG24" s="114">
        <f t="shared" ca="1" si="68"/>
        <v>0</v>
      </c>
      <c r="AH24" s="30"/>
      <c r="AI24" s="15"/>
      <c r="AJ24" s="15"/>
      <c r="AK24" s="15"/>
      <c r="AL24" s="19"/>
      <c r="AM24" s="114">
        <f t="shared" ca="1" si="69"/>
        <v>0</v>
      </c>
      <c r="AN24" s="30"/>
      <c r="AO24" s="15"/>
      <c r="AP24" s="15"/>
      <c r="AQ24" s="15"/>
      <c r="AR24" s="19"/>
      <c r="AS24" s="114">
        <f t="shared" ca="1" si="70"/>
        <v>0</v>
      </c>
      <c r="AT24" s="30"/>
      <c r="AU24" s="15"/>
      <c r="AV24" s="15"/>
      <c r="AW24" s="15"/>
      <c r="AX24" s="124"/>
    </row>
    <row r="25" spans="1:50" ht="12.95">
      <c r="A25" s="289"/>
      <c r="B25" s="121">
        <v>4000</v>
      </c>
      <c r="C25" s="114">
        <f ca="1">COUNTIFS(Lokalizacje!$F$2:'Lokalizacje'!$F$708,"A",Lokalizacje!$G$2:'Lokalizacje'!$G$708,B25)</f>
        <v>0</v>
      </c>
      <c r="D25" s="30"/>
      <c r="E25" s="15"/>
      <c r="F25" s="15"/>
      <c r="G25" s="15"/>
      <c r="H25" s="19"/>
      <c r="I25" s="114">
        <f t="shared" ca="1" si="64"/>
        <v>0</v>
      </c>
      <c r="J25" s="30"/>
      <c r="K25" s="15"/>
      <c r="L25" s="15"/>
      <c r="M25" s="15"/>
      <c r="N25" s="19"/>
      <c r="O25" s="114">
        <f t="shared" ca="1" si="65"/>
        <v>0</v>
      </c>
      <c r="P25" s="30"/>
      <c r="Q25" s="15"/>
      <c r="R25" s="15"/>
      <c r="S25" s="15"/>
      <c r="T25" s="19"/>
      <c r="U25" s="114">
        <f t="shared" ca="1" si="66"/>
        <v>0</v>
      </c>
      <c r="V25" s="30"/>
      <c r="W25" s="15"/>
      <c r="X25" s="15"/>
      <c r="Y25" s="15"/>
      <c r="Z25" s="19"/>
      <c r="AA25" s="114">
        <f t="shared" ca="1" si="67"/>
        <v>0</v>
      </c>
      <c r="AB25" s="30"/>
      <c r="AC25" s="15"/>
      <c r="AD25" s="15"/>
      <c r="AE25" s="15"/>
      <c r="AF25" s="19"/>
      <c r="AG25" s="114">
        <f t="shared" ca="1" si="68"/>
        <v>0</v>
      </c>
      <c r="AH25" s="30"/>
      <c r="AI25" s="15"/>
      <c r="AJ25" s="15"/>
      <c r="AK25" s="15"/>
      <c r="AL25" s="19"/>
      <c r="AM25" s="114">
        <f t="shared" ca="1" si="69"/>
        <v>0</v>
      </c>
      <c r="AN25" s="30"/>
      <c r="AO25" s="15"/>
      <c r="AP25" s="15"/>
      <c r="AQ25" s="15"/>
      <c r="AR25" s="19"/>
      <c r="AS25" s="114">
        <f t="shared" ca="1" si="70"/>
        <v>0</v>
      </c>
      <c r="AT25" s="30"/>
      <c r="AU25" s="15"/>
      <c r="AV25" s="15"/>
      <c r="AW25" s="15"/>
      <c r="AX25" s="124"/>
    </row>
    <row r="26" spans="1:50" ht="12.95">
      <c r="A26" s="289"/>
      <c r="B26" s="121">
        <v>5000</v>
      </c>
      <c r="C26" s="114">
        <f ca="1">COUNTIFS(Lokalizacje!$F$2:'Lokalizacje'!$F$708,"A",Lokalizacje!$G$2:'Lokalizacje'!$G$708,B26)</f>
        <v>1</v>
      </c>
      <c r="D26" s="30"/>
      <c r="E26" s="15"/>
      <c r="F26" s="15"/>
      <c r="G26" s="15"/>
      <c r="H26" s="19"/>
      <c r="I26" s="114">
        <f t="shared" ca="1" si="64"/>
        <v>1</v>
      </c>
      <c r="J26" s="30"/>
      <c r="K26" s="15"/>
      <c r="L26" s="15"/>
      <c r="M26" s="15"/>
      <c r="N26" s="19"/>
      <c r="O26" s="114">
        <f t="shared" ca="1" si="65"/>
        <v>1</v>
      </c>
      <c r="P26" s="30"/>
      <c r="Q26" s="15"/>
      <c r="R26" s="15"/>
      <c r="S26" s="15"/>
      <c r="T26" s="19"/>
      <c r="U26" s="114">
        <f t="shared" ca="1" si="66"/>
        <v>1</v>
      </c>
      <c r="V26" s="30"/>
      <c r="W26" s="15"/>
      <c r="X26" s="15"/>
      <c r="Y26" s="15"/>
      <c r="Z26" s="19"/>
      <c r="AA26" s="114">
        <f t="shared" ca="1" si="67"/>
        <v>1</v>
      </c>
      <c r="AB26" s="30"/>
      <c r="AC26" s="15"/>
      <c r="AD26" s="15"/>
      <c r="AE26" s="15"/>
      <c r="AF26" s="19"/>
      <c r="AG26" s="114">
        <f ca="1">AA26+1-1</f>
        <v>1</v>
      </c>
      <c r="AH26" s="30"/>
      <c r="AI26" s="15"/>
      <c r="AJ26" s="15"/>
      <c r="AK26" s="15"/>
      <c r="AL26" s="19"/>
      <c r="AM26" s="114">
        <f ca="1">AG26-1</f>
        <v>0</v>
      </c>
      <c r="AN26" s="30"/>
      <c r="AO26" s="15"/>
      <c r="AP26" s="15"/>
      <c r="AQ26" s="15"/>
      <c r="AR26" s="19"/>
      <c r="AS26" s="114">
        <f t="shared" ca="1" si="70"/>
        <v>0</v>
      </c>
      <c r="AT26" s="30"/>
      <c r="AU26" s="15"/>
      <c r="AV26" s="15"/>
      <c r="AW26" s="15"/>
      <c r="AX26" s="124"/>
    </row>
    <row r="27" spans="1:50" ht="12.95">
      <c r="A27" s="289"/>
      <c r="B27" s="121">
        <v>6000</v>
      </c>
      <c r="C27" s="114">
        <f ca="1">COUNTIFS(Lokalizacje!$F$2:'Lokalizacje'!$F$708,"A",Lokalizacje!$G$2:'Lokalizacje'!$G$708,B27)</f>
        <v>0</v>
      </c>
      <c r="D27" s="30"/>
      <c r="E27" s="15"/>
      <c r="F27" s="15"/>
      <c r="G27" s="15"/>
      <c r="H27" s="19"/>
      <c r="I27" s="114">
        <f t="shared" ca="1" si="64"/>
        <v>0</v>
      </c>
      <c r="J27" s="30"/>
      <c r="K27" s="15"/>
      <c r="L27" s="15"/>
      <c r="M27" s="15"/>
      <c r="N27" s="19"/>
      <c r="O27" s="114">
        <f t="shared" ca="1" si="65"/>
        <v>0</v>
      </c>
      <c r="P27" s="30"/>
      <c r="Q27" s="15"/>
      <c r="R27" s="15"/>
      <c r="S27" s="15"/>
      <c r="T27" s="19"/>
      <c r="U27" s="114">
        <f t="shared" ca="1" si="66"/>
        <v>0</v>
      </c>
      <c r="V27" s="30"/>
      <c r="W27" s="15"/>
      <c r="X27" s="15"/>
      <c r="Y27" s="15"/>
      <c r="Z27" s="19"/>
      <c r="AA27" s="114">
        <f t="shared" ca="1" si="67"/>
        <v>0</v>
      </c>
      <c r="AB27" s="30"/>
      <c r="AC27" s="15"/>
      <c r="AD27" s="15"/>
      <c r="AE27" s="15"/>
      <c r="AF27" s="19"/>
      <c r="AG27" s="114">
        <f t="shared" ca="1" si="68"/>
        <v>0</v>
      </c>
      <c r="AH27" s="30"/>
      <c r="AI27" s="15"/>
      <c r="AJ27" s="15"/>
      <c r="AK27" s="15"/>
      <c r="AL27" s="19"/>
      <c r="AM27" s="114">
        <f t="shared" ca="1" si="69"/>
        <v>0</v>
      </c>
      <c r="AN27" s="30"/>
      <c r="AO27" s="15"/>
      <c r="AP27" s="15"/>
      <c r="AQ27" s="15"/>
      <c r="AR27" s="19"/>
      <c r="AS27" s="114">
        <f t="shared" ca="1" si="70"/>
        <v>0</v>
      </c>
      <c r="AT27" s="30"/>
      <c r="AU27" s="15"/>
      <c r="AV27" s="15"/>
      <c r="AW27" s="15"/>
      <c r="AX27" s="124"/>
    </row>
    <row r="28" spans="1:50" ht="12.95">
      <c r="A28" s="289"/>
      <c r="B28" s="121">
        <v>7000</v>
      </c>
      <c r="C28" s="114">
        <f ca="1">COUNTIFS(Lokalizacje!$F$2:'Lokalizacje'!$F$708,"A",Lokalizacje!$G$2:'Lokalizacje'!$G$708,B28)</f>
        <v>0</v>
      </c>
      <c r="D28" s="30"/>
      <c r="E28" s="15"/>
      <c r="F28" s="15"/>
      <c r="G28" s="15"/>
      <c r="H28" s="19"/>
      <c r="I28" s="114">
        <f t="shared" ca="1" si="64"/>
        <v>0</v>
      </c>
      <c r="J28" s="30"/>
      <c r="K28" s="15"/>
      <c r="L28" s="15"/>
      <c r="M28" s="15"/>
      <c r="N28" s="19"/>
      <c r="O28" s="114">
        <f t="shared" ca="1" si="65"/>
        <v>0</v>
      </c>
      <c r="P28" s="30"/>
      <c r="Q28" s="15"/>
      <c r="R28" s="15"/>
      <c r="S28" s="15"/>
      <c r="T28" s="19"/>
      <c r="U28" s="114">
        <f t="shared" ca="1" si="66"/>
        <v>0</v>
      </c>
      <c r="V28" s="30"/>
      <c r="W28" s="15"/>
      <c r="X28" s="15"/>
      <c r="Y28" s="15"/>
      <c r="Z28" s="19"/>
      <c r="AA28" s="114">
        <f t="shared" ca="1" si="67"/>
        <v>0</v>
      </c>
      <c r="AB28" s="30"/>
      <c r="AC28" s="15"/>
      <c r="AD28" s="15"/>
      <c r="AE28" s="15"/>
      <c r="AF28" s="19"/>
      <c r="AG28" s="114">
        <f t="shared" ca="1" si="68"/>
        <v>0</v>
      </c>
      <c r="AH28" s="30"/>
      <c r="AI28" s="15"/>
      <c r="AJ28" s="15"/>
      <c r="AK28" s="15"/>
      <c r="AL28" s="19"/>
      <c r="AM28" s="114">
        <f t="shared" ca="1" si="69"/>
        <v>0</v>
      </c>
      <c r="AN28" s="30"/>
      <c r="AO28" s="15"/>
      <c r="AP28" s="15"/>
      <c r="AQ28" s="15"/>
      <c r="AR28" s="19"/>
      <c r="AS28" s="114">
        <f t="shared" ca="1" si="70"/>
        <v>0</v>
      </c>
      <c r="AT28" s="30"/>
      <c r="AU28" s="15"/>
      <c r="AV28" s="15"/>
      <c r="AW28" s="15"/>
      <c r="AX28" s="124"/>
    </row>
    <row r="29" spans="1:50" ht="12.95">
      <c r="A29" s="289"/>
      <c r="B29" s="121">
        <v>8000</v>
      </c>
      <c r="C29" s="114">
        <f ca="1">COUNTIFS(Lokalizacje!$F$2:'Lokalizacje'!$F$708,"A",Lokalizacje!$G$2:'Lokalizacje'!$G$708,B29)</f>
        <v>0</v>
      </c>
      <c r="D29" s="30"/>
      <c r="E29" s="15"/>
      <c r="F29" s="15"/>
      <c r="G29" s="15"/>
      <c r="H29" s="19"/>
      <c r="I29" s="114">
        <f t="shared" ca="1" si="64"/>
        <v>0</v>
      </c>
      <c r="J29" s="30"/>
      <c r="K29" s="15"/>
      <c r="L29" s="15"/>
      <c r="M29" s="15"/>
      <c r="N29" s="19"/>
      <c r="O29" s="114">
        <f t="shared" ca="1" si="65"/>
        <v>0</v>
      </c>
      <c r="P29" s="30"/>
      <c r="Q29" s="15"/>
      <c r="R29" s="15"/>
      <c r="S29" s="15"/>
      <c r="T29" s="19"/>
      <c r="U29" s="114">
        <f t="shared" ca="1" si="66"/>
        <v>0</v>
      </c>
      <c r="V29" s="30"/>
      <c r="W29" s="15"/>
      <c r="X29" s="15"/>
      <c r="Y29" s="15"/>
      <c r="Z29" s="19"/>
      <c r="AA29" s="114">
        <f t="shared" ca="1" si="67"/>
        <v>0</v>
      </c>
      <c r="AB29" s="30"/>
      <c r="AC29" s="15"/>
      <c r="AD29" s="15"/>
      <c r="AE29" s="15"/>
      <c r="AF29" s="19"/>
      <c r="AG29" s="114">
        <f t="shared" ca="1" si="68"/>
        <v>0</v>
      </c>
      <c r="AH29" s="30"/>
      <c r="AI29" s="15"/>
      <c r="AJ29" s="15"/>
      <c r="AK29" s="15"/>
      <c r="AL29" s="19"/>
      <c r="AM29" s="114">
        <f t="shared" ca="1" si="69"/>
        <v>0</v>
      </c>
      <c r="AN29" s="30"/>
      <c r="AO29" s="15"/>
      <c r="AP29" s="15"/>
      <c r="AQ29" s="15"/>
      <c r="AR29" s="19"/>
      <c r="AS29" s="114">
        <f t="shared" ca="1" si="70"/>
        <v>0</v>
      </c>
      <c r="AT29" s="30"/>
      <c r="AU29" s="15"/>
      <c r="AV29" s="15"/>
      <c r="AW29" s="15"/>
      <c r="AX29" s="124"/>
    </row>
    <row r="30" spans="1:50" ht="12.95">
      <c r="A30" s="289"/>
      <c r="B30" s="121">
        <v>9000</v>
      </c>
      <c r="C30" s="114">
        <f ca="1">COUNTIFS(Lokalizacje!$F$2:'Lokalizacje'!$F$708,"A",Lokalizacje!$G$2:'Lokalizacje'!$G$708,B30)</f>
        <v>0</v>
      </c>
      <c r="D30" s="30"/>
      <c r="E30" s="15"/>
      <c r="F30" s="15"/>
      <c r="G30" s="15"/>
      <c r="H30" s="19"/>
      <c r="I30" s="114">
        <f t="shared" ca="1" si="64"/>
        <v>0</v>
      </c>
      <c r="J30" s="30"/>
      <c r="K30" s="15"/>
      <c r="L30" s="15"/>
      <c r="M30" s="15"/>
      <c r="N30" s="19"/>
      <c r="O30" s="114">
        <f t="shared" ca="1" si="65"/>
        <v>0</v>
      </c>
      <c r="P30" s="30"/>
      <c r="Q30" s="15"/>
      <c r="R30" s="15"/>
      <c r="S30" s="15"/>
      <c r="T30" s="19"/>
      <c r="U30" s="114">
        <f t="shared" ca="1" si="66"/>
        <v>0</v>
      </c>
      <c r="V30" s="30"/>
      <c r="W30" s="15"/>
      <c r="X30" s="15"/>
      <c r="Y30" s="15"/>
      <c r="Z30" s="19"/>
      <c r="AA30" s="114">
        <f t="shared" ca="1" si="67"/>
        <v>0</v>
      </c>
      <c r="AB30" s="30"/>
      <c r="AC30" s="15"/>
      <c r="AD30" s="15"/>
      <c r="AE30" s="15"/>
      <c r="AF30" s="19"/>
      <c r="AG30" s="114">
        <f t="shared" ca="1" si="68"/>
        <v>0</v>
      </c>
      <c r="AH30" s="30"/>
      <c r="AI30" s="15"/>
      <c r="AJ30" s="15"/>
      <c r="AK30" s="15"/>
      <c r="AL30" s="19"/>
      <c r="AM30" s="114">
        <f t="shared" ca="1" si="69"/>
        <v>0</v>
      </c>
      <c r="AN30" s="30"/>
      <c r="AO30" s="15"/>
      <c r="AP30" s="15"/>
      <c r="AQ30" s="15"/>
      <c r="AR30" s="19"/>
      <c r="AS30" s="114">
        <f t="shared" ca="1" si="70"/>
        <v>0</v>
      </c>
      <c r="AT30" s="30"/>
      <c r="AU30" s="15"/>
      <c r="AV30" s="15"/>
      <c r="AW30" s="15"/>
      <c r="AX30" s="124"/>
    </row>
    <row r="31" spans="1:50" ht="12.95">
      <c r="A31" s="289"/>
      <c r="B31" s="121">
        <v>10000</v>
      </c>
      <c r="C31" s="114">
        <f ca="1">COUNTIFS(Lokalizacje!$F$2:'Lokalizacje'!$F$708,"A",Lokalizacje!$G$2:'Lokalizacje'!$G$708,B31)</f>
        <v>0</v>
      </c>
      <c r="D31" s="30"/>
      <c r="E31" s="15"/>
      <c r="F31" s="15"/>
      <c r="G31" s="15"/>
      <c r="H31" s="19"/>
      <c r="I31" s="114">
        <f t="shared" ca="1" si="64"/>
        <v>0</v>
      </c>
      <c r="J31" s="30"/>
      <c r="K31" s="15"/>
      <c r="L31" s="15"/>
      <c r="M31" s="15"/>
      <c r="N31" s="19"/>
      <c r="O31" s="114">
        <f t="shared" ca="1" si="65"/>
        <v>0</v>
      </c>
      <c r="P31" s="30"/>
      <c r="Q31" s="15"/>
      <c r="R31" s="15"/>
      <c r="S31" s="15"/>
      <c r="T31" s="19"/>
      <c r="U31" s="114">
        <f t="shared" ca="1" si="66"/>
        <v>0</v>
      </c>
      <c r="V31" s="30"/>
      <c r="W31" s="15"/>
      <c r="X31" s="15"/>
      <c r="Y31" s="15"/>
      <c r="Z31" s="19"/>
      <c r="AA31" s="114">
        <f t="shared" ca="1" si="67"/>
        <v>0</v>
      </c>
      <c r="AB31" s="30"/>
      <c r="AC31" s="15"/>
      <c r="AD31" s="15"/>
      <c r="AE31" s="15"/>
      <c r="AF31" s="19"/>
      <c r="AG31" s="114">
        <f t="shared" ca="1" si="68"/>
        <v>0</v>
      </c>
      <c r="AH31" s="30"/>
      <c r="AI31" s="15"/>
      <c r="AJ31" s="15"/>
      <c r="AK31" s="15"/>
      <c r="AL31" s="19"/>
      <c r="AM31" s="114">
        <f t="shared" ca="1" si="69"/>
        <v>0</v>
      </c>
      <c r="AN31" s="30"/>
      <c r="AO31" s="15"/>
      <c r="AP31" s="15"/>
      <c r="AQ31" s="15"/>
      <c r="AR31" s="19"/>
      <c r="AS31" s="114">
        <f t="shared" ca="1" si="70"/>
        <v>0</v>
      </c>
      <c r="AT31" s="30"/>
      <c r="AU31" s="15"/>
      <c r="AV31" s="15"/>
      <c r="AW31" s="15"/>
      <c r="AX31" s="124"/>
    </row>
    <row r="32" spans="1:50" ht="12.95">
      <c r="A32" s="289"/>
      <c r="B32" s="121">
        <v>15000</v>
      </c>
      <c r="C32" s="114">
        <f ca="1">COUNTIFS(Lokalizacje!$F$2:'Lokalizacje'!$F$708,"A",Lokalizacje!$G$2:'Lokalizacje'!$G$708,B32)</f>
        <v>0</v>
      </c>
      <c r="D32" s="30"/>
      <c r="E32" s="15"/>
      <c r="F32" s="15"/>
      <c r="G32" s="15"/>
      <c r="H32" s="19"/>
      <c r="I32" s="114">
        <f t="shared" ca="1" si="64"/>
        <v>0</v>
      </c>
      <c r="J32" s="30"/>
      <c r="K32" s="15"/>
      <c r="L32" s="15"/>
      <c r="M32" s="15"/>
      <c r="N32" s="19"/>
      <c r="O32" s="114">
        <f t="shared" ca="1" si="65"/>
        <v>0</v>
      </c>
      <c r="P32" s="30"/>
      <c r="Q32" s="15"/>
      <c r="R32" s="15"/>
      <c r="S32" s="15"/>
      <c r="T32" s="19"/>
      <c r="U32" s="114">
        <f t="shared" ca="1" si="66"/>
        <v>0</v>
      </c>
      <c r="V32" s="30"/>
      <c r="W32" s="15"/>
      <c r="X32" s="15"/>
      <c r="Y32" s="15"/>
      <c r="Z32" s="19"/>
      <c r="AA32" s="114">
        <f t="shared" ca="1" si="67"/>
        <v>0</v>
      </c>
      <c r="AB32" s="30"/>
      <c r="AC32" s="15"/>
      <c r="AD32" s="15"/>
      <c r="AE32" s="15"/>
      <c r="AF32" s="19"/>
      <c r="AG32" s="114">
        <f t="shared" ca="1" si="68"/>
        <v>0</v>
      </c>
      <c r="AH32" s="30"/>
      <c r="AI32" s="15"/>
      <c r="AJ32" s="15"/>
      <c r="AK32" s="15"/>
      <c r="AL32" s="19"/>
      <c r="AM32" s="114">
        <f t="shared" ca="1" si="69"/>
        <v>0</v>
      </c>
      <c r="AN32" s="30"/>
      <c r="AO32" s="15"/>
      <c r="AP32" s="15"/>
      <c r="AQ32" s="15"/>
      <c r="AR32" s="19"/>
      <c r="AS32" s="114">
        <f t="shared" ca="1" si="70"/>
        <v>0</v>
      </c>
      <c r="AT32" s="30"/>
      <c r="AU32" s="15"/>
      <c r="AV32" s="15"/>
      <c r="AW32" s="15"/>
      <c r="AX32" s="124"/>
    </row>
    <row r="33" spans="1:50" ht="12.95">
      <c r="A33" s="289"/>
      <c r="B33" s="121">
        <v>25000</v>
      </c>
      <c r="C33" s="114">
        <f ca="1">COUNTIFS(Lokalizacje!$F$2:'Lokalizacje'!$F$708,"A",Lokalizacje!$G$2:'Lokalizacje'!$G$708,B33)</f>
        <v>2</v>
      </c>
      <c r="D33" s="30"/>
      <c r="E33" s="15"/>
      <c r="F33" s="15"/>
      <c r="G33" s="15"/>
      <c r="H33" s="19"/>
      <c r="I33" s="114">
        <f t="shared" ca="1" si="64"/>
        <v>2</v>
      </c>
      <c r="J33" s="30"/>
      <c r="K33" s="15"/>
      <c r="L33" s="15"/>
      <c r="M33" s="15"/>
      <c r="N33" s="19"/>
      <c r="O33" s="114">
        <f t="shared" ca="1" si="65"/>
        <v>2</v>
      </c>
      <c r="P33" s="30"/>
      <c r="Q33" s="15"/>
      <c r="R33" s="15"/>
      <c r="S33" s="15"/>
      <c r="T33" s="19"/>
      <c r="U33" s="114">
        <f t="shared" ca="1" si="66"/>
        <v>2</v>
      </c>
      <c r="V33" s="30"/>
      <c r="W33" s="15"/>
      <c r="X33" s="15"/>
      <c r="Y33" s="15"/>
      <c r="Z33" s="19"/>
      <c r="AA33" s="114">
        <f t="shared" ca="1" si="67"/>
        <v>2</v>
      </c>
      <c r="AB33" s="30"/>
      <c r="AC33" s="15"/>
      <c r="AD33" s="15"/>
      <c r="AE33" s="15"/>
      <c r="AF33" s="19"/>
      <c r="AG33" s="114">
        <f ca="1">AA33-2+1</f>
        <v>1</v>
      </c>
      <c r="AH33" s="30"/>
      <c r="AI33" s="15"/>
      <c r="AJ33" s="15"/>
      <c r="AK33" s="15"/>
      <c r="AL33" s="19"/>
      <c r="AM33" s="114">
        <f ca="1">AG33+1</f>
        <v>2</v>
      </c>
      <c r="AN33" s="30"/>
      <c r="AO33" s="15"/>
      <c r="AP33" s="15"/>
      <c r="AQ33" s="15"/>
      <c r="AR33" s="19"/>
      <c r="AS33" s="114">
        <f t="shared" ca="1" si="70"/>
        <v>2</v>
      </c>
      <c r="AT33" s="30"/>
      <c r="AU33" s="15"/>
      <c r="AV33" s="15"/>
      <c r="AW33" s="15"/>
      <c r="AX33" s="124"/>
    </row>
    <row r="34" spans="1:50" ht="13.5" thickBot="1">
      <c r="A34" s="290"/>
      <c r="B34" s="122">
        <v>40000</v>
      </c>
      <c r="C34" s="115">
        <f ca="1">COUNTIFS(Lokalizacje!$F$2:'Lokalizacje'!$F$708,"A",Lokalizacje!$G$2:'Lokalizacje'!$G$708,B34)</f>
        <v>0</v>
      </c>
      <c r="D34" s="32"/>
      <c r="E34" s="16"/>
      <c r="F34" s="16"/>
      <c r="G34" s="16"/>
      <c r="H34" s="20"/>
      <c r="I34" s="115">
        <f t="shared" ca="1" si="64"/>
        <v>0</v>
      </c>
      <c r="J34" s="32"/>
      <c r="K34" s="16"/>
      <c r="L34" s="16"/>
      <c r="M34" s="16"/>
      <c r="N34" s="20"/>
      <c r="O34" s="115">
        <f t="shared" ca="1" si="65"/>
        <v>0</v>
      </c>
      <c r="P34" s="32"/>
      <c r="Q34" s="16"/>
      <c r="R34" s="16"/>
      <c r="S34" s="16"/>
      <c r="T34" s="20"/>
      <c r="U34" s="115">
        <f t="shared" ca="1" si="66"/>
        <v>0</v>
      </c>
      <c r="V34" s="32"/>
      <c r="W34" s="16"/>
      <c r="X34" s="16"/>
      <c r="Y34" s="16"/>
      <c r="Z34" s="20"/>
      <c r="AA34" s="115">
        <f t="shared" ca="1" si="67"/>
        <v>0</v>
      </c>
      <c r="AB34" s="32"/>
      <c r="AC34" s="16"/>
      <c r="AD34" s="16"/>
      <c r="AE34" s="16"/>
      <c r="AF34" s="20"/>
      <c r="AG34" s="115">
        <f ca="1">AA34+2</f>
        <v>2</v>
      </c>
      <c r="AH34" s="32"/>
      <c r="AI34" s="16"/>
      <c r="AJ34" s="16"/>
      <c r="AK34" s="16"/>
      <c r="AL34" s="20"/>
      <c r="AM34" s="115">
        <f t="shared" ca="1" si="69"/>
        <v>2</v>
      </c>
      <c r="AN34" s="32"/>
      <c r="AO34" s="16"/>
      <c r="AP34" s="16"/>
      <c r="AQ34" s="16"/>
      <c r="AR34" s="20"/>
      <c r="AS34" s="115">
        <f t="shared" ca="1" si="70"/>
        <v>2</v>
      </c>
      <c r="AT34" s="32"/>
      <c r="AU34" s="16"/>
      <c r="AV34" s="16"/>
      <c r="AW34" s="16"/>
      <c r="AX34" s="125"/>
    </row>
    <row r="35" spans="1:50" s="22" customFormat="1" ht="12.95">
      <c r="A35" s="2"/>
      <c r="B35" s="2"/>
      <c r="C35" s="21">
        <f ca="1">SUM(C22:C34)</f>
        <v>3</v>
      </c>
      <c r="D35" s="21">
        <f ca="1">SUM(D13:D21)</f>
        <v>32</v>
      </c>
      <c r="E35" s="21">
        <f ca="1">SUM(E4:E21)</f>
        <v>101</v>
      </c>
      <c r="F35" s="21">
        <f ca="1">SUM(F4:F21)</f>
        <v>510</v>
      </c>
      <c r="G35" s="21">
        <f ca="1">SUM(G4:G21)</f>
        <v>31</v>
      </c>
      <c r="H35" s="21">
        <f ca="1">SUM(H4:H21)</f>
        <v>0</v>
      </c>
      <c r="I35" s="21">
        <f ca="1">SUM(I22:I34)</f>
        <v>3</v>
      </c>
      <c r="J35" s="21">
        <f ca="1">SUM(J13:J21)</f>
        <v>32</v>
      </c>
      <c r="K35" s="21">
        <f ca="1">SUM(K4:K21)</f>
        <v>101</v>
      </c>
      <c r="L35" s="21">
        <f ca="1">SUM(L4:L21)</f>
        <v>510</v>
      </c>
      <c r="M35" s="21">
        <f ca="1">SUM(M4:M21)</f>
        <v>31</v>
      </c>
      <c r="N35" s="21">
        <f ca="1">SUM(N4:N21)</f>
        <v>0</v>
      </c>
      <c r="O35" s="21">
        <f ca="1">SUM(O22:O34)</f>
        <v>3</v>
      </c>
      <c r="P35" s="21">
        <f ca="1">SUM(P13:P21)</f>
        <v>32</v>
      </c>
      <c r="Q35" s="21">
        <f ca="1">SUM(Q4:Q21)</f>
        <v>101</v>
      </c>
      <c r="R35" s="21">
        <f ca="1">SUM(R4:R21)</f>
        <v>510</v>
      </c>
      <c r="S35" s="21">
        <f ca="1">SUM(S4:S21)</f>
        <v>31</v>
      </c>
      <c r="T35" s="21">
        <f ca="1">SUM(T4:T21)</f>
        <v>0</v>
      </c>
      <c r="U35" s="21">
        <f ca="1">SUM(U22:U34)</f>
        <v>3</v>
      </c>
      <c r="V35" s="21">
        <f ca="1">SUM(V13:V21)</f>
        <v>32</v>
      </c>
      <c r="W35" s="21">
        <f ca="1">SUM(W4:W21)</f>
        <v>101</v>
      </c>
      <c r="X35" s="21">
        <f ca="1">SUM(X4:X21)</f>
        <v>510</v>
      </c>
      <c r="Y35" s="21">
        <f ca="1">SUM(Y4:Y21)</f>
        <v>31</v>
      </c>
      <c r="Z35" s="21">
        <f ca="1">SUM(Z4:Z21)</f>
        <v>0</v>
      </c>
      <c r="AA35" s="21">
        <f ca="1">SUM(AA22:AA34)</f>
        <v>3</v>
      </c>
      <c r="AB35" s="21">
        <f ca="1">SUM(AB13:AB21)</f>
        <v>34</v>
      </c>
      <c r="AC35" s="21">
        <f ca="1">SUM(AC4:AC21)</f>
        <v>106</v>
      </c>
      <c r="AD35" s="21">
        <f ca="1">SUM(AD4:AD21)</f>
        <v>523</v>
      </c>
      <c r="AE35" s="21">
        <f ca="1">SUM(AE4:AE21)</f>
        <v>36</v>
      </c>
      <c r="AF35" s="21">
        <f ca="1">SUM(AF4:AF21)</f>
        <v>0</v>
      </c>
      <c r="AG35" s="21">
        <f ca="1">SUM(AG22:AG34)</f>
        <v>4</v>
      </c>
      <c r="AH35" s="21">
        <f ca="1">SUM(AH13:AH21)</f>
        <v>34</v>
      </c>
      <c r="AI35" s="21">
        <f ca="1">SUM(AI4:AI21)</f>
        <v>106</v>
      </c>
      <c r="AJ35" s="21">
        <f ca="1">SUM(AJ4:AJ21)</f>
        <v>531</v>
      </c>
      <c r="AK35" s="21">
        <f ca="1">SUM(AK4:AK21)</f>
        <v>41</v>
      </c>
      <c r="AL35" s="21">
        <f ca="1">SUM(AL4:AL21)</f>
        <v>0</v>
      </c>
      <c r="AM35" s="21">
        <f ca="1">SUM(AM22:AM34)</f>
        <v>4</v>
      </c>
      <c r="AN35" s="21">
        <f ca="1">SUM(AN13:AN21)</f>
        <v>34</v>
      </c>
      <c r="AO35" s="21">
        <f ca="1">SUM(AO4:AO21)</f>
        <v>106</v>
      </c>
      <c r="AP35" s="21">
        <f ca="1">SUM(AP4:AP21)</f>
        <v>539</v>
      </c>
      <c r="AQ35" s="21">
        <f ca="1">SUM(AQ4:AQ21)</f>
        <v>46</v>
      </c>
      <c r="AR35" s="21">
        <f ca="1">SUM(AR4:AR21)</f>
        <v>0</v>
      </c>
      <c r="AS35" s="21">
        <f ca="1">SUM(AS22:AS34)</f>
        <v>4</v>
      </c>
      <c r="AT35" s="21">
        <f ca="1">SUM(AT13:AT21)</f>
        <v>34</v>
      </c>
      <c r="AU35" s="21">
        <f ca="1">SUM(AU4:AU21)</f>
        <v>106</v>
      </c>
      <c r="AV35" s="21">
        <f ca="1">SUM(AV4:AV21)</f>
        <v>547</v>
      </c>
      <c r="AW35" s="21">
        <f ca="1">SUM(AW4:AW21)</f>
        <v>51</v>
      </c>
      <c r="AX35" s="21">
        <f ca="1">SUM(AX4:AX21)</f>
        <v>0</v>
      </c>
    </row>
    <row r="36" spans="1:50" s="22" customFormat="1" ht="45" customHeight="1">
      <c r="C36" s="297">
        <f ca="1">SUM(C35:H35)</f>
        <v>677</v>
      </c>
      <c r="D36" s="297"/>
      <c r="E36" s="297"/>
      <c r="F36" s="297"/>
      <c r="G36" s="297"/>
      <c r="H36" s="297"/>
      <c r="I36" s="297">
        <f ca="1">SUM(I35:N35)</f>
        <v>677</v>
      </c>
      <c r="J36" s="297"/>
      <c r="K36" s="297"/>
      <c r="L36" s="297"/>
      <c r="M36" s="297"/>
      <c r="N36" s="297"/>
      <c r="O36" s="297">
        <f ca="1">SUM(O35:T35)</f>
        <v>677</v>
      </c>
      <c r="P36" s="297"/>
      <c r="Q36" s="297"/>
      <c r="R36" s="297"/>
      <c r="S36" s="297"/>
      <c r="T36" s="297"/>
      <c r="U36" s="297">
        <f ca="1">SUM(U35:Z35)</f>
        <v>677</v>
      </c>
      <c r="V36" s="297"/>
      <c r="W36" s="297"/>
      <c r="X36" s="297"/>
      <c r="Y36" s="297"/>
      <c r="Z36" s="297"/>
      <c r="AA36" s="297">
        <f ca="1">SUM(AA35:AF35)</f>
        <v>702</v>
      </c>
      <c r="AB36" s="297"/>
      <c r="AC36" s="297"/>
      <c r="AD36" s="297"/>
      <c r="AE36" s="297"/>
      <c r="AF36" s="297"/>
      <c r="AG36" s="297">
        <f ca="1">SUM(AG35:AL35)</f>
        <v>716</v>
      </c>
      <c r="AH36" s="297"/>
      <c r="AI36" s="297"/>
      <c r="AJ36" s="297"/>
      <c r="AK36" s="297"/>
      <c r="AL36" s="297"/>
      <c r="AM36" s="297">
        <f ca="1">SUM(AM35:AR35)</f>
        <v>729</v>
      </c>
      <c r="AN36" s="297"/>
      <c r="AO36" s="297"/>
      <c r="AP36" s="297"/>
      <c r="AQ36" s="297"/>
      <c r="AR36" s="297"/>
      <c r="AS36" s="297">
        <f ca="1">SUM(AS35:AX35)</f>
        <v>742</v>
      </c>
      <c r="AT36" s="297"/>
      <c r="AU36" s="297"/>
      <c r="AV36" s="297"/>
      <c r="AW36" s="297"/>
      <c r="AX36" s="297"/>
    </row>
    <row r="37" spans="1:50">
      <c r="A37" s="40"/>
    </row>
  </sheetData>
  <sheetProtection algorithmName="SHA-512" hashValue="FA7LraROmGnh2vdv7sNXsw1FLRmCV3FG/48dymHlHpsazzlqg0p0S8/q4pO1YldWZqmt90kelpz//USDeofaAA==" saltValue="qxfR3XpJSOae5+V+FprXow==" spinCount="100000" sheet="1" selectLockedCells="1"/>
  <mergeCells count="23">
    <mergeCell ref="C1:Z1"/>
    <mergeCell ref="A1:A3"/>
    <mergeCell ref="B1:B3"/>
    <mergeCell ref="C2:H2"/>
    <mergeCell ref="I2:N2"/>
    <mergeCell ref="O2:T2"/>
    <mergeCell ref="AA1:AX1"/>
    <mergeCell ref="AS2:AX2"/>
    <mergeCell ref="AS36:AX36"/>
    <mergeCell ref="AA2:AF2"/>
    <mergeCell ref="AG2:AL2"/>
    <mergeCell ref="AM2:AR2"/>
    <mergeCell ref="AM36:AR36"/>
    <mergeCell ref="A4:A12"/>
    <mergeCell ref="A13:A21"/>
    <mergeCell ref="U2:Z2"/>
    <mergeCell ref="AA36:AF36"/>
    <mergeCell ref="AG36:AL36"/>
    <mergeCell ref="O36:T36"/>
    <mergeCell ref="U36:Z36"/>
    <mergeCell ref="A22:A34"/>
    <mergeCell ref="C36:H36"/>
    <mergeCell ref="I36:N36"/>
  </mergeCells>
  <pageMargins left="0.7" right="0.7" top="0.75" bottom="0.75" header="0.3" footer="0.3"/>
  <pageSetup paperSize="8" scale="50" orientation="landscape" r:id="rId1"/>
  <ignoredErrors>
    <ignoredError sqref="AC13 AK12 AI13 AH15 AJ14 AI18 AJ21 AG26 AM26 AM33 AQ12 AW12 AO13 AU13 AP14 AV14 AO18 AP21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/>
  <dimension ref="A1:Z35"/>
  <sheetViews>
    <sheetView zoomScale="70" zoomScaleNormal="70" workbookViewId="0" xr3:uid="{F9CF3CF3-643B-5BE6-8B46-32C596A47465}">
      <selection sqref="A1:A2"/>
    </sheetView>
  </sheetViews>
  <sheetFormatPr defaultColWidth="9.140625" defaultRowHeight="12.6"/>
  <cols>
    <col min="1" max="1" width="6.140625" style="1" bestFit="1" customWidth="1"/>
    <col min="2" max="2" width="12.5703125" style="1" customWidth="1"/>
    <col min="3" max="26" width="15.5703125" style="1" customWidth="1"/>
    <col min="27" max="16384" width="9.140625" style="1"/>
  </cols>
  <sheetData>
    <row r="1" spans="1:26" ht="24" customHeight="1" thickBot="1">
      <c r="A1" s="313" t="s">
        <v>2318</v>
      </c>
      <c r="B1" s="315" t="s">
        <v>2</v>
      </c>
      <c r="C1" s="317" t="s">
        <v>2362</v>
      </c>
      <c r="D1" s="318"/>
      <c r="E1" s="318"/>
      <c r="F1" s="318"/>
      <c r="G1" s="318"/>
      <c r="H1" s="318"/>
      <c r="I1" s="318"/>
      <c r="J1" s="318"/>
      <c r="K1" s="318"/>
      <c r="L1" s="318"/>
      <c r="M1" s="318"/>
      <c r="N1" s="319"/>
      <c r="O1" s="312" t="s">
        <v>2363</v>
      </c>
      <c r="P1" s="312"/>
      <c r="Q1" s="312"/>
      <c r="R1" s="312"/>
      <c r="S1" s="312"/>
      <c r="T1" s="312"/>
      <c r="U1" s="312"/>
      <c r="V1" s="312"/>
      <c r="W1" s="312"/>
      <c r="X1" s="312"/>
      <c r="Y1" s="312"/>
      <c r="Z1" s="312"/>
    </row>
    <row r="2" spans="1:26" s="3" customFormat="1" ht="51" thickBot="1">
      <c r="A2" s="314"/>
      <c r="B2" s="316"/>
      <c r="C2" s="184" t="s">
        <v>2370</v>
      </c>
      <c r="D2" s="184" t="s">
        <v>2371</v>
      </c>
      <c r="E2" s="190" t="s">
        <v>2372</v>
      </c>
      <c r="F2" s="184" t="s">
        <v>2373</v>
      </c>
      <c r="G2" s="184" t="s">
        <v>2374</v>
      </c>
      <c r="H2" s="184" t="s">
        <v>2375</v>
      </c>
      <c r="I2" s="184" t="s">
        <v>2376</v>
      </c>
      <c r="J2" s="184" t="s">
        <v>2377</v>
      </c>
      <c r="K2" s="184" t="s">
        <v>2378</v>
      </c>
      <c r="L2" s="190" t="s">
        <v>2379</v>
      </c>
      <c r="M2" s="184" t="s">
        <v>2380</v>
      </c>
      <c r="N2" s="184" t="s">
        <v>2381</v>
      </c>
      <c r="O2" s="184" t="s">
        <v>2382</v>
      </c>
      <c r="P2" s="184" t="s">
        <v>2383</v>
      </c>
      <c r="Q2" s="184" t="s">
        <v>2384</v>
      </c>
      <c r="R2" s="191" t="s">
        <v>2385</v>
      </c>
      <c r="S2" s="184" t="s">
        <v>2386</v>
      </c>
      <c r="T2" s="192" t="s">
        <v>2387</v>
      </c>
      <c r="U2" s="184" t="s">
        <v>2388</v>
      </c>
      <c r="V2" s="184" t="s">
        <v>2389</v>
      </c>
      <c r="W2" s="184" t="s">
        <v>2390</v>
      </c>
      <c r="X2" s="184" t="s">
        <v>2391</v>
      </c>
      <c r="Y2" s="184" t="s">
        <v>2392</v>
      </c>
      <c r="Z2" s="192" t="s">
        <v>2393</v>
      </c>
    </row>
    <row r="3" spans="1:26" ht="12.95">
      <c r="A3" s="288" t="s">
        <v>15</v>
      </c>
      <c r="B3" s="181">
        <v>10</v>
      </c>
      <c r="C3" s="185"/>
      <c r="D3" s="186"/>
      <c r="E3" s="187">
        <f ca="1">'Tabela cen jednostkowych'!K3*'Liczba lokalizacji wg typu'!E4</f>
        <v>0</v>
      </c>
      <c r="F3" s="188">
        <f ca="1">'Tabela cen jednostkowych'!L3*'Liczba lokalizacji wg typu'!F4</f>
        <v>0</v>
      </c>
      <c r="G3" s="188">
        <f ca="1">'Tabela cen jednostkowych'!M3*'Liczba lokalizacji wg typu'!G4</f>
        <v>0</v>
      </c>
      <c r="H3" s="189">
        <f ca="1">'Tabela cen jednostkowych'!N3*'Liczba lokalizacji wg typu'!H4</f>
        <v>0</v>
      </c>
      <c r="I3" s="185"/>
      <c r="J3" s="186"/>
      <c r="K3" s="44">
        <f ca="1">'Tabela cen jednostkowych'!E3*'Liczba lokalizacji wg typu'!E4*12</f>
        <v>0</v>
      </c>
      <c r="L3" s="188">
        <f ca="1">'Tabela cen jednostkowych'!F3*'Liczba lokalizacji wg typu'!F4*12</f>
        <v>0</v>
      </c>
      <c r="M3" s="188">
        <f ca="1">'Tabela cen jednostkowych'!G3*'Liczba lokalizacji wg typu'!G4*12</f>
        <v>0</v>
      </c>
      <c r="N3" s="189">
        <f ca="1">'Tabela cen jednostkowych'!H3*'Liczba lokalizacji wg typu'!H4*12</f>
        <v>0</v>
      </c>
      <c r="O3" s="37"/>
      <c r="P3" s="35"/>
      <c r="Q3" s="187">
        <f ca="1">'Tabela cen jednostkowych'!K3*'Liczba lokalizacji wg typu'!AC4</f>
        <v>0</v>
      </c>
      <c r="R3" s="42">
        <f ca="1">'Tabela cen jednostkowych'!L3*'Liczba lokalizacji wg typu'!AD4</f>
        <v>0</v>
      </c>
      <c r="S3" s="188">
        <f ca="1">'Tabela cen jednostkowych'!M3*'Liczba lokalizacji wg typu'!AE4</f>
        <v>0</v>
      </c>
      <c r="T3" s="43">
        <f ca="1">'Tabela cen jednostkowych'!N3*'Liczba lokalizacji wg typu'!AF4</f>
        <v>0</v>
      </c>
      <c r="U3" s="37"/>
      <c r="V3" s="37"/>
      <c r="W3" s="69">
        <f ca="1">'Tabela cen jednostkowych'!E3*'Liczba lokalizacji wg typu'!AC4*12</f>
        <v>0</v>
      </c>
      <c r="X3" s="11">
        <f ca="1">'Tabela cen jednostkowych'!F3*'Liczba lokalizacji wg typu'!AD4*12</f>
        <v>0</v>
      </c>
      <c r="Y3" s="11">
        <f ca="1">'Tabela cen jednostkowych'!G3*'Liczba lokalizacji wg typu'!AE4*12</f>
        <v>0</v>
      </c>
      <c r="Z3" s="70">
        <f ca="1">'Tabela cen jednostkowych'!H3*'Liczba lokalizacji wg typu'!AF4*12</f>
        <v>0</v>
      </c>
    </row>
    <row r="4" spans="1:26" ht="12.95">
      <c r="A4" s="289"/>
      <c r="B4" s="182">
        <v>20</v>
      </c>
      <c r="C4" s="38"/>
      <c r="D4" s="36"/>
      <c r="E4" s="44">
        <f ca="1">'Tabela cen jednostkowych'!K4*'Liczba lokalizacji wg typu'!E5</f>
        <v>0</v>
      </c>
      <c r="F4" s="41">
        <f ca="1">'Tabela cen jednostkowych'!L4*'Liczba lokalizacji wg typu'!F5</f>
        <v>0</v>
      </c>
      <c r="G4" s="41">
        <f ca="1">'Tabela cen jednostkowych'!M4*'Liczba lokalizacji wg typu'!G5</f>
        <v>0</v>
      </c>
      <c r="H4" s="45">
        <f ca="1">'Tabela cen jednostkowych'!N4*'Liczba lokalizacji wg typu'!H5</f>
        <v>0</v>
      </c>
      <c r="I4" s="38"/>
      <c r="J4" s="36"/>
      <c r="K4" s="44">
        <f ca="1">'Tabela cen jednostkowych'!E4*'Liczba lokalizacji wg typu'!E5*12</f>
        <v>0</v>
      </c>
      <c r="L4" s="41">
        <f ca="1">'Tabela cen jednostkowych'!F4*'Liczba lokalizacji wg typu'!F5*12</f>
        <v>0</v>
      </c>
      <c r="M4" s="41">
        <f ca="1">'Tabela cen jednostkowych'!G4*'Liczba lokalizacji wg typu'!G5*12</f>
        <v>0</v>
      </c>
      <c r="N4" s="45">
        <f ca="1">'Tabela cen jednostkowych'!H4*'Liczba lokalizacji wg typu'!H5*12</f>
        <v>0</v>
      </c>
      <c r="O4" s="38"/>
      <c r="P4" s="36"/>
      <c r="Q4" s="44">
        <f ca="1">'Tabela cen jednostkowych'!K4*'Liczba lokalizacji wg typu'!AC5</f>
        <v>0</v>
      </c>
      <c r="R4" s="41">
        <f ca="1">'Tabela cen jednostkowych'!L4*'Liczba lokalizacji wg typu'!AD5</f>
        <v>0</v>
      </c>
      <c r="S4" s="41">
        <f ca="1">'Tabela cen jednostkowych'!M4*'Liczba lokalizacji wg typu'!AE5</f>
        <v>0</v>
      </c>
      <c r="T4" s="45">
        <f ca="1">'Tabela cen jednostkowych'!N4*'Liczba lokalizacji wg typu'!AF5</f>
        <v>0</v>
      </c>
      <c r="U4" s="38"/>
      <c r="V4" s="38"/>
      <c r="W4" s="71">
        <f ca="1">'Tabela cen jednostkowych'!E4*'Liczba lokalizacji wg typu'!AC5*12</f>
        <v>0</v>
      </c>
      <c r="X4" s="9">
        <f ca="1">'Tabela cen jednostkowych'!F4*'Liczba lokalizacji wg typu'!AD5*12</f>
        <v>0</v>
      </c>
      <c r="Y4" s="9">
        <f ca="1">'Tabela cen jednostkowych'!G4*'Liczba lokalizacji wg typu'!AE5*12</f>
        <v>0</v>
      </c>
      <c r="Z4" s="72">
        <f ca="1">'Tabela cen jednostkowych'!H4*'Liczba lokalizacji wg typu'!AF5*12</f>
        <v>0</v>
      </c>
    </row>
    <row r="5" spans="1:26" ht="12.95">
      <c r="A5" s="289"/>
      <c r="B5" s="182">
        <v>30</v>
      </c>
      <c r="C5" s="38"/>
      <c r="D5" s="36"/>
      <c r="E5" s="44">
        <f ca="1">'Tabela cen jednostkowych'!K5*'Liczba lokalizacji wg typu'!E6</f>
        <v>0</v>
      </c>
      <c r="F5" s="41">
        <f ca="1">'Tabela cen jednostkowych'!L5*'Liczba lokalizacji wg typu'!F6</f>
        <v>0</v>
      </c>
      <c r="G5" s="41">
        <f ca="1">'Tabela cen jednostkowych'!M5*'Liczba lokalizacji wg typu'!G6</f>
        <v>0</v>
      </c>
      <c r="H5" s="45">
        <f ca="1">'Tabela cen jednostkowych'!N5*'Liczba lokalizacji wg typu'!H6</f>
        <v>0</v>
      </c>
      <c r="I5" s="38"/>
      <c r="J5" s="36"/>
      <c r="K5" s="44">
        <f ca="1">'Tabela cen jednostkowych'!E5*'Liczba lokalizacji wg typu'!E6*12</f>
        <v>0</v>
      </c>
      <c r="L5" s="41">
        <f ca="1">'Tabela cen jednostkowych'!F5*'Liczba lokalizacji wg typu'!F6*12</f>
        <v>0</v>
      </c>
      <c r="M5" s="41">
        <f ca="1">'Tabela cen jednostkowych'!G5*'Liczba lokalizacji wg typu'!G6*12</f>
        <v>0</v>
      </c>
      <c r="N5" s="45">
        <f ca="1">'Tabela cen jednostkowych'!H5*'Liczba lokalizacji wg typu'!H6*12</f>
        <v>0</v>
      </c>
      <c r="O5" s="38"/>
      <c r="P5" s="36"/>
      <c r="Q5" s="44">
        <f ca="1">'Tabela cen jednostkowych'!K5*'Liczba lokalizacji wg typu'!AC6</f>
        <v>0</v>
      </c>
      <c r="R5" s="41">
        <f ca="1">'Tabela cen jednostkowych'!L5*'Liczba lokalizacji wg typu'!AD6</f>
        <v>0</v>
      </c>
      <c r="S5" s="41">
        <f ca="1">'Tabela cen jednostkowych'!M5*'Liczba lokalizacji wg typu'!AE6</f>
        <v>0</v>
      </c>
      <c r="T5" s="45">
        <f ca="1">'Tabela cen jednostkowych'!N5*'Liczba lokalizacji wg typu'!AF6</f>
        <v>0</v>
      </c>
      <c r="U5" s="38"/>
      <c r="V5" s="38"/>
      <c r="W5" s="71">
        <f ca="1">'Tabela cen jednostkowych'!E5*'Liczba lokalizacji wg typu'!AC6*12</f>
        <v>0</v>
      </c>
      <c r="X5" s="9">
        <f ca="1">'Tabela cen jednostkowych'!F5*'Liczba lokalizacji wg typu'!AD6*12</f>
        <v>0</v>
      </c>
      <c r="Y5" s="9">
        <f ca="1">'Tabela cen jednostkowych'!G5*'Liczba lokalizacji wg typu'!AE6*12</f>
        <v>0</v>
      </c>
      <c r="Z5" s="72">
        <f ca="1">'Tabela cen jednostkowych'!H5*'Liczba lokalizacji wg typu'!AF6*12</f>
        <v>0</v>
      </c>
    </row>
    <row r="6" spans="1:26" ht="12.95">
      <c r="A6" s="289"/>
      <c r="B6" s="182">
        <v>40</v>
      </c>
      <c r="C6" s="38"/>
      <c r="D6" s="36"/>
      <c r="E6" s="44">
        <f ca="1">'Tabela cen jednostkowych'!K6*'Liczba lokalizacji wg typu'!E7</f>
        <v>0</v>
      </c>
      <c r="F6" s="41">
        <f ca="1">'Tabela cen jednostkowych'!L6*'Liczba lokalizacji wg typu'!F7</f>
        <v>0</v>
      </c>
      <c r="G6" s="41">
        <f ca="1">'Tabela cen jednostkowych'!M6*'Liczba lokalizacji wg typu'!G7</f>
        <v>0</v>
      </c>
      <c r="H6" s="45">
        <f ca="1">'Tabela cen jednostkowych'!N6*'Liczba lokalizacji wg typu'!H7</f>
        <v>0</v>
      </c>
      <c r="I6" s="38"/>
      <c r="J6" s="36"/>
      <c r="K6" s="44">
        <f ca="1">'Tabela cen jednostkowych'!E6*'Liczba lokalizacji wg typu'!E7*12</f>
        <v>0</v>
      </c>
      <c r="L6" s="41">
        <f ca="1">'Tabela cen jednostkowych'!F6*'Liczba lokalizacji wg typu'!F7*12</f>
        <v>0</v>
      </c>
      <c r="M6" s="41">
        <f ca="1">'Tabela cen jednostkowych'!G6*'Liczba lokalizacji wg typu'!G7*12</f>
        <v>0</v>
      </c>
      <c r="N6" s="45">
        <f ca="1">'Tabela cen jednostkowych'!H6*'Liczba lokalizacji wg typu'!H7*12</f>
        <v>0</v>
      </c>
      <c r="O6" s="38"/>
      <c r="P6" s="36"/>
      <c r="Q6" s="44">
        <f ca="1">'Tabela cen jednostkowych'!K6*'Liczba lokalizacji wg typu'!AC7</f>
        <v>0</v>
      </c>
      <c r="R6" s="41">
        <f ca="1">'Tabela cen jednostkowych'!L6*'Liczba lokalizacji wg typu'!AD7</f>
        <v>0</v>
      </c>
      <c r="S6" s="41">
        <f ca="1">'Tabela cen jednostkowych'!M6*'Liczba lokalizacji wg typu'!AE7</f>
        <v>0</v>
      </c>
      <c r="T6" s="45">
        <f ca="1">'Tabela cen jednostkowych'!N6*'Liczba lokalizacji wg typu'!AF7</f>
        <v>0</v>
      </c>
      <c r="U6" s="38"/>
      <c r="V6" s="38"/>
      <c r="W6" s="71">
        <f ca="1">'Tabela cen jednostkowych'!E6*'Liczba lokalizacji wg typu'!AC7*12</f>
        <v>0</v>
      </c>
      <c r="X6" s="9">
        <f ca="1">'Tabela cen jednostkowych'!F6*'Liczba lokalizacji wg typu'!AD7*12</f>
        <v>0</v>
      </c>
      <c r="Y6" s="9">
        <f ca="1">'Tabela cen jednostkowych'!G6*'Liczba lokalizacji wg typu'!AE7*12</f>
        <v>0</v>
      </c>
      <c r="Z6" s="72">
        <f ca="1">'Tabela cen jednostkowych'!H6*'Liczba lokalizacji wg typu'!AF7*12</f>
        <v>0</v>
      </c>
    </row>
    <row r="7" spans="1:26" ht="12.95">
      <c r="A7" s="289"/>
      <c r="B7" s="182">
        <v>50</v>
      </c>
      <c r="C7" s="38"/>
      <c r="D7" s="36"/>
      <c r="E7" s="44">
        <f ca="1">'Tabela cen jednostkowych'!K7*'Liczba lokalizacji wg typu'!E8</f>
        <v>0</v>
      </c>
      <c r="F7" s="41">
        <f ca="1">'Tabela cen jednostkowych'!L7*'Liczba lokalizacji wg typu'!F8</f>
        <v>0</v>
      </c>
      <c r="G7" s="41">
        <f ca="1">'Tabela cen jednostkowych'!M7*'Liczba lokalizacji wg typu'!G8</f>
        <v>0</v>
      </c>
      <c r="H7" s="45">
        <f ca="1">'Tabela cen jednostkowych'!N7*'Liczba lokalizacji wg typu'!H8</f>
        <v>0</v>
      </c>
      <c r="I7" s="38"/>
      <c r="J7" s="36"/>
      <c r="K7" s="44">
        <f ca="1">'Tabela cen jednostkowych'!E7*'Liczba lokalizacji wg typu'!E8*12</f>
        <v>0</v>
      </c>
      <c r="L7" s="41">
        <f ca="1">'Tabela cen jednostkowych'!F7*'Liczba lokalizacji wg typu'!F8*12</f>
        <v>0</v>
      </c>
      <c r="M7" s="41">
        <f ca="1">'Tabela cen jednostkowych'!G7*'Liczba lokalizacji wg typu'!G8*12</f>
        <v>0</v>
      </c>
      <c r="N7" s="45">
        <f ca="1">'Tabela cen jednostkowych'!H7*'Liczba lokalizacji wg typu'!H8*12</f>
        <v>0</v>
      </c>
      <c r="O7" s="38"/>
      <c r="P7" s="36"/>
      <c r="Q7" s="44">
        <f ca="1">'Tabela cen jednostkowych'!K7*'Liczba lokalizacji wg typu'!AC8</f>
        <v>0</v>
      </c>
      <c r="R7" s="41">
        <f ca="1">'Tabela cen jednostkowych'!L7*'Liczba lokalizacji wg typu'!AD8</f>
        <v>0</v>
      </c>
      <c r="S7" s="41">
        <f ca="1">'Tabela cen jednostkowych'!M7*'Liczba lokalizacji wg typu'!AE8</f>
        <v>0</v>
      </c>
      <c r="T7" s="45">
        <f ca="1">'Tabela cen jednostkowych'!N7*'Liczba lokalizacji wg typu'!AF8</f>
        <v>0</v>
      </c>
      <c r="U7" s="38"/>
      <c r="V7" s="38"/>
      <c r="W7" s="71">
        <f ca="1">'Tabela cen jednostkowych'!E7*'Liczba lokalizacji wg typu'!AC8*12</f>
        <v>0</v>
      </c>
      <c r="X7" s="9">
        <f ca="1">'Tabela cen jednostkowych'!F7*'Liczba lokalizacji wg typu'!AD8*12</f>
        <v>0</v>
      </c>
      <c r="Y7" s="9">
        <f ca="1">'Tabela cen jednostkowych'!G7*'Liczba lokalizacji wg typu'!AE8*12</f>
        <v>0</v>
      </c>
      <c r="Z7" s="72">
        <f ca="1">'Tabela cen jednostkowych'!H7*'Liczba lokalizacji wg typu'!AF8*12</f>
        <v>0</v>
      </c>
    </row>
    <row r="8" spans="1:26" ht="12.95">
      <c r="A8" s="289"/>
      <c r="B8" s="182">
        <v>60</v>
      </c>
      <c r="C8" s="38"/>
      <c r="D8" s="36"/>
      <c r="E8" s="44">
        <f ca="1">'Tabela cen jednostkowych'!K8*'Liczba lokalizacji wg typu'!E9</f>
        <v>0</v>
      </c>
      <c r="F8" s="41">
        <f ca="1">'Tabela cen jednostkowych'!L8*'Liczba lokalizacji wg typu'!F9</f>
        <v>0</v>
      </c>
      <c r="G8" s="41">
        <f ca="1">'Tabela cen jednostkowych'!M8*'Liczba lokalizacji wg typu'!G9</f>
        <v>0</v>
      </c>
      <c r="H8" s="45">
        <f ca="1">'Tabela cen jednostkowych'!N8*'Liczba lokalizacji wg typu'!H9</f>
        <v>0</v>
      </c>
      <c r="I8" s="38"/>
      <c r="J8" s="36"/>
      <c r="K8" s="44">
        <f ca="1">'Tabela cen jednostkowych'!E8*'Liczba lokalizacji wg typu'!E9*12</f>
        <v>0</v>
      </c>
      <c r="L8" s="41">
        <f ca="1">'Tabela cen jednostkowych'!F8*'Liczba lokalizacji wg typu'!F9*12</f>
        <v>0</v>
      </c>
      <c r="M8" s="41">
        <f ca="1">'Tabela cen jednostkowych'!G8*'Liczba lokalizacji wg typu'!G9*12</f>
        <v>0</v>
      </c>
      <c r="N8" s="45">
        <f ca="1">'Tabela cen jednostkowych'!H8*'Liczba lokalizacji wg typu'!H9*12</f>
        <v>0</v>
      </c>
      <c r="O8" s="38"/>
      <c r="P8" s="36"/>
      <c r="Q8" s="44">
        <f ca="1">'Tabela cen jednostkowych'!K8*'Liczba lokalizacji wg typu'!AC9</f>
        <v>0</v>
      </c>
      <c r="R8" s="41">
        <f ca="1">'Tabela cen jednostkowych'!L8*'Liczba lokalizacji wg typu'!AD9</f>
        <v>0</v>
      </c>
      <c r="S8" s="41">
        <f ca="1">'Tabela cen jednostkowych'!M8*'Liczba lokalizacji wg typu'!AE9</f>
        <v>0</v>
      </c>
      <c r="T8" s="45">
        <f ca="1">'Tabela cen jednostkowych'!N8*'Liczba lokalizacji wg typu'!AF9</f>
        <v>0</v>
      </c>
      <c r="U8" s="38"/>
      <c r="V8" s="38"/>
      <c r="W8" s="71">
        <f ca="1">'Tabela cen jednostkowych'!E8*'Liczba lokalizacji wg typu'!AC9*12</f>
        <v>0</v>
      </c>
      <c r="X8" s="9">
        <f ca="1">'Tabela cen jednostkowych'!F8*'Liczba lokalizacji wg typu'!AD9*12</f>
        <v>0</v>
      </c>
      <c r="Y8" s="9">
        <f ca="1">'Tabela cen jednostkowych'!G8*'Liczba lokalizacji wg typu'!AE9*12</f>
        <v>0</v>
      </c>
      <c r="Z8" s="72">
        <f ca="1">'Tabela cen jednostkowych'!H8*'Liczba lokalizacji wg typu'!AF9*12</f>
        <v>0</v>
      </c>
    </row>
    <row r="9" spans="1:26" ht="12.95">
      <c r="A9" s="289"/>
      <c r="B9" s="182">
        <v>70</v>
      </c>
      <c r="C9" s="38"/>
      <c r="D9" s="36"/>
      <c r="E9" s="44">
        <f ca="1">'Tabela cen jednostkowych'!K9*'Liczba lokalizacji wg typu'!E10</f>
        <v>0</v>
      </c>
      <c r="F9" s="41">
        <f ca="1">'Tabela cen jednostkowych'!L9*'Liczba lokalizacji wg typu'!F10</f>
        <v>0</v>
      </c>
      <c r="G9" s="41">
        <f ca="1">'Tabela cen jednostkowych'!M9*'Liczba lokalizacji wg typu'!G10</f>
        <v>0</v>
      </c>
      <c r="H9" s="45">
        <f ca="1">'Tabela cen jednostkowych'!N9*'Liczba lokalizacji wg typu'!H10</f>
        <v>0</v>
      </c>
      <c r="I9" s="38"/>
      <c r="J9" s="36"/>
      <c r="K9" s="44">
        <f ca="1">'Tabela cen jednostkowych'!E9*'Liczba lokalizacji wg typu'!E10*12</f>
        <v>0</v>
      </c>
      <c r="L9" s="41">
        <f ca="1">'Tabela cen jednostkowych'!F9*'Liczba lokalizacji wg typu'!F10*12</f>
        <v>0</v>
      </c>
      <c r="M9" s="41">
        <f ca="1">'Tabela cen jednostkowych'!G9*'Liczba lokalizacji wg typu'!G10*12</f>
        <v>0</v>
      </c>
      <c r="N9" s="45">
        <f ca="1">'Tabela cen jednostkowych'!H9*'Liczba lokalizacji wg typu'!H10*12</f>
        <v>0</v>
      </c>
      <c r="O9" s="38"/>
      <c r="P9" s="36"/>
      <c r="Q9" s="44">
        <f ca="1">'Tabela cen jednostkowych'!K9*'Liczba lokalizacji wg typu'!AC10</f>
        <v>0</v>
      </c>
      <c r="R9" s="41">
        <f ca="1">'Tabela cen jednostkowych'!L9*'Liczba lokalizacji wg typu'!AD10</f>
        <v>0</v>
      </c>
      <c r="S9" s="41">
        <f ca="1">'Tabela cen jednostkowych'!M9*'Liczba lokalizacji wg typu'!AE10</f>
        <v>0</v>
      </c>
      <c r="T9" s="45">
        <f ca="1">'Tabela cen jednostkowych'!N9*'Liczba lokalizacji wg typu'!AF10</f>
        <v>0</v>
      </c>
      <c r="U9" s="38"/>
      <c r="V9" s="38"/>
      <c r="W9" s="71">
        <f ca="1">'Tabela cen jednostkowych'!E9*'Liczba lokalizacji wg typu'!AC10*12</f>
        <v>0</v>
      </c>
      <c r="X9" s="9">
        <f ca="1">'Tabela cen jednostkowych'!F9*'Liczba lokalizacji wg typu'!AD10*12</f>
        <v>0</v>
      </c>
      <c r="Y9" s="9">
        <f ca="1">'Tabela cen jednostkowych'!G9*'Liczba lokalizacji wg typu'!AE10*12</f>
        <v>0</v>
      </c>
      <c r="Z9" s="72">
        <f ca="1">'Tabela cen jednostkowych'!H9*'Liczba lokalizacji wg typu'!AF10*12</f>
        <v>0</v>
      </c>
    </row>
    <row r="10" spans="1:26" ht="12.95">
      <c r="A10" s="289"/>
      <c r="B10" s="182">
        <v>80</v>
      </c>
      <c r="C10" s="38"/>
      <c r="D10" s="36"/>
      <c r="E10" s="44">
        <f ca="1">'Tabela cen jednostkowych'!K10*'Liczba lokalizacji wg typu'!E11</f>
        <v>0</v>
      </c>
      <c r="F10" s="41">
        <f ca="1">'Tabela cen jednostkowych'!L10*'Liczba lokalizacji wg typu'!F11</f>
        <v>0</v>
      </c>
      <c r="G10" s="41">
        <f ca="1">'Tabela cen jednostkowych'!M10*'Liczba lokalizacji wg typu'!G11</f>
        <v>0</v>
      </c>
      <c r="H10" s="45">
        <f ca="1">'Tabela cen jednostkowych'!N10*'Liczba lokalizacji wg typu'!H11</f>
        <v>0</v>
      </c>
      <c r="I10" s="38"/>
      <c r="J10" s="36"/>
      <c r="K10" s="44">
        <f ca="1">'Tabela cen jednostkowych'!E10*'Liczba lokalizacji wg typu'!E11*12</f>
        <v>0</v>
      </c>
      <c r="L10" s="41">
        <f ca="1">'Tabela cen jednostkowych'!F10*'Liczba lokalizacji wg typu'!F11*12</f>
        <v>0</v>
      </c>
      <c r="M10" s="41">
        <f ca="1">'Tabela cen jednostkowych'!G10*'Liczba lokalizacji wg typu'!G11*12</f>
        <v>0</v>
      </c>
      <c r="N10" s="45">
        <f ca="1">'Tabela cen jednostkowych'!H10*'Liczba lokalizacji wg typu'!H11*12</f>
        <v>0</v>
      </c>
      <c r="O10" s="38"/>
      <c r="P10" s="36"/>
      <c r="Q10" s="44">
        <f ca="1">'Tabela cen jednostkowych'!K10*'Liczba lokalizacji wg typu'!AC11</f>
        <v>0</v>
      </c>
      <c r="R10" s="41">
        <f ca="1">'Tabela cen jednostkowych'!L10*'Liczba lokalizacji wg typu'!AD11</f>
        <v>0</v>
      </c>
      <c r="S10" s="41">
        <f ca="1">'Tabela cen jednostkowych'!M10*'Liczba lokalizacji wg typu'!AE11</f>
        <v>0</v>
      </c>
      <c r="T10" s="45">
        <f ca="1">'Tabela cen jednostkowych'!N10*'Liczba lokalizacji wg typu'!AF11</f>
        <v>0</v>
      </c>
      <c r="U10" s="38"/>
      <c r="V10" s="38"/>
      <c r="W10" s="71">
        <f ca="1">'Tabela cen jednostkowych'!E10*'Liczba lokalizacji wg typu'!AC11*12</f>
        <v>0</v>
      </c>
      <c r="X10" s="9">
        <f ca="1">'Tabela cen jednostkowych'!F10*'Liczba lokalizacji wg typu'!AD11*12</f>
        <v>0</v>
      </c>
      <c r="Y10" s="9">
        <f ca="1">'Tabela cen jednostkowych'!G10*'Liczba lokalizacji wg typu'!AE11*12</f>
        <v>0</v>
      </c>
      <c r="Z10" s="72">
        <f ca="1">'Tabela cen jednostkowych'!H10*'Liczba lokalizacji wg typu'!AF11*12</f>
        <v>0</v>
      </c>
    </row>
    <row r="11" spans="1:26" ht="13.5" thickBot="1">
      <c r="A11" s="290"/>
      <c r="B11" s="183">
        <v>90</v>
      </c>
      <c r="C11" s="77"/>
      <c r="D11" s="39"/>
      <c r="E11" s="46">
        <f ca="1">'Tabela cen jednostkowych'!K11*'Liczba lokalizacji wg typu'!E12</f>
        <v>0</v>
      </c>
      <c r="F11" s="47">
        <f ca="1">'Tabela cen jednostkowych'!L11*'Liczba lokalizacji wg typu'!F12</f>
        <v>0</v>
      </c>
      <c r="G11" s="47">
        <f ca="1">'Tabela cen jednostkowych'!M11*'Liczba lokalizacji wg typu'!G12</f>
        <v>0</v>
      </c>
      <c r="H11" s="48">
        <f ca="1">'Tabela cen jednostkowych'!N11*'Liczba lokalizacji wg typu'!H12</f>
        <v>0</v>
      </c>
      <c r="I11" s="77"/>
      <c r="J11" s="39"/>
      <c r="K11" s="46">
        <f ca="1">'Tabela cen jednostkowych'!E11*'Liczba lokalizacji wg typu'!E12*12</f>
        <v>0</v>
      </c>
      <c r="L11" s="47">
        <f ca="1">'Tabela cen jednostkowych'!F11*'Liczba lokalizacji wg typu'!F12*12</f>
        <v>0</v>
      </c>
      <c r="M11" s="47">
        <f ca="1">'Tabela cen jednostkowych'!G11*'Liczba lokalizacji wg typu'!G12*12</f>
        <v>0</v>
      </c>
      <c r="N11" s="48">
        <f ca="1">'Tabela cen jednostkowych'!H11*'Liczba lokalizacji wg typu'!H12*12</f>
        <v>0</v>
      </c>
      <c r="O11" s="77"/>
      <c r="P11" s="39"/>
      <c r="Q11" s="46">
        <f ca="1">'Tabela cen jednostkowych'!K11*'Liczba lokalizacji wg typu'!AC12</f>
        <v>0</v>
      </c>
      <c r="R11" s="47">
        <f>'Tabela cen jednostkowych'!L11*'Liczba lokalizacji wg typu'!AD12</f>
        <v>0</v>
      </c>
      <c r="S11" s="47">
        <f>'Tabela cen jednostkowych'!M11*'Liczba lokalizacji wg typu'!AE12</f>
        <v>0</v>
      </c>
      <c r="T11" s="48">
        <f ca="1">'Tabela cen jednostkowych'!N11*'Liczba lokalizacji wg typu'!AF12</f>
        <v>0</v>
      </c>
      <c r="U11" s="77"/>
      <c r="V11" s="77"/>
      <c r="W11" s="92">
        <f ca="1">'Tabela cen jednostkowych'!E11*'Liczba lokalizacji wg typu'!AC12*12</f>
        <v>0</v>
      </c>
      <c r="X11" s="10">
        <f>'Tabela cen jednostkowych'!F11*'Liczba lokalizacji wg typu'!AD12*12</f>
        <v>0</v>
      </c>
      <c r="Y11" s="10">
        <f>'Tabela cen jednostkowych'!G11*'Liczba lokalizacji wg typu'!AE12*12</f>
        <v>0</v>
      </c>
      <c r="Z11" s="93">
        <f ca="1">'Tabela cen jednostkowych'!H11*'Liczba lokalizacji wg typu'!AF12*12</f>
        <v>0</v>
      </c>
    </row>
    <row r="12" spans="1:26" ht="12.95">
      <c r="A12" s="288" t="s">
        <v>16</v>
      </c>
      <c r="B12" s="8">
        <v>100</v>
      </c>
      <c r="C12" s="89"/>
      <c r="D12" s="75">
        <f ca="1">'Tabela cen jednostkowych'!J12*'Liczba lokalizacji wg typu'!D13</f>
        <v>0</v>
      </c>
      <c r="E12" s="11">
        <f ca="1">'Tabela cen jednostkowych'!K12*'Liczba lokalizacji wg typu'!E13</f>
        <v>0</v>
      </c>
      <c r="F12" s="11">
        <f ca="1">'Tabela cen jednostkowych'!L12*'Liczba lokalizacji wg typu'!F13</f>
        <v>0</v>
      </c>
      <c r="G12" s="11">
        <f ca="1">'Tabela cen jednostkowych'!M12*'Liczba lokalizacji wg typu'!G13</f>
        <v>0</v>
      </c>
      <c r="H12" s="12">
        <f ca="1">'Tabela cen jednostkowych'!N12*'Liczba lokalizacji wg typu'!H13</f>
        <v>0</v>
      </c>
      <c r="I12" s="169"/>
      <c r="J12" s="69">
        <f ca="1">'Tabela cen jednostkowych'!D12*'Liczba lokalizacji wg typu'!D13*12</f>
        <v>0</v>
      </c>
      <c r="K12" s="11">
        <f ca="1">'Tabela cen jednostkowych'!E12*'Liczba lokalizacji wg typu'!E13*12</f>
        <v>0</v>
      </c>
      <c r="L12" s="11">
        <f ca="1">'Tabela cen jednostkowych'!F12*'Liczba lokalizacji wg typu'!F13*12</f>
        <v>0</v>
      </c>
      <c r="M12" s="11">
        <f ca="1">'Tabela cen jednostkowych'!G12*'Liczba lokalizacji wg typu'!G13*12</f>
        <v>0</v>
      </c>
      <c r="N12" s="70">
        <f ca="1">'Tabela cen jednostkowych'!H12*'Liczba lokalizacji wg typu'!H13*12</f>
        <v>0</v>
      </c>
      <c r="O12" s="172"/>
      <c r="P12" s="75">
        <f ca="1">'Tabela cen jednostkowych'!J12*'Liczba lokalizacji wg typu'!AB13</f>
        <v>0</v>
      </c>
      <c r="Q12" s="11">
        <f ca="1">'Tabela cen jednostkowych'!K12*'Liczba lokalizacji wg typu'!AC13</f>
        <v>0</v>
      </c>
      <c r="R12" s="11">
        <f ca="1">'Tabela cen jednostkowych'!L12*'Liczba lokalizacji wg typu'!AD13</f>
        <v>0</v>
      </c>
      <c r="S12" s="11">
        <f ca="1">'Tabela cen jednostkowych'!M12*'Liczba lokalizacji wg typu'!AE13</f>
        <v>0</v>
      </c>
      <c r="T12" s="12">
        <f ca="1">'Tabela cen jednostkowych'!N12*'Liczba lokalizacji wg typu'!AF13</f>
        <v>0</v>
      </c>
      <c r="U12" s="89"/>
      <c r="V12" s="11">
        <f ca="1">'Tabela cen jednostkowych'!D12*'Liczba lokalizacji wg typu'!AB13*12</f>
        <v>0</v>
      </c>
      <c r="W12" s="11">
        <f ca="1">'Tabela cen jednostkowych'!E12*'Liczba lokalizacji wg typu'!AC13*12</f>
        <v>0</v>
      </c>
      <c r="X12" s="11">
        <f ca="1">'Tabela cen jednostkowych'!F12*'Liczba lokalizacji wg typu'!AD13*12</f>
        <v>0</v>
      </c>
      <c r="Y12" s="11">
        <f ca="1">'Tabela cen jednostkowych'!G12*'Liczba lokalizacji wg typu'!AE13*12</f>
        <v>0</v>
      </c>
      <c r="Z12" s="70">
        <f ca="1">'Tabela cen jednostkowych'!H12*'Liczba lokalizacji wg typu'!AF13*12</f>
        <v>0</v>
      </c>
    </row>
    <row r="13" spans="1:26" ht="12.95">
      <c r="A13" s="289"/>
      <c r="B13" s="33">
        <v>200</v>
      </c>
      <c r="C13" s="90"/>
      <c r="D13" s="28">
        <f ca="1">'Tabela cen jednostkowych'!J13*'Liczba lokalizacji wg typu'!D14</f>
        <v>0</v>
      </c>
      <c r="E13" s="9">
        <f ca="1">'Tabela cen jednostkowych'!K13*'Liczba lokalizacji wg typu'!E14</f>
        <v>0</v>
      </c>
      <c r="F13" s="9">
        <f ca="1">'Tabela cen jednostkowych'!L13*'Liczba lokalizacji wg typu'!F14</f>
        <v>0</v>
      </c>
      <c r="G13" s="9">
        <f ca="1">'Tabela cen jednostkowych'!M13*'Liczba lokalizacji wg typu'!G14</f>
        <v>0</v>
      </c>
      <c r="H13" s="13">
        <f ca="1">'Tabela cen jednostkowych'!N13*'Liczba lokalizacji wg typu'!H14</f>
        <v>0</v>
      </c>
      <c r="I13" s="170"/>
      <c r="J13" s="71">
        <f ca="1">'Tabela cen jednostkowych'!D13*'Liczba lokalizacji wg typu'!D14*12</f>
        <v>0</v>
      </c>
      <c r="K13" s="9">
        <f ca="1">'Tabela cen jednostkowych'!E13*'Liczba lokalizacji wg typu'!E14*12</f>
        <v>0</v>
      </c>
      <c r="L13" s="9">
        <f ca="1">'Tabela cen jednostkowych'!F13*'Liczba lokalizacji wg typu'!F14*12</f>
        <v>0</v>
      </c>
      <c r="M13" s="9">
        <f ca="1">'Tabela cen jednostkowych'!G13*'Liczba lokalizacji wg typu'!G14*12</f>
        <v>0</v>
      </c>
      <c r="N13" s="72">
        <f ca="1">'Tabela cen jednostkowych'!H13*'Liczba lokalizacji wg typu'!H14*12</f>
        <v>0</v>
      </c>
      <c r="O13" s="173"/>
      <c r="P13" s="28">
        <f ca="1">'Tabela cen jednostkowych'!J13*'Liczba lokalizacji wg typu'!AB14</f>
        <v>0</v>
      </c>
      <c r="Q13" s="9">
        <f ca="1">'Tabela cen jednostkowych'!K13*'Liczba lokalizacji wg typu'!AC14</f>
        <v>0</v>
      </c>
      <c r="R13" s="9">
        <f ca="1">'Tabela cen jednostkowych'!L13*'Liczba lokalizacji wg typu'!AD14</f>
        <v>0</v>
      </c>
      <c r="S13" s="9">
        <f ca="1">'Tabela cen jednostkowych'!M13*'Liczba lokalizacji wg typu'!AE14</f>
        <v>0</v>
      </c>
      <c r="T13" s="13">
        <f ca="1">'Tabela cen jednostkowych'!N13*'Liczba lokalizacji wg typu'!AF14</f>
        <v>0</v>
      </c>
      <c r="U13" s="90"/>
      <c r="V13" s="28">
        <f ca="1">'Tabela cen jednostkowych'!D14*'Liczba lokalizacji wg typu'!AB14*12</f>
        <v>0</v>
      </c>
      <c r="W13" s="9">
        <f ca="1">'Tabela cen jednostkowych'!E13*'Liczba lokalizacji wg typu'!AC14*12</f>
        <v>0</v>
      </c>
      <c r="X13" s="9">
        <f ca="1">'Tabela cen jednostkowych'!F13*'Liczba lokalizacji wg typu'!AD14*12</f>
        <v>0</v>
      </c>
      <c r="Y13" s="9">
        <f ca="1">'Tabela cen jednostkowych'!G13*'Liczba lokalizacji wg typu'!AE14*12</f>
        <v>0</v>
      </c>
      <c r="Z13" s="72">
        <f ca="1">'Tabela cen jednostkowych'!H13*'Liczba lokalizacji wg typu'!AF14*12</f>
        <v>0</v>
      </c>
    </row>
    <row r="14" spans="1:26" ht="12.95">
      <c r="A14" s="289"/>
      <c r="B14" s="33">
        <v>300</v>
      </c>
      <c r="C14" s="90"/>
      <c r="D14" s="28">
        <f ca="1">'Tabela cen jednostkowych'!J14*'Liczba lokalizacji wg typu'!D15</f>
        <v>0</v>
      </c>
      <c r="E14" s="9">
        <f ca="1">'Tabela cen jednostkowych'!K14*'Liczba lokalizacji wg typu'!E15</f>
        <v>0</v>
      </c>
      <c r="F14" s="9">
        <f ca="1">'Tabela cen jednostkowych'!L14*'Liczba lokalizacji wg typu'!F15</f>
        <v>0</v>
      </c>
      <c r="G14" s="9">
        <f ca="1">'Tabela cen jednostkowych'!M14*'Liczba lokalizacji wg typu'!G15</f>
        <v>0</v>
      </c>
      <c r="H14" s="13">
        <f ca="1">'Tabela cen jednostkowych'!N14*'Liczba lokalizacji wg typu'!H15</f>
        <v>0</v>
      </c>
      <c r="I14" s="170"/>
      <c r="J14" s="71">
        <f ca="1">'Tabela cen jednostkowych'!D14*'Liczba lokalizacji wg typu'!D15*12</f>
        <v>0</v>
      </c>
      <c r="K14" s="9">
        <f ca="1">'Tabela cen jednostkowych'!E14*'Liczba lokalizacji wg typu'!E15*12</f>
        <v>0</v>
      </c>
      <c r="L14" s="9">
        <f ca="1">'Tabela cen jednostkowych'!F14*'Liczba lokalizacji wg typu'!F15*12</f>
        <v>0</v>
      </c>
      <c r="M14" s="9">
        <f ca="1">'Tabela cen jednostkowych'!G14*'Liczba lokalizacji wg typu'!G15*12</f>
        <v>0</v>
      </c>
      <c r="N14" s="72">
        <f ca="1">'Tabela cen jednostkowych'!H14*'Liczba lokalizacji wg typu'!H15*12</f>
        <v>0</v>
      </c>
      <c r="O14" s="173"/>
      <c r="P14" s="28">
        <f ca="1">'Tabela cen jednostkowych'!J14*'Liczba lokalizacji wg typu'!AB15</f>
        <v>0</v>
      </c>
      <c r="Q14" s="9">
        <f ca="1">'Tabela cen jednostkowych'!K14*'Liczba lokalizacji wg typu'!AC15</f>
        <v>0</v>
      </c>
      <c r="R14" s="9">
        <f ca="1">'Tabela cen jednostkowych'!L14*'Liczba lokalizacji wg typu'!AD15</f>
        <v>0</v>
      </c>
      <c r="S14" s="9">
        <f ca="1">'Tabela cen jednostkowych'!M14*'Liczba lokalizacji wg typu'!AE15</f>
        <v>0</v>
      </c>
      <c r="T14" s="13">
        <f ca="1">'Tabela cen jednostkowych'!N14*'Liczba lokalizacji wg typu'!AF15</f>
        <v>0</v>
      </c>
      <c r="U14" s="90"/>
      <c r="V14" s="28">
        <f ca="1">'Tabela cen jednostkowych'!D15*'Liczba lokalizacji wg typu'!AB15*12</f>
        <v>0</v>
      </c>
      <c r="W14" s="9">
        <f ca="1">'Tabela cen jednostkowych'!E14*'Liczba lokalizacji wg typu'!AC15*12</f>
        <v>0</v>
      </c>
      <c r="X14" s="9">
        <f ca="1">'Tabela cen jednostkowych'!F14*'Liczba lokalizacji wg typu'!AD15*12</f>
        <v>0</v>
      </c>
      <c r="Y14" s="9">
        <f ca="1">'Tabela cen jednostkowych'!G14*'Liczba lokalizacji wg typu'!AE15*12</f>
        <v>0</v>
      </c>
      <c r="Z14" s="72">
        <f ca="1">'Tabela cen jednostkowych'!H14*'Liczba lokalizacji wg typu'!AF15*12</f>
        <v>0</v>
      </c>
    </row>
    <row r="15" spans="1:26" ht="12.95">
      <c r="A15" s="289"/>
      <c r="B15" s="33">
        <v>400</v>
      </c>
      <c r="C15" s="90"/>
      <c r="D15" s="28">
        <f ca="1">'Tabela cen jednostkowych'!J15*'Liczba lokalizacji wg typu'!D16</f>
        <v>0</v>
      </c>
      <c r="E15" s="9">
        <f ca="1">'Tabela cen jednostkowych'!K15*'Liczba lokalizacji wg typu'!E16</f>
        <v>0</v>
      </c>
      <c r="F15" s="9">
        <f ca="1">'Tabela cen jednostkowych'!L15*'Liczba lokalizacji wg typu'!F16</f>
        <v>0</v>
      </c>
      <c r="G15" s="9">
        <f ca="1">'Tabela cen jednostkowych'!M15*'Liczba lokalizacji wg typu'!G16</f>
        <v>0</v>
      </c>
      <c r="H15" s="13">
        <f ca="1">'Tabela cen jednostkowych'!N15*'Liczba lokalizacji wg typu'!H16</f>
        <v>0</v>
      </c>
      <c r="I15" s="170"/>
      <c r="J15" s="71">
        <f ca="1">'Tabela cen jednostkowych'!D15*'Liczba lokalizacji wg typu'!D16*12</f>
        <v>0</v>
      </c>
      <c r="K15" s="9">
        <f ca="1">'Tabela cen jednostkowych'!E15*'Liczba lokalizacji wg typu'!E16*12</f>
        <v>0</v>
      </c>
      <c r="L15" s="9">
        <f ca="1">'Tabela cen jednostkowych'!F15*'Liczba lokalizacji wg typu'!F16*12</f>
        <v>0</v>
      </c>
      <c r="M15" s="9">
        <f ca="1">'Tabela cen jednostkowych'!G15*'Liczba lokalizacji wg typu'!G16*12</f>
        <v>0</v>
      </c>
      <c r="N15" s="72">
        <f ca="1">'Tabela cen jednostkowych'!H15*'Liczba lokalizacji wg typu'!H16*12</f>
        <v>0</v>
      </c>
      <c r="O15" s="173"/>
      <c r="P15" s="28">
        <f ca="1">'Tabela cen jednostkowych'!J15*'Liczba lokalizacji wg typu'!AB16</f>
        <v>0</v>
      </c>
      <c r="Q15" s="9">
        <f ca="1">'Tabela cen jednostkowych'!K15*'Liczba lokalizacji wg typu'!AC16</f>
        <v>0</v>
      </c>
      <c r="R15" s="9">
        <f ca="1">'Tabela cen jednostkowych'!L15*'Liczba lokalizacji wg typu'!AD16</f>
        <v>0</v>
      </c>
      <c r="S15" s="9">
        <f ca="1">'Tabela cen jednostkowych'!M15*'Liczba lokalizacji wg typu'!AE16</f>
        <v>0</v>
      </c>
      <c r="T15" s="13">
        <f ca="1">'Tabela cen jednostkowych'!N15*'Liczba lokalizacji wg typu'!AF16</f>
        <v>0</v>
      </c>
      <c r="U15" s="90"/>
      <c r="V15" s="28">
        <f ca="1">'Tabela cen jednostkowych'!D16*'Liczba lokalizacji wg typu'!AB16*12</f>
        <v>0</v>
      </c>
      <c r="W15" s="9">
        <f ca="1">'Tabela cen jednostkowych'!E15*'Liczba lokalizacji wg typu'!AC16*12</f>
        <v>0</v>
      </c>
      <c r="X15" s="9">
        <f ca="1">'Tabela cen jednostkowych'!F15*'Liczba lokalizacji wg typu'!AD16*12</f>
        <v>0</v>
      </c>
      <c r="Y15" s="9">
        <f ca="1">'Tabela cen jednostkowych'!G15*'Liczba lokalizacji wg typu'!AE16*12</f>
        <v>0</v>
      </c>
      <c r="Z15" s="72">
        <f ca="1">'Tabela cen jednostkowych'!H15*'Liczba lokalizacji wg typu'!AF16*12</f>
        <v>0</v>
      </c>
    </row>
    <row r="16" spans="1:26" ht="12.95">
      <c r="A16" s="289"/>
      <c r="B16" s="33">
        <v>500</v>
      </c>
      <c r="C16" s="90"/>
      <c r="D16" s="28">
        <f ca="1">'Tabela cen jednostkowych'!J16*'Liczba lokalizacji wg typu'!D17</f>
        <v>0</v>
      </c>
      <c r="E16" s="9">
        <f ca="1">'Tabela cen jednostkowych'!K16*'Liczba lokalizacji wg typu'!E17</f>
        <v>0</v>
      </c>
      <c r="F16" s="9">
        <f ca="1">'Tabela cen jednostkowych'!L16*'Liczba lokalizacji wg typu'!F17</f>
        <v>0</v>
      </c>
      <c r="G16" s="9">
        <f ca="1">'Tabela cen jednostkowych'!M16*'Liczba lokalizacji wg typu'!G17</f>
        <v>0</v>
      </c>
      <c r="H16" s="13">
        <f ca="1">'Tabela cen jednostkowych'!N16*'Liczba lokalizacji wg typu'!H17</f>
        <v>0</v>
      </c>
      <c r="I16" s="170"/>
      <c r="J16" s="71">
        <f ca="1">'Tabela cen jednostkowych'!D16*'Liczba lokalizacji wg typu'!D17*12</f>
        <v>0</v>
      </c>
      <c r="K16" s="9">
        <f ca="1">'Tabela cen jednostkowych'!E16*'Liczba lokalizacji wg typu'!E17*12</f>
        <v>0</v>
      </c>
      <c r="L16" s="9">
        <f ca="1">'Tabela cen jednostkowych'!F16*'Liczba lokalizacji wg typu'!F17*12</f>
        <v>0</v>
      </c>
      <c r="M16" s="9">
        <f ca="1">'Tabela cen jednostkowych'!G16*'Liczba lokalizacji wg typu'!G17*12</f>
        <v>0</v>
      </c>
      <c r="N16" s="72">
        <f ca="1">'Tabela cen jednostkowych'!H16*'Liczba lokalizacji wg typu'!H17*12</f>
        <v>0</v>
      </c>
      <c r="O16" s="173"/>
      <c r="P16" s="28">
        <f ca="1">'Tabela cen jednostkowych'!J16*'Liczba lokalizacji wg typu'!AB17</f>
        <v>0</v>
      </c>
      <c r="Q16" s="9">
        <f ca="1">'Tabela cen jednostkowych'!K16*'Liczba lokalizacji wg typu'!AC17</f>
        <v>0</v>
      </c>
      <c r="R16" s="9">
        <f ca="1">'Tabela cen jednostkowych'!L16*'Liczba lokalizacji wg typu'!AD17</f>
        <v>0</v>
      </c>
      <c r="S16" s="9">
        <f ca="1">'Tabela cen jednostkowych'!M16*'Liczba lokalizacji wg typu'!AE17</f>
        <v>0</v>
      </c>
      <c r="T16" s="13">
        <f ca="1">'Tabela cen jednostkowych'!N16*'Liczba lokalizacji wg typu'!AF17</f>
        <v>0</v>
      </c>
      <c r="U16" s="90"/>
      <c r="V16" s="28">
        <f ca="1">'Tabela cen jednostkowych'!D17*'Liczba lokalizacji wg typu'!AB17*12</f>
        <v>0</v>
      </c>
      <c r="W16" s="9">
        <f ca="1">'Tabela cen jednostkowych'!E16*'Liczba lokalizacji wg typu'!AC17*12</f>
        <v>0</v>
      </c>
      <c r="X16" s="9">
        <f ca="1">'Tabela cen jednostkowych'!F16*'Liczba lokalizacji wg typu'!AD17*12</f>
        <v>0</v>
      </c>
      <c r="Y16" s="9">
        <f ca="1">'Tabela cen jednostkowych'!G16*'Liczba lokalizacji wg typu'!AE17*12</f>
        <v>0</v>
      </c>
      <c r="Z16" s="72">
        <f ca="1">'Tabela cen jednostkowych'!H16*'Liczba lokalizacji wg typu'!AF17*12</f>
        <v>0</v>
      </c>
    </row>
    <row r="17" spans="1:26" ht="12.95">
      <c r="A17" s="289"/>
      <c r="B17" s="33">
        <v>600</v>
      </c>
      <c r="C17" s="90"/>
      <c r="D17" s="28">
        <f ca="1">'Tabela cen jednostkowych'!J17*'Liczba lokalizacji wg typu'!D18</f>
        <v>0</v>
      </c>
      <c r="E17" s="9">
        <f ca="1">'Tabela cen jednostkowych'!K17*'Liczba lokalizacji wg typu'!E18</f>
        <v>0</v>
      </c>
      <c r="F17" s="9">
        <f ca="1">'Tabela cen jednostkowych'!L17*'Liczba lokalizacji wg typu'!F18</f>
        <v>0</v>
      </c>
      <c r="G17" s="9">
        <f ca="1">'Tabela cen jednostkowych'!M17*'Liczba lokalizacji wg typu'!G18</f>
        <v>0</v>
      </c>
      <c r="H17" s="13">
        <f ca="1">'Tabela cen jednostkowych'!N17*'Liczba lokalizacji wg typu'!H18</f>
        <v>0</v>
      </c>
      <c r="I17" s="170"/>
      <c r="J17" s="71">
        <f ca="1">'Tabela cen jednostkowych'!D17*'Liczba lokalizacji wg typu'!D18*12</f>
        <v>0</v>
      </c>
      <c r="K17" s="9">
        <f ca="1">'Tabela cen jednostkowych'!E17*'Liczba lokalizacji wg typu'!E18*12</f>
        <v>0</v>
      </c>
      <c r="L17" s="9">
        <f ca="1">'Tabela cen jednostkowych'!F17*'Liczba lokalizacji wg typu'!F18*12</f>
        <v>0</v>
      </c>
      <c r="M17" s="9">
        <f ca="1">'Tabela cen jednostkowych'!G17*'Liczba lokalizacji wg typu'!G18*12</f>
        <v>0</v>
      </c>
      <c r="N17" s="72">
        <f ca="1">'Tabela cen jednostkowych'!H17*'Liczba lokalizacji wg typu'!H18*12</f>
        <v>0</v>
      </c>
      <c r="O17" s="173"/>
      <c r="P17" s="28">
        <f ca="1">'Tabela cen jednostkowych'!J17*'Liczba lokalizacji wg typu'!AB18</f>
        <v>0</v>
      </c>
      <c r="Q17" s="9">
        <f ca="1">'Tabela cen jednostkowych'!K17*'Liczba lokalizacji wg typu'!AC18</f>
        <v>0</v>
      </c>
      <c r="R17" s="9">
        <f ca="1">'Tabela cen jednostkowych'!L17*'Liczba lokalizacji wg typu'!AD18</f>
        <v>0</v>
      </c>
      <c r="S17" s="9">
        <f ca="1">'Tabela cen jednostkowych'!M17*'Liczba lokalizacji wg typu'!AE18</f>
        <v>0</v>
      </c>
      <c r="T17" s="13">
        <f ca="1">'Tabela cen jednostkowych'!N17*'Liczba lokalizacji wg typu'!AF18</f>
        <v>0</v>
      </c>
      <c r="U17" s="90"/>
      <c r="V17" s="28">
        <f ca="1">'Tabela cen jednostkowych'!D18*'Liczba lokalizacji wg typu'!AB18*12</f>
        <v>0</v>
      </c>
      <c r="W17" s="9">
        <f ca="1">'Tabela cen jednostkowych'!E17*'Liczba lokalizacji wg typu'!AC18*12</f>
        <v>0</v>
      </c>
      <c r="X17" s="9">
        <f ca="1">'Tabela cen jednostkowych'!F17*'Liczba lokalizacji wg typu'!AD18*12</f>
        <v>0</v>
      </c>
      <c r="Y17" s="9">
        <f ca="1">'Tabela cen jednostkowych'!G17*'Liczba lokalizacji wg typu'!AE18*12</f>
        <v>0</v>
      </c>
      <c r="Z17" s="72">
        <f ca="1">'Tabela cen jednostkowych'!H17*'Liczba lokalizacji wg typu'!AF18*12</f>
        <v>0</v>
      </c>
    </row>
    <row r="18" spans="1:26" ht="12.95">
      <c r="A18" s="289"/>
      <c r="B18" s="33">
        <v>700</v>
      </c>
      <c r="C18" s="90"/>
      <c r="D18" s="28">
        <f ca="1">'Tabela cen jednostkowych'!J18*'Liczba lokalizacji wg typu'!D19</f>
        <v>0</v>
      </c>
      <c r="E18" s="9">
        <f ca="1">'Tabela cen jednostkowych'!K18*'Liczba lokalizacji wg typu'!E19</f>
        <v>0</v>
      </c>
      <c r="F18" s="9">
        <f ca="1">'Tabela cen jednostkowych'!L18*'Liczba lokalizacji wg typu'!F19</f>
        <v>0</v>
      </c>
      <c r="G18" s="9">
        <f ca="1">'Tabela cen jednostkowych'!M18*'Liczba lokalizacji wg typu'!G19</f>
        <v>0</v>
      </c>
      <c r="H18" s="13">
        <f ca="1">'Tabela cen jednostkowych'!N18*'Liczba lokalizacji wg typu'!H19</f>
        <v>0</v>
      </c>
      <c r="I18" s="170"/>
      <c r="J18" s="71">
        <f ca="1">'Tabela cen jednostkowych'!D18*'Liczba lokalizacji wg typu'!D19*12</f>
        <v>0</v>
      </c>
      <c r="K18" s="9">
        <f ca="1">'Tabela cen jednostkowych'!E18*'Liczba lokalizacji wg typu'!E19*12</f>
        <v>0</v>
      </c>
      <c r="L18" s="9">
        <f ca="1">'Tabela cen jednostkowych'!F18*'Liczba lokalizacji wg typu'!F19*12</f>
        <v>0</v>
      </c>
      <c r="M18" s="9">
        <f ca="1">'Tabela cen jednostkowych'!G18*'Liczba lokalizacji wg typu'!G19*12</f>
        <v>0</v>
      </c>
      <c r="N18" s="72">
        <f ca="1">'Tabela cen jednostkowych'!H18*'Liczba lokalizacji wg typu'!H19*12</f>
        <v>0</v>
      </c>
      <c r="O18" s="173"/>
      <c r="P18" s="28">
        <f ca="1">'Tabela cen jednostkowych'!J18*'Liczba lokalizacji wg typu'!AB19</f>
        <v>0</v>
      </c>
      <c r="Q18" s="9">
        <f ca="1">'Tabela cen jednostkowych'!K18*'Liczba lokalizacji wg typu'!AC19</f>
        <v>0</v>
      </c>
      <c r="R18" s="9">
        <f ca="1">'Tabela cen jednostkowych'!L18*'Liczba lokalizacji wg typu'!AD19</f>
        <v>0</v>
      </c>
      <c r="S18" s="9">
        <f ca="1">'Tabela cen jednostkowych'!M18*'Liczba lokalizacji wg typu'!AE19</f>
        <v>0</v>
      </c>
      <c r="T18" s="13">
        <f ca="1">'Tabela cen jednostkowych'!N18*'Liczba lokalizacji wg typu'!AF19</f>
        <v>0</v>
      </c>
      <c r="U18" s="90"/>
      <c r="V18" s="28">
        <f ca="1">'Tabela cen jednostkowych'!D18*'Liczba lokalizacji wg typu'!AB19*12</f>
        <v>0</v>
      </c>
      <c r="W18" s="9">
        <f ca="1">'Tabela cen jednostkowych'!E18*'Liczba lokalizacji wg typu'!AC19*12</f>
        <v>0</v>
      </c>
      <c r="X18" s="9">
        <f ca="1">'Tabela cen jednostkowych'!F18*'Liczba lokalizacji wg typu'!AD19*12</f>
        <v>0</v>
      </c>
      <c r="Y18" s="9">
        <f ca="1">'Tabela cen jednostkowych'!G18*'Liczba lokalizacji wg typu'!AE19*12</f>
        <v>0</v>
      </c>
      <c r="Z18" s="72">
        <f ca="1">'Tabela cen jednostkowych'!H18*'Liczba lokalizacji wg typu'!AF19*12</f>
        <v>0</v>
      </c>
    </row>
    <row r="19" spans="1:26" ht="12.95">
      <c r="A19" s="289"/>
      <c r="B19" s="33">
        <v>800</v>
      </c>
      <c r="C19" s="90"/>
      <c r="D19" s="28">
        <f ca="1">'Tabela cen jednostkowych'!J19*'Liczba lokalizacji wg typu'!D20</f>
        <v>0</v>
      </c>
      <c r="E19" s="9">
        <f ca="1">'Tabela cen jednostkowych'!K19*'Liczba lokalizacji wg typu'!E20</f>
        <v>0</v>
      </c>
      <c r="F19" s="9">
        <f ca="1">'Tabela cen jednostkowych'!L19*'Liczba lokalizacji wg typu'!F20</f>
        <v>0</v>
      </c>
      <c r="G19" s="9">
        <f ca="1">'Tabela cen jednostkowych'!M19*'Liczba lokalizacji wg typu'!G20</f>
        <v>0</v>
      </c>
      <c r="H19" s="13">
        <f ca="1">'Tabela cen jednostkowych'!N19*'Liczba lokalizacji wg typu'!H20</f>
        <v>0</v>
      </c>
      <c r="I19" s="170"/>
      <c r="J19" s="71">
        <f ca="1">'Tabela cen jednostkowych'!D19*'Liczba lokalizacji wg typu'!D20*12</f>
        <v>0</v>
      </c>
      <c r="K19" s="9">
        <f ca="1">'Tabela cen jednostkowych'!E19*'Liczba lokalizacji wg typu'!E20*12</f>
        <v>0</v>
      </c>
      <c r="L19" s="9">
        <f ca="1">'Tabela cen jednostkowych'!F19*'Liczba lokalizacji wg typu'!F20*12</f>
        <v>0</v>
      </c>
      <c r="M19" s="9">
        <f ca="1">'Tabela cen jednostkowych'!G19*'Liczba lokalizacji wg typu'!G20*12</f>
        <v>0</v>
      </c>
      <c r="N19" s="72">
        <f ca="1">'Tabela cen jednostkowych'!H19*'Liczba lokalizacji wg typu'!H20*12</f>
        <v>0</v>
      </c>
      <c r="O19" s="173"/>
      <c r="P19" s="28">
        <f ca="1">'Tabela cen jednostkowych'!J19*'Liczba lokalizacji wg typu'!AB20</f>
        <v>0</v>
      </c>
      <c r="Q19" s="9">
        <f ca="1">'Tabela cen jednostkowych'!K19*'Liczba lokalizacji wg typu'!AC20</f>
        <v>0</v>
      </c>
      <c r="R19" s="9">
        <f ca="1">'Tabela cen jednostkowych'!L19*'Liczba lokalizacji wg typu'!AD20</f>
        <v>0</v>
      </c>
      <c r="S19" s="9">
        <f ca="1">'Tabela cen jednostkowych'!M19*'Liczba lokalizacji wg typu'!AE20</f>
        <v>0</v>
      </c>
      <c r="T19" s="13">
        <f ca="1">'Tabela cen jednostkowych'!N19*'Liczba lokalizacji wg typu'!AF20</f>
        <v>0</v>
      </c>
      <c r="U19" s="90"/>
      <c r="V19" s="28">
        <f ca="1">'Tabela cen jednostkowych'!D19*'Liczba lokalizacji wg typu'!AB20*12</f>
        <v>0</v>
      </c>
      <c r="W19" s="9">
        <f ca="1">'Tabela cen jednostkowych'!E19*'Liczba lokalizacji wg typu'!AC20*12</f>
        <v>0</v>
      </c>
      <c r="X19" s="9">
        <f ca="1">'Tabela cen jednostkowych'!F19*'Liczba lokalizacji wg typu'!AD20*12</f>
        <v>0</v>
      </c>
      <c r="Y19" s="9">
        <f ca="1">'Tabela cen jednostkowych'!G19*'Liczba lokalizacji wg typu'!AE20*12</f>
        <v>0</v>
      </c>
      <c r="Z19" s="72">
        <f ca="1">'Tabela cen jednostkowych'!H19*'Liczba lokalizacji wg typu'!AF20*12</f>
        <v>0</v>
      </c>
    </row>
    <row r="20" spans="1:26" ht="13.5" thickBot="1">
      <c r="A20" s="290"/>
      <c r="B20" s="34">
        <v>900</v>
      </c>
      <c r="C20" s="91"/>
      <c r="D20" s="76">
        <f ca="1">'Tabela cen jednostkowych'!J20*'Liczba lokalizacji wg typu'!D21</f>
        <v>0</v>
      </c>
      <c r="E20" s="73">
        <f ca="1">'Tabela cen jednostkowych'!K20*'Liczba lokalizacji wg typu'!E21</f>
        <v>0</v>
      </c>
      <c r="F20" s="73">
        <f ca="1">'Tabela cen jednostkowych'!L20*'Liczba lokalizacji wg typu'!F21</f>
        <v>0</v>
      </c>
      <c r="G20" s="73">
        <f ca="1">'Tabela cen jednostkowych'!M20*'Liczba lokalizacji wg typu'!G21</f>
        <v>0</v>
      </c>
      <c r="H20" s="14">
        <f ca="1">'Tabela cen jednostkowych'!N20*'Liczba lokalizacji wg typu'!H21</f>
        <v>0</v>
      </c>
      <c r="I20" s="171"/>
      <c r="J20" s="202">
        <f ca="1">'Tabela cen jednostkowych'!D20*'Liczba lokalizacji wg typu'!D21*12</f>
        <v>0</v>
      </c>
      <c r="K20" s="73">
        <f ca="1">'Tabela cen jednostkowych'!E20*'Liczba lokalizacji wg typu'!E21*12</f>
        <v>0</v>
      </c>
      <c r="L20" s="73">
        <f ca="1">'Tabela cen jednostkowych'!F20*'Liczba lokalizacji wg typu'!F21*12</f>
        <v>0</v>
      </c>
      <c r="M20" s="73">
        <f ca="1">'Tabela cen jednostkowych'!G20*'Liczba lokalizacji wg typu'!G21*12</f>
        <v>0</v>
      </c>
      <c r="N20" s="74">
        <f ca="1">'Tabela cen jednostkowych'!H20*'Liczba lokalizacji wg typu'!H21*12</f>
        <v>0</v>
      </c>
      <c r="O20" s="174"/>
      <c r="P20" s="76">
        <f ca="1">'Tabela cen jednostkowych'!J20*'Liczba lokalizacji wg typu'!AB21</f>
        <v>0</v>
      </c>
      <c r="Q20" s="73">
        <f ca="1">'Tabela cen jednostkowych'!K20*'Liczba lokalizacji wg typu'!AC21</f>
        <v>0</v>
      </c>
      <c r="R20" s="73">
        <f>'Tabela cen jednostkowych'!L20*'Liczba lokalizacji wg typu'!AD21</f>
        <v>0</v>
      </c>
      <c r="S20" s="73">
        <f ca="1">'Tabela cen jednostkowych'!M20*'Liczba lokalizacji wg typu'!AE21</f>
        <v>0</v>
      </c>
      <c r="T20" s="14">
        <f ca="1">'Tabela cen jednostkowych'!N20*'Liczba lokalizacji wg typu'!AF21</f>
        <v>0</v>
      </c>
      <c r="U20" s="91"/>
      <c r="V20" s="76">
        <f ca="1">'Tabela cen jednostkowych'!D20*'Liczba lokalizacji wg typu'!AB21*12</f>
        <v>0</v>
      </c>
      <c r="W20" s="73">
        <f ca="1">'Tabela cen jednostkowych'!E20*'Liczba lokalizacji wg typu'!AC21*12</f>
        <v>0</v>
      </c>
      <c r="X20" s="73">
        <f>'Tabela cen jednostkowych'!F20*'Liczba lokalizacji wg typu'!AD21*12</f>
        <v>0</v>
      </c>
      <c r="Y20" s="73">
        <f ca="1">'Tabela cen jednostkowych'!G20*'Liczba lokalizacji wg typu'!AE21*12</f>
        <v>0</v>
      </c>
      <c r="Z20" s="74">
        <f ca="1">'Tabela cen jednostkowych'!H20*'Liczba lokalizacji wg typu'!AF21*12</f>
        <v>0</v>
      </c>
    </row>
    <row r="21" spans="1:26" ht="12.95">
      <c r="A21" s="288" t="s">
        <v>17</v>
      </c>
      <c r="B21" s="59">
        <v>1000</v>
      </c>
      <c r="C21" s="88">
        <f ca="1">'Tabela cen jednostkowych'!I21*'Liczba lokalizacji wg typu'!C22</f>
        <v>0</v>
      </c>
      <c r="D21" s="29"/>
      <c r="E21" s="17"/>
      <c r="F21" s="17"/>
      <c r="G21" s="17"/>
      <c r="H21" s="24"/>
      <c r="I21" s="88">
        <f ca="1">'Tabela cen jednostkowych'!C21*'Liczba lokalizacji wg typu'!C22*12</f>
        <v>0</v>
      </c>
      <c r="J21" s="29"/>
      <c r="K21" s="17"/>
      <c r="L21" s="17"/>
      <c r="M21" s="17"/>
      <c r="N21" s="24"/>
      <c r="O21" s="88">
        <f ca="1">'Tabela cen jednostkowych'!I21*'Liczba lokalizacji wg typu'!AA22</f>
        <v>0</v>
      </c>
      <c r="P21" s="29"/>
      <c r="Q21" s="17"/>
      <c r="R21" s="17"/>
      <c r="S21" s="17"/>
      <c r="T21" s="24"/>
      <c r="U21" s="94">
        <f ca="1">'Tabela cen jednostkowych'!C21*'Liczba lokalizacji wg typu'!AA22*12</f>
        <v>0</v>
      </c>
      <c r="V21" s="29"/>
      <c r="W21" s="17"/>
      <c r="X21" s="17"/>
      <c r="Y21" s="17"/>
      <c r="Z21" s="51"/>
    </row>
    <row r="22" spans="1:26" ht="12.95">
      <c r="A22" s="289"/>
      <c r="B22" s="33">
        <v>2000</v>
      </c>
      <c r="C22" s="49">
        <f ca="1">'Tabela cen jednostkowych'!I22*'Liczba lokalizacji wg typu'!C23</f>
        <v>0</v>
      </c>
      <c r="D22" s="30"/>
      <c r="E22" s="15"/>
      <c r="F22" s="15"/>
      <c r="G22" s="15"/>
      <c r="H22" s="19"/>
      <c r="I22" s="49">
        <f ca="1">'Tabela cen jednostkowych'!C22*'Liczba lokalizacji wg typu'!C23*12</f>
        <v>0</v>
      </c>
      <c r="J22" s="30"/>
      <c r="K22" s="15"/>
      <c r="L22" s="15"/>
      <c r="M22" s="15"/>
      <c r="N22" s="19"/>
      <c r="O22" s="49">
        <f ca="1">'Tabela cen jednostkowych'!I22*'Liczba lokalizacji wg typu'!AA23</f>
        <v>0</v>
      </c>
      <c r="P22" s="30"/>
      <c r="Q22" s="15"/>
      <c r="R22" s="15"/>
      <c r="S22" s="15"/>
      <c r="T22" s="19"/>
      <c r="U22" s="67">
        <f ca="1">'Tabela cen jednostkowych'!C22*'Liczba lokalizacji wg typu'!AA23*12</f>
        <v>0</v>
      </c>
      <c r="V22" s="30"/>
      <c r="W22" s="15"/>
      <c r="X22" s="15"/>
      <c r="Y22" s="15"/>
      <c r="Z22" s="52"/>
    </row>
    <row r="23" spans="1:26" ht="12.95">
      <c r="A23" s="289"/>
      <c r="B23" s="33">
        <v>3000</v>
      </c>
      <c r="C23" s="49">
        <f ca="1">'Tabela cen jednostkowych'!I23*'Liczba lokalizacji wg typu'!C24</f>
        <v>0</v>
      </c>
      <c r="D23" s="30"/>
      <c r="E23" s="15"/>
      <c r="F23" s="15"/>
      <c r="G23" s="15"/>
      <c r="H23" s="19"/>
      <c r="I23" s="49">
        <f ca="1">'Tabela cen jednostkowych'!C23*'Liczba lokalizacji wg typu'!C24*12</f>
        <v>0</v>
      </c>
      <c r="J23" s="30"/>
      <c r="K23" s="15"/>
      <c r="L23" s="15"/>
      <c r="M23" s="15"/>
      <c r="N23" s="19"/>
      <c r="O23" s="49">
        <f ca="1">'Tabela cen jednostkowych'!I23*'Liczba lokalizacji wg typu'!AA24</f>
        <v>0</v>
      </c>
      <c r="P23" s="30"/>
      <c r="Q23" s="15"/>
      <c r="R23" s="15"/>
      <c r="S23" s="15"/>
      <c r="T23" s="19"/>
      <c r="U23" s="67">
        <f ca="1">'Tabela cen jednostkowych'!C23*'Liczba lokalizacji wg typu'!AA24*12</f>
        <v>0</v>
      </c>
      <c r="V23" s="30"/>
      <c r="W23" s="15"/>
      <c r="X23" s="15"/>
      <c r="Y23" s="15"/>
      <c r="Z23" s="52"/>
    </row>
    <row r="24" spans="1:26" ht="12.95">
      <c r="A24" s="289"/>
      <c r="B24" s="33">
        <v>4000</v>
      </c>
      <c r="C24" s="49">
        <f ca="1">'Tabela cen jednostkowych'!I24*'Liczba lokalizacji wg typu'!C25</f>
        <v>0</v>
      </c>
      <c r="D24" s="30"/>
      <c r="E24" s="15"/>
      <c r="F24" s="15"/>
      <c r="G24" s="15"/>
      <c r="H24" s="19"/>
      <c r="I24" s="49">
        <f ca="1">'Tabela cen jednostkowych'!C24*'Liczba lokalizacji wg typu'!C25*12</f>
        <v>0</v>
      </c>
      <c r="J24" s="30"/>
      <c r="K24" s="15"/>
      <c r="L24" s="15"/>
      <c r="M24" s="15"/>
      <c r="N24" s="19"/>
      <c r="O24" s="49">
        <f ca="1">'Tabela cen jednostkowych'!I24*'Liczba lokalizacji wg typu'!AA25</f>
        <v>0</v>
      </c>
      <c r="P24" s="30"/>
      <c r="Q24" s="15"/>
      <c r="R24" s="15"/>
      <c r="S24" s="15"/>
      <c r="T24" s="19"/>
      <c r="U24" s="67">
        <f ca="1">'Tabela cen jednostkowych'!C24*'Liczba lokalizacji wg typu'!AA25*12</f>
        <v>0</v>
      </c>
      <c r="V24" s="30"/>
      <c r="W24" s="15"/>
      <c r="X24" s="15"/>
      <c r="Y24" s="15"/>
      <c r="Z24" s="52"/>
    </row>
    <row r="25" spans="1:26" ht="12.95">
      <c r="A25" s="289"/>
      <c r="B25" s="33">
        <v>5000</v>
      </c>
      <c r="C25" s="49">
        <f ca="1">'Tabela cen jednostkowych'!I25*'Liczba lokalizacji wg typu'!C26</f>
        <v>0</v>
      </c>
      <c r="D25" s="30"/>
      <c r="E25" s="15"/>
      <c r="F25" s="15"/>
      <c r="G25" s="15"/>
      <c r="H25" s="19"/>
      <c r="I25" s="49">
        <f ca="1">'Tabela cen jednostkowych'!C25*'Liczba lokalizacji wg typu'!C26*12</f>
        <v>0</v>
      </c>
      <c r="J25" s="30"/>
      <c r="K25" s="15"/>
      <c r="L25" s="15"/>
      <c r="M25" s="15"/>
      <c r="N25" s="19"/>
      <c r="O25" s="49">
        <f ca="1">'Tabela cen jednostkowych'!I25*'Liczba lokalizacji wg typu'!AA26</f>
        <v>0</v>
      </c>
      <c r="P25" s="30"/>
      <c r="Q25" s="15"/>
      <c r="R25" s="15"/>
      <c r="S25" s="15"/>
      <c r="T25" s="19"/>
      <c r="U25" s="67">
        <f ca="1">'Tabela cen jednostkowych'!C25*'Liczba lokalizacji wg typu'!AA26*12</f>
        <v>0</v>
      </c>
      <c r="V25" s="30"/>
      <c r="W25" s="15"/>
      <c r="X25" s="15"/>
      <c r="Y25" s="15"/>
      <c r="Z25" s="52"/>
    </row>
    <row r="26" spans="1:26" ht="12.95">
      <c r="A26" s="289"/>
      <c r="B26" s="33">
        <v>6000</v>
      </c>
      <c r="C26" s="49">
        <f ca="1">'Tabela cen jednostkowych'!I26*'Liczba lokalizacji wg typu'!C27</f>
        <v>0</v>
      </c>
      <c r="D26" s="30"/>
      <c r="E26" s="15"/>
      <c r="F26" s="15"/>
      <c r="G26" s="15"/>
      <c r="H26" s="19"/>
      <c r="I26" s="49">
        <f ca="1">'Tabela cen jednostkowych'!C26*'Liczba lokalizacji wg typu'!C27*12</f>
        <v>0</v>
      </c>
      <c r="J26" s="30"/>
      <c r="K26" s="15"/>
      <c r="L26" s="15"/>
      <c r="M26" s="15"/>
      <c r="N26" s="19"/>
      <c r="O26" s="49">
        <f ca="1">'Tabela cen jednostkowych'!I26*'Liczba lokalizacji wg typu'!AA27</f>
        <v>0</v>
      </c>
      <c r="P26" s="30"/>
      <c r="Q26" s="15"/>
      <c r="R26" s="15"/>
      <c r="S26" s="15"/>
      <c r="T26" s="19"/>
      <c r="U26" s="67">
        <f ca="1">'Tabela cen jednostkowych'!C26*'Liczba lokalizacji wg typu'!AA27*12</f>
        <v>0</v>
      </c>
      <c r="V26" s="30"/>
      <c r="W26" s="15"/>
      <c r="X26" s="15"/>
      <c r="Y26" s="15"/>
      <c r="Z26" s="52"/>
    </row>
    <row r="27" spans="1:26" ht="12.95">
      <c r="A27" s="289"/>
      <c r="B27" s="33">
        <v>7000</v>
      </c>
      <c r="C27" s="49">
        <f ca="1">'Tabela cen jednostkowych'!I27*'Liczba lokalizacji wg typu'!C28</f>
        <v>0</v>
      </c>
      <c r="D27" s="30"/>
      <c r="E27" s="15"/>
      <c r="F27" s="15"/>
      <c r="G27" s="15"/>
      <c r="H27" s="19"/>
      <c r="I27" s="49">
        <f ca="1">'Tabela cen jednostkowych'!C27*'Liczba lokalizacji wg typu'!C28*12</f>
        <v>0</v>
      </c>
      <c r="J27" s="30"/>
      <c r="K27" s="15"/>
      <c r="L27" s="15"/>
      <c r="M27" s="15"/>
      <c r="N27" s="19"/>
      <c r="O27" s="49">
        <f ca="1">'Tabela cen jednostkowych'!I27*'Liczba lokalizacji wg typu'!AA28</f>
        <v>0</v>
      </c>
      <c r="P27" s="30"/>
      <c r="Q27" s="15"/>
      <c r="R27" s="15"/>
      <c r="S27" s="15"/>
      <c r="T27" s="19"/>
      <c r="U27" s="67">
        <f ca="1">'Tabela cen jednostkowych'!C27*'Liczba lokalizacji wg typu'!AA28*12</f>
        <v>0</v>
      </c>
      <c r="V27" s="30"/>
      <c r="W27" s="15"/>
      <c r="X27" s="15"/>
      <c r="Y27" s="15"/>
      <c r="Z27" s="52"/>
    </row>
    <row r="28" spans="1:26" ht="12.95">
      <c r="A28" s="289"/>
      <c r="B28" s="33">
        <v>8000</v>
      </c>
      <c r="C28" s="49">
        <f ca="1">'Tabela cen jednostkowych'!I28*'Liczba lokalizacji wg typu'!C29</f>
        <v>0</v>
      </c>
      <c r="D28" s="30"/>
      <c r="E28" s="15"/>
      <c r="F28" s="15"/>
      <c r="G28" s="15"/>
      <c r="H28" s="19"/>
      <c r="I28" s="49">
        <f ca="1">'Tabela cen jednostkowych'!C28*'Liczba lokalizacji wg typu'!C29*12</f>
        <v>0</v>
      </c>
      <c r="J28" s="30"/>
      <c r="K28" s="15"/>
      <c r="L28" s="15"/>
      <c r="M28" s="15"/>
      <c r="N28" s="19"/>
      <c r="O28" s="49">
        <f ca="1">'Tabela cen jednostkowych'!I28*'Liczba lokalizacji wg typu'!AA29</f>
        <v>0</v>
      </c>
      <c r="P28" s="30"/>
      <c r="Q28" s="15"/>
      <c r="R28" s="15"/>
      <c r="S28" s="15"/>
      <c r="T28" s="19"/>
      <c r="U28" s="67">
        <f ca="1">'Tabela cen jednostkowych'!C28*'Liczba lokalizacji wg typu'!AA29*12</f>
        <v>0</v>
      </c>
      <c r="V28" s="30"/>
      <c r="W28" s="15"/>
      <c r="X28" s="15"/>
      <c r="Y28" s="15"/>
      <c r="Z28" s="52"/>
    </row>
    <row r="29" spans="1:26" ht="12.95">
      <c r="A29" s="289"/>
      <c r="B29" s="33">
        <v>9000</v>
      </c>
      <c r="C29" s="49">
        <f ca="1">'Tabela cen jednostkowych'!I29*'Liczba lokalizacji wg typu'!C30</f>
        <v>0</v>
      </c>
      <c r="D29" s="30"/>
      <c r="E29" s="15"/>
      <c r="F29" s="15"/>
      <c r="G29" s="15"/>
      <c r="H29" s="19"/>
      <c r="I29" s="49">
        <f ca="1">'Tabela cen jednostkowych'!C29*'Liczba lokalizacji wg typu'!C30*12</f>
        <v>0</v>
      </c>
      <c r="J29" s="30"/>
      <c r="K29" s="15"/>
      <c r="L29" s="15"/>
      <c r="M29" s="15"/>
      <c r="N29" s="19"/>
      <c r="O29" s="49">
        <f ca="1">'Tabela cen jednostkowych'!I29*'Liczba lokalizacji wg typu'!AA30</f>
        <v>0</v>
      </c>
      <c r="P29" s="30"/>
      <c r="Q29" s="15"/>
      <c r="R29" s="15"/>
      <c r="S29" s="15"/>
      <c r="T29" s="19"/>
      <c r="U29" s="67">
        <f ca="1">'Tabela cen jednostkowych'!C29*'Liczba lokalizacji wg typu'!AA30*12</f>
        <v>0</v>
      </c>
      <c r="V29" s="30"/>
      <c r="W29" s="15"/>
      <c r="X29" s="15"/>
      <c r="Y29" s="15"/>
      <c r="Z29" s="52"/>
    </row>
    <row r="30" spans="1:26" ht="12.95">
      <c r="A30" s="289"/>
      <c r="B30" s="60">
        <v>10000</v>
      </c>
      <c r="C30" s="49">
        <f ca="1">'Tabela cen jednostkowych'!I30*'Liczba lokalizacji wg typu'!C31</f>
        <v>0</v>
      </c>
      <c r="D30" s="31"/>
      <c r="E30" s="18"/>
      <c r="F30" s="18"/>
      <c r="G30" s="18"/>
      <c r="H30" s="23"/>
      <c r="I30" s="49">
        <f ca="1">'Tabela cen jednostkowych'!C30*'Liczba lokalizacji wg typu'!C31*12</f>
        <v>0</v>
      </c>
      <c r="J30" s="31"/>
      <c r="K30" s="18"/>
      <c r="L30" s="18"/>
      <c r="M30" s="18"/>
      <c r="N30" s="23"/>
      <c r="O30" s="49">
        <f ca="1">'Tabela cen jednostkowych'!I30*'Liczba lokalizacji wg typu'!AA31</f>
        <v>0</v>
      </c>
      <c r="P30" s="31"/>
      <c r="Q30" s="18"/>
      <c r="R30" s="18"/>
      <c r="S30" s="18"/>
      <c r="T30" s="23"/>
      <c r="U30" s="67">
        <f ca="1">'Tabela cen jednostkowych'!C30*'Liczba lokalizacji wg typu'!AA31*12</f>
        <v>0</v>
      </c>
      <c r="V30" s="31"/>
      <c r="W30" s="18"/>
      <c r="X30" s="18"/>
      <c r="Y30" s="18"/>
      <c r="Z30" s="53"/>
    </row>
    <row r="31" spans="1:26" ht="12.95">
      <c r="A31" s="289"/>
      <c r="B31" s="60">
        <v>15000</v>
      </c>
      <c r="C31" s="49">
        <f ca="1">'Tabela cen jednostkowych'!I31*'Liczba lokalizacji wg typu'!C32</f>
        <v>0</v>
      </c>
      <c r="D31" s="31"/>
      <c r="E31" s="18"/>
      <c r="F31" s="18"/>
      <c r="G31" s="18"/>
      <c r="H31" s="23"/>
      <c r="I31" s="49">
        <f ca="1">'Tabela cen jednostkowych'!C31*'Liczba lokalizacji wg typu'!C32*12</f>
        <v>0</v>
      </c>
      <c r="J31" s="31"/>
      <c r="K31" s="18"/>
      <c r="L31" s="18"/>
      <c r="M31" s="18"/>
      <c r="N31" s="23"/>
      <c r="O31" s="49">
        <f ca="1">'Tabela cen jednostkowych'!I31*'Liczba lokalizacji wg typu'!AA32</f>
        <v>0</v>
      </c>
      <c r="P31" s="31"/>
      <c r="Q31" s="18"/>
      <c r="R31" s="18"/>
      <c r="S31" s="18"/>
      <c r="T31" s="23"/>
      <c r="U31" s="67">
        <f ca="1">'Tabela cen jednostkowych'!C31*'Liczba lokalizacji wg typu'!AA32*12</f>
        <v>0</v>
      </c>
      <c r="V31" s="31"/>
      <c r="W31" s="18"/>
      <c r="X31" s="18"/>
      <c r="Y31" s="18"/>
      <c r="Z31" s="53"/>
    </row>
    <row r="32" spans="1:26" ht="12.95">
      <c r="A32" s="289"/>
      <c r="B32" s="60">
        <v>25000</v>
      </c>
      <c r="C32" s="49">
        <f ca="1">'Tabela cen jednostkowych'!I32*'Liczba lokalizacji wg typu'!C33</f>
        <v>0</v>
      </c>
      <c r="D32" s="31"/>
      <c r="E32" s="18"/>
      <c r="F32" s="18"/>
      <c r="G32" s="18"/>
      <c r="H32" s="23"/>
      <c r="I32" s="49">
        <f ca="1">'Tabela cen jednostkowych'!C32*'Liczba lokalizacji wg typu'!C33*12</f>
        <v>0</v>
      </c>
      <c r="J32" s="31"/>
      <c r="K32" s="18"/>
      <c r="L32" s="18"/>
      <c r="M32" s="18"/>
      <c r="N32" s="23"/>
      <c r="O32" s="49">
        <f ca="1">'Tabela cen jednostkowych'!I32*'Liczba lokalizacji wg typu'!AA33</f>
        <v>0</v>
      </c>
      <c r="P32" s="31"/>
      <c r="Q32" s="18"/>
      <c r="R32" s="18"/>
      <c r="S32" s="18"/>
      <c r="T32" s="23"/>
      <c r="U32" s="67">
        <f ca="1">'Tabela cen jednostkowych'!C32*'Liczba lokalizacji wg typu'!AA33*12</f>
        <v>0</v>
      </c>
      <c r="V32" s="31"/>
      <c r="W32" s="18"/>
      <c r="X32" s="18"/>
      <c r="Y32" s="18"/>
      <c r="Z32" s="53"/>
    </row>
    <row r="33" spans="1:26" ht="13.5" thickBot="1">
      <c r="A33" s="290"/>
      <c r="B33" s="61">
        <v>40000</v>
      </c>
      <c r="C33" s="50">
        <f ca="1">'Tabela cen jednostkowych'!I33*'Liczba lokalizacji wg typu'!C34</f>
        <v>0</v>
      </c>
      <c r="D33" s="32"/>
      <c r="E33" s="16"/>
      <c r="F33" s="16"/>
      <c r="G33" s="16"/>
      <c r="H33" s="20"/>
      <c r="I33" s="50">
        <f ca="1">'Tabela cen jednostkowych'!C33*'Liczba lokalizacji wg typu'!C34*12</f>
        <v>0</v>
      </c>
      <c r="J33" s="32"/>
      <c r="K33" s="16"/>
      <c r="L33" s="16"/>
      <c r="M33" s="16"/>
      <c r="N33" s="20"/>
      <c r="O33" s="50">
        <f ca="1">'Tabela cen jednostkowych'!I33*'Liczba lokalizacji wg typu'!AA34</f>
        <v>0</v>
      </c>
      <c r="P33" s="32"/>
      <c r="Q33" s="16"/>
      <c r="R33" s="16"/>
      <c r="S33" s="16"/>
      <c r="T33" s="20"/>
      <c r="U33" s="68">
        <f ca="1">'Tabela cen jednostkowych'!C33*'Liczba lokalizacji wg typu'!AA34*12</f>
        <v>0</v>
      </c>
      <c r="V33" s="66"/>
      <c r="W33" s="54"/>
      <c r="X33" s="54"/>
      <c r="Y33" s="54"/>
      <c r="Z33" s="55"/>
    </row>
    <row r="34" spans="1:26" ht="12.95">
      <c r="C34" s="5">
        <f ca="1">SUM(C21:C33)</f>
        <v>0</v>
      </c>
      <c r="D34" s="5">
        <f ca="1">SUM(D12:D20)</f>
        <v>0</v>
      </c>
      <c r="E34" s="5">
        <f ca="1">SUM(E3:E20)</f>
        <v>0</v>
      </c>
      <c r="F34" s="5">
        <f ca="1">SUM(F3:F20)</f>
        <v>0</v>
      </c>
      <c r="G34" s="5">
        <f ca="1">SUM(G3:G20)</f>
        <v>0</v>
      </c>
      <c r="H34" s="5">
        <f ca="1">SUM(H3:H20)</f>
        <v>0</v>
      </c>
      <c r="I34" s="5">
        <f ca="1">SUM(I21:I33)</f>
        <v>0</v>
      </c>
      <c r="J34" s="5">
        <f ca="1">SUM(J12:J20)</f>
        <v>0</v>
      </c>
      <c r="K34" s="5">
        <f ca="1">SUM(K3:K20)</f>
        <v>0</v>
      </c>
      <c r="L34" s="5">
        <f ca="1">SUM(L3:L20)</f>
        <v>0</v>
      </c>
      <c r="M34" s="5">
        <f ca="1">SUM(M3:M20)</f>
        <v>0</v>
      </c>
      <c r="N34" s="5">
        <f ca="1">SUM(N3:N20)</f>
        <v>0</v>
      </c>
      <c r="O34" s="5">
        <f ca="1">SUM(O21:O33)</f>
        <v>0</v>
      </c>
      <c r="P34" s="5">
        <f ca="1">SUM(P12:P20)</f>
        <v>0</v>
      </c>
      <c r="Q34" s="5">
        <f ca="1">SUM(Q3:Q20)</f>
        <v>0</v>
      </c>
      <c r="R34" s="5">
        <f ca="1">SUM(R3:R20)</f>
        <v>0</v>
      </c>
      <c r="S34" s="5">
        <f ca="1">SUM(S3:S20)</f>
        <v>0</v>
      </c>
      <c r="T34" s="5">
        <f ca="1">SUM(T3:T20)</f>
        <v>0</v>
      </c>
      <c r="U34" s="5">
        <f ca="1">SUM(U21:U33)</f>
        <v>0</v>
      </c>
      <c r="V34" s="5">
        <f ca="1">SUM(V12:V20)</f>
        <v>0</v>
      </c>
      <c r="W34" s="5">
        <f ca="1">SUM(W3:W20)</f>
        <v>0</v>
      </c>
      <c r="X34" s="5">
        <f ca="1">SUM(X3:X20)</f>
        <v>0</v>
      </c>
      <c r="Y34" s="5">
        <f ca="1">SUM(Y3:Y20)</f>
        <v>0</v>
      </c>
      <c r="Z34" s="5">
        <f ca="1">SUM(Z3:Z20)</f>
        <v>0</v>
      </c>
    </row>
    <row r="35" spans="1:26" ht="45" customHeight="1">
      <c r="C35" s="310">
        <f ca="1">SUM(C34:H34)</f>
        <v>0</v>
      </c>
      <c r="D35" s="311"/>
      <c r="E35" s="311"/>
      <c r="F35" s="311"/>
      <c r="G35" s="311"/>
      <c r="H35" s="311"/>
      <c r="I35" s="310">
        <f ca="1">SUM(I34:N34)/12</f>
        <v>0</v>
      </c>
      <c r="J35" s="311"/>
      <c r="K35" s="311"/>
      <c r="L35" s="311"/>
      <c r="M35" s="311"/>
      <c r="N35" s="311"/>
      <c r="O35" s="310">
        <f ca="1">SUM(O34:T34)</f>
        <v>0</v>
      </c>
      <c r="P35" s="311"/>
      <c r="Q35" s="311"/>
      <c r="R35" s="311"/>
      <c r="S35" s="311"/>
      <c r="T35" s="311"/>
      <c r="U35" s="310">
        <f ca="1">SUM(U34:Z34)/12</f>
        <v>0</v>
      </c>
      <c r="V35" s="311"/>
      <c r="W35" s="311"/>
      <c r="X35" s="311"/>
      <c r="Y35" s="311"/>
      <c r="Z35" s="311"/>
    </row>
  </sheetData>
  <sheetProtection algorithmName="SHA-512" hashValue="cidTxcWQkQjYqX37H9d7oqWOY+ND3u6Yg0HHgCTxkxVb/qaEaDZFaWfTFAePo35zfjXvExNOb4PtU8gXrQG4cQ==" saltValue="BBIZsZGKoPUA7bqizAKE9A==" spinCount="100000" sheet="1" selectLockedCells="1"/>
  <dataConsolidate/>
  <mergeCells count="11">
    <mergeCell ref="O1:Z1"/>
    <mergeCell ref="A1:A2"/>
    <mergeCell ref="B1:B2"/>
    <mergeCell ref="C1:N1"/>
    <mergeCell ref="A3:A11"/>
    <mergeCell ref="A12:A20"/>
    <mergeCell ref="U35:Z35"/>
    <mergeCell ref="A21:A33"/>
    <mergeCell ref="C35:H35"/>
    <mergeCell ref="I35:N35"/>
    <mergeCell ref="O35:T35"/>
  </mergeCells>
  <pageMargins left="0.7" right="0.7" top="0.75" bottom="0.75" header="0.3" footer="0.3"/>
  <pageSetup paperSize="9" orientation="portrait" r:id="rId1"/>
  <ignoredErrors>
    <ignoredError sqref="I35 O35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/>
  <dimension ref="A1:Z35"/>
  <sheetViews>
    <sheetView zoomScale="70" zoomScaleNormal="70" workbookViewId="0" xr3:uid="{78B4E459-6924-5F8B-B7BA-2DD04133E49E}">
      <selection sqref="A1:Z35"/>
    </sheetView>
  </sheetViews>
  <sheetFormatPr defaultColWidth="9.140625" defaultRowHeight="12.6"/>
  <cols>
    <col min="1" max="1" width="6.140625" style="1" bestFit="1" customWidth="1"/>
    <col min="2" max="2" width="12.5703125" style="1" customWidth="1"/>
    <col min="3" max="26" width="15.5703125" style="1" customWidth="1"/>
    <col min="27" max="16384" width="9.140625" style="1"/>
  </cols>
  <sheetData>
    <row r="1" spans="1:26" ht="24" customHeight="1" thickBot="1">
      <c r="A1" s="313" t="s">
        <v>2318</v>
      </c>
      <c r="B1" s="315" t="s">
        <v>2</v>
      </c>
      <c r="C1" s="317" t="s">
        <v>2362</v>
      </c>
      <c r="D1" s="318"/>
      <c r="E1" s="318"/>
      <c r="F1" s="318"/>
      <c r="G1" s="318"/>
      <c r="H1" s="318"/>
      <c r="I1" s="318"/>
      <c r="J1" s="318"/>
      <c r="K1" s="318"/>
      <c r="L1" s="318"/>
      <c r="M1" s="318"/>
      <c r="N1" s="319"/>
      <c r="O1" s="312" t="s">
        <v>2363</v>
      </c>
      <c r="P1" s="312"/>
      <c r="Q1" s="312"/>
      <c r="R1" s="312"/>
      <c r="S1" s="312"/>
      <c r="T1" s="312"/>
      <c r="U1" s="312"/>
      <c r="V1" s="312"/>
      <c r="W1" s="312"/>
      <c r="X1" s="312"/>
      <c r="Y1" s="312"/>
      <c r="Z1" s="312"/>
    </row>
    <row r="2" spans="1:26" s="3" customFormat="1" ht="51" thickBot="1">
      <c r="A2" s="314"/>
      <c r="B2" s="316"/>
      <c r="C2" s="184" t="s">
        <v>2370</v>
      </c>
      <c r="D2" s="184" t="s">
        <v>2371</v>
      </c>
      <c r="E2" s="190" t="s">
        <v>2372</v>
      </c>
      <c r="F2" s="184" t="s">
        <v>2373</v>
      </c>
      <c r="G2" s="184" t="s">
        <v>2374</v>
      </c>
      <c r="H2" s="184" t="s">
        <v>2375</v>
      </c>
      <c r="I2" s="184" t="s">
        <v>2376</v>
      </c>
      <c r="J2" s="184" t="s">
        <v>2377</v>
      </c>
      <c r="K2" s="184" t="s">
        <v>2378</v>
      </c>
      <c r="L2" s="190" t="s">
        <v>2379</v>
      </c>
      <c r="M2" s="184" t="s">
        <v>2380</v>
      </c>
      <c r="N2" s="184" t="s">
        <v>2381</v>
      </c>
      <c r="O2" s="184" t="s">
        <v>2382</v>
      </c>
      <c r="P2" s="184" t="s">
        <v>2383</v>
      </c>
      <c r="Q2" s="184" t="s">
        <v>2384</v>
      </c>
      <c r="R2" s="191" t="s">
        <v>2385</v>
      </c>
      <c r="S2" s="184" t="s">
        <v>2386</v>
      </c>
      <c r="T2" s="192" t="s">
        <v>2387</v>
      </c>
      <c r="U2" s="184" t="s">
        <v>2388</v>
      </c>
      <c r="V2" s="184" t="s">
        <v>2389</v>
      </c>
      <c r="W2" s="184" t="s">
        <v>2390</v>
      </c>
      <c r="X2" s="184" t="s">
        <v>2391</v>
      </c>
      <c r="Y2" s="184" t="s">
        <v>2392</v>
      </c>
      <c r="Z2" s="192" t="s">
        <v>2393</v>
      </c>
    </row>
    <row r="3" spans="1:26" ht="12.95">
      <c r="A3" s="288" t="s">
        <v>15</v>
      </c>
      <c r="B3" s="181">
        <v>10</v>
      </c>
      <c r="C3" s="185"/>
      <c r="D3" s="186"/>
      <c r="E3" s="187">
        <v>0</v>
      </c>
      <c r="F3" s="188">
        <v>0</v>
      </c>
      <c r="G3" s="188">
        <v>0</v>
      </c>
      <c r="H3" s="189">
        <v>0</v>
      </c>
      <c r="I3" s="185"/>
      <c r="J3" s="186"/>
      <c r="K3" s="44">
        <f ca="1">'Tabela cen jednostkowych'!E3*'Liczba lokalizacji wg typu'!K4*12</f>
        <v>0</v>
      </c>
      <c r="L3" s="188">
        <f ca="1">'Tabela cen jednostkowych'!F3*'Liczba lokalizacji wg typu'!L4*12</f>
        <v>0</v>
      </c>
      <c r="M3" s="188">
        <f ca="1">'Tabela cen jednostkowych'!G3*'Liczba lokalizacji wg typu'!M4*12</f>
        <v>0</v>
      </c>
      <c r="N3" s="189">
        <f ca="1">'Tabela cen jednostkowych'!H3*'Liczba lokalizacji wg typu'!N4*12</f>
        <v>0</v>
      </c>
      <c r="O3" s="37"/>
      <c r="P3" s="35"/>
      <c r="Q3" s="187">
        <v>0</v>
      </c>
      <c r="R3" s="42">
        <v>0</v>
      </c>
      <c r="S3" s="188">
        <v>0</v>
      </c>
      <c r="T3" s="43">
        <v>0</v>
      </c>
      <c r="U3" s="37"/>
      <c r="V3" s="37"/>
      <c r="W3" s="69">
        <f ca="1">'Tabela cen jednostkowych'!E3*'Liczba lokalizacji wg typu'!AI4*12</f>
        <v>0</v>
      </c>
      <c r="X3" s="11">
        <f ca="1">'Tabela cen jednostkowych'!F3*'Liczba lokalizacji wg typu'!AJ4*12</f>
        <v>0</v>
      </c>
      <c r="Y3" s="11">
        <f ca="1">'Tabela cen jednostkowych'!G3*'Liczba lokalizacji wg typu'!AK4*12</f>
        <v>0</v>
      </c>
      <c r="Z3" s="70">
        <f ca="1">'Tabela cen jednostkowych'!H3*'Liczba lokalizacji wg typu'!AL4*12</f>
        <v>0</v>
      </c>
    </row>
    <row r="4" spans="1:26" ht="12.95">
      <c r="A4" s="289"/>
      <c r="B4" s="182">
        <v>20</v>
      </c>
      <c r="C4" s="38"/>
      <c r="D4" s="36"/>
      <c r="E4" s="44">
        <v>0</v>
      </c>
      <c r="F4" s="41">
        <v>0</v>
      </c>
      <c r="G4" s="41">
        <v>0</v>
      </c>
      <c r="H4" s="45">
        <v>0</v>
      </c>
      <c r="I4" s="38"/>
      <c r="J4" s="36"/>
      <c r="K4" s="44">
        <f ca="1">'Tabela cen jednostkowych'!E4*'Liczba lokalizacji wg typu'!K5*12</f>
        <v>0</v>
      </c>
      <c r="L4" s="41">
        <f ca="1">'Tabela cen jednostkowych'!F4*'Liczba lokalizacji wg typu'!L5*12</f>
        <v>0</v>
      </c>
      <c r="M4" s="41">
        <f ca="1">'Tabela cen jednostkowych'!G4*'Liczba lokalizacji wg typu'!M5*12</f>
        <v>0</v>
      </c>
      <c r="N4" s="45">
        <f ca="1">'Tabela cen jednostkowych'!H4*'Liczba lokalizacji wg typu'!N5*12</f>
        <v>0</v>
      </c>
      <c r="O4" s="38"/>
      <c r="P4" s="36"/>
      <c r="Q4" s="44">
        <v>0</v>
      </c>
      <c r="R4" s="41">
        <v>0</v>
      </c>
      <c r="S4" s="41">
        <v>0</v>
      </c>
      <c r="T4" s="45">
        <v>0</v>
      </c>
      <c r="U4" s="38"/>
      <c r="V4" s="38"/>
      <c r="W4" s="71">
        <f ca="1">'Tabela cen jednostkowych'!E4*'Liczba lokalizacji wg typu'!AI5*12</f>
        <v>0</v>
      </c>
      <c r="X4" s="9">
        <f ca="1">'Tabela cen jednostkowych'!F4*'Liczba lokalizacji wg typu'!AJ5*12</f>
        <v>0</v>
      </c>
      <c r="Y4" s="9">
        <f ca="1">'Tabela cen jednostkowych'!G4*'Liczba lokalizacji wg typu'!AK5*12</f>
        <v>0</v>
      </c>
      <c r="Z4" s="72">
        <f ca="1">'Tabela cen jednostkowych'!H4*'Liczba lokalizacji wg typu'!AL5*12</f>
        <v>0</v>
      </c>
    </row>
    <row r="5" spans="1:26" ht="12.95">
      <c r="A5" s="289"/>
      <c r="B5" s="182">
        <v>30</v>
      </c>
      <c r="C5" s="38"/>
      <c r="D5" s="36"/>
      <c r="E5" s="44">
        <v>0</v>
      </c>
      <c r="F5" s="41">
        <v>0</v>
      </c>
      <c r="G5" s="41">
        <v>0</v>
      </c>
      <c r="H5" s="45">
        <v>0</v>
      </c>
      <c r="I5" s="38"/>
      <c r="J5" s="36"/>
      <c r="K5" s="44">
        <f ca="1">'Tabela cen jednostkowych'!E5*'Liczba lokalizacji wg typu'!K6*12</f>
        <v>0</v>
      </c>
      <c r="L5" s="41">
        <f ca="1">'Tabela cen jednostkowych'!F5*'Liczba lokalizacji wg typu'!L6*12</f>
        <v>0</v>
      </c>
      <c r="M5" s="41">
        <f ca="1">'Tabela cen jednostkowych'!G5*'Liczba lokalizacji wg typu'!M6*12</f>
        <v>0</v>
      </c>
      <c r="N5" s="45">
        <f ca="1">'Tabela cen jednostkowych'!H5*'Liczba lokalizacji wg typu'!N6*12</f>
        <v>0</v>
      </c>
      <c r="O5" s="38"/>
      <c r="P5" s="36"/>
      <c r="Q5" s="44">
        <v>0</v>
      </c>
      <c r="R5" s="41">
        <v>0</v>
      </c>
      <c r="S5" s="41">
        <v>0</v>
      </c>
      <c r="T5" s="45">
        <v>0</v>
      </c>
      <c r="U5" s="38"/>
      <c r="V5" s="38"/>
      <c r="W5" s="71">
        <f ca="1">'Tabela cen jednostkowych'!E5*'Liczba lokalizacji wg typu'!AI6*12</f>
        <v>0</v>
      </c>
      <c r="X5" s="9">
        <f ca="1">'Tabela cen jednostkowych'!F5*'Liczba lokalizacji wg typu'!AJ6*12</f>
        <v>0</v>
      </c>
      <c r="Y5" s="9">
        <f ca="1">'Tabela cen jednostkowych'!G5*'Liczba lokalizacji wg typu'!AK6*12</f>
        <v>0</v>
      </c>
      <c r="Z5" s="72">
        <f ca="1">'Tabela cen jednostkowych'!H5*'Liczba lokalizacji wg typu'!AL6*12</f>
        <v>0</v>
      </c>
    </row>
    <row r="6" spans="1:26" ht="12.95">
      <c r="A6" s="289"/>
      <c r="B6" s="182">
        <v>40</v>
      </c>
      <c r="C6" s="38"/>
      <c r="D6" s="36"/>
      <c r="E6" s="44">
        <v>0</v>
      </c>
      <c r="F6" s="41">
        <v>0</v>
      </c>
      <c r="G6" s="41">
        <v>0</v>
      </c>
      <c r="H6" s="45">
        <v>0</v>
      </c>
      <c r="I6" s="38"/>
      <c r="J6" s="36"/>
      <c r="K6" s="44">
        <f ca="1">'Tabela cen jednostkowych'!E6*'Liczba lokalizacji wg typu'!K7*12</f>
        <v>0</v>
      </c>
      <c r="L6" s="41">
        <f ca="1">'Tabela cen jednostkowych'!F6*'Liczba lokalizacji wg typu'!L7*12</f>
        <v>0</v>
      </c>
      <c r="M6" s="41">
        <f ca="1">'Tabela cen jednostkowych'!G6*'Liczba lokalizacji wg typu'!M7*12</f>
        <v>0</v>
      </c>
      <c r="N6" s="45">
        <f ca="1">'Tabela cen jednostkowych'!H6*'Liczba lokalizacji wg typu'!N7*12</f>
        <v>0</v>
      </c>
      <c r="O6" s="38"/>
      <c r="P6" s="36"/>
      <c r="Q6" s="44">
        <v>0</v>
      </c>
      <c r="R6" s="41">
        <v>0</v>
      </c>
      <c r="S6" s="41">
        <v>0</v>
      </c>
      <c r="T6" s="45">
        <v>0</v>
      </c>
      <c r="U6" s="38"/>
      <c r="V6" s="38"/>
      <c r="W6" s="71">
        <f ca="1">'Tabela cen jednostkowych'!E6*'Liczba lokalizacji wg typu'!AI7*12</f>
        <v>0</v>
      </c>
      <c r="X6" s="9">
        <f ca="1">'Tabela cen jednostkowych'!F6*'Liczba lokalizacji wg typu'!AJ7*12</f>
        <v>0</v>
      </c>
      <c r="Y6" s="9">
        <f ca="1">'Tabela cen jednostkowych'!G6*'Liczba lokalizacji wg typu'!AK7*12</f>
        <v>0</v>
      </c>
      <c r="Z6" s="72">
        <f ca="1">'Tabela cen jednostkowych'!H6*'Liczba lokalizacji wg typu'!AL7*12</f>
        <v>0</v>
      </c>
    </row>
    <row r="7" spans="1:26" ht="12.95">
      <c r="A7" s="289"/>
      <c r="B7" s="182">
        <v>50</v>
      </c>
      <c r="C7" s="38"/>
      <c r="D7" s="36"/>
      <c r="E7" s="44">
        <v>0</v>
      </c>
      <c r="F7" s="41">
        <v>0</v>
      </c>
      <c r="G7" s="41">
        <v>0</v>
      </c>
      <c r="H7" s="45">
        <v>0</v>
      </c>
      <c r="I7" s="38"/>
      <c r="J7" s="36"/>
      <c r="K7" s="44">
        <f ca="1">'Tabela cen jednostkowych'!E7*'Liczba lokalizacji wg typu'!K8*12</f>
        <v>0</v>
      </c>
      <c r="L7" s="41">
        <f ca="1">'Tabela cen jednostkowych'!F7*'Liczba lokalizacji wg typu'!L8*12</f>
        <v>0</v>
      </c>
      <c r="M7" s="41">
        <f ca="1">'Tabela cen jednostkowych'!G7*'Liczba lokalizacji wg typu'!M8*12</f>
        <v>0</v>
      </c>
      <c r="N7" s="45">
        <f ca="1">'Tabela cen jednostkowych'!H7*'Liczba lokalizacji wg typu'!N8*12</f>
        <v>0</v>
      </c>
      <c r="O7" s="38"/>
      <c r="P7" s="36"/>
      <c r="Q7" s="44">
        <v>0</v>
      </c>
      <c r="R7" s="41">
        <v>0</v>
      </c>
      <c r="S7" s="41">
        <v>0</v>
      </c>
      <c r="T7" s="45">
        <v>0</v>
      </c>
      <c r="U7" s="38"/>
      <c r="V7" s="38"/>
      <c r="W7" s="71">
        <f ca="1">'Tabela cen jednostkowych'!E7*'Liczba lokalizacji wg typu'!AI8*12</f>
        <v>0</v>
      </c>
      <c r="X7" s="9">
        <f ca="1">'Tabela cen jednostkowych'!F7*'Liczba lokalizacji wg typu'!AJ8*12</f>
        <v>0</v>
      </c>
      <c r="Y7" s="9">
        <f ca="1">'Tabela cen jednostkowych'!G7*'Liczba lokalizacji wg typu'!AK8*12</f>
        <v>0</v>
      </c>
      <c r="Z7" s="72">
        <f ca="1">'Tabela cen jednostkowych'!H7*'Liczba lokalizacji wg typu'!AL8*12</f>
        <v>0</v>
      </c>
    </row>
    <row r="8" spans="1:26" ht="12.95">
      <c r="A8" s="289"/>
      <c r="B8" s="182">
        <v>60</v>
      </c>
      <c r="C8" s="38"/>
      <c r="D8" s="36"/>
      <c r="E8" s="44">
        <v>0</v>
      </c>
      <c r="F8" s="41">
        <v>0</v>
      </c>
      <c r="G8" s="41">
        <v>0</v>
      </c>
      <c r="H8" s="45">
        <v>0</v>
      </c>
      <c r="I8" s="38"/>
      <c r="J8" s="36"/>
      <c r="K8" s="44">
        <f ca="1">'Tabela cen jednostkowych'!E8*'Liczba lokalizacji wg typu'!K9*12</f>
        <v>0</v>
      </c>
      <c r="L8" s="41">
        <f ca="1">'Tabela cen jednostkowych'!F8*'Liczba lokalizacji wg typu'!L9*12</f>
        <v>0</v>
      </c>
      <c r="M8" s="41">
        <f ca="1">'Tabela cen jednostkowych'!G8*'Liczba lokalizacji wg typu'!M9*12</f>
        <v>0</v>
      </c>
      <c r="N8" s="45">
        <f ca="1">'Tabela cen jednostkowych'!H8*'Liczba lokalizacji wg typu'!N9*12</f>
        <v>0</v>
      </c>
      <c r="O8" s="38"/>
      <c r="P8" s="36"/>
      <c r="Q8" s="44">
        <v>0</v>
      </c>
      <c r="R8" s="41">
        <v>0</v>
      </c>
      <c r="S8" s="41">
        <v>0</v>
      </c>
      <c r="T8" s="45">
        <v>0</v>
      </c>
      <c r="U8" s="38"/>
      <c r="V8" s="38"/>
      <c r="W8" s="71">
        <f ca="1">'Tabela cen jednostkowych'!E8*'Liczba lokalizacji wg typu'!AI9*12</f>
        <v>0</v>
      </c>
      <c r="X8" s="9">
        <f ca="1">'Tabela cen jednostkowych'!F8*'Liczba lokalizacji wg typu'!AJ9*12</f>
        <v>0</v>
      </c>
      <c r="Y8" s="9">
        <f ca="1">'Tabela cen jednostkowych'!G8*'Liczba lokalizacji wg typu'!AK9*12</f>
        <v>0</v>
      </c>
      <c r="Z8" s="72">
        <f ca="1">'Tabela cen jednostkowych'!H8*'Liczba lokalizacji wg typu'!AL9*12</f>
        <v>0</v>
      </c>
    </row>
    <row r="9" spans="1:26" ht="12.95">
      <c r="A9" s="289"/>
      <c r="B9" s="182">
        <v>70</v>
      </c>
      <c r="C9" s="38"/>
      <c r="D9" s="36"/>
      <c r="E9" s="44">
        <v>0</v>
      </c>
      <c r="F9" s="41">
        <v>0</v>
      </c>
      <c r="G9" s="41">
        <v>0</v>
      </c>
      <c r="H9" s="45">
        <v>0</v>
      </c>
      <c r="I9" s="38"/>
      <c r="J9" s="36"/>
      <c r="K9" s="44">
        <f ca="1">'Tabela cen jednostkowych'!E9*'Liczba lokalizacji wg typu'!K10*12</f>
        <v>0</v>
      </c>
      <c r="L9" s="41">
        <f ca="1">'Tabela cen jednostkowych'!F9*'Liczba lokalizacji wg typu'!L10*12</f>
        <v>0</v>
      </c>
      <c r="M9" s="41">
        <f ca="1">'Tabela cen jednostkowych'!G9*'Liczba lokalizacji wg typu'!M10*12</f>
        <v>0</v>
      </c>
      <c r="N9" s="45">
        <f ca="1">'Tabela cen jednostkowych'!H9*'Liczba lokalizacji wg typu'!N10*12</f>
        <v>0</v>
      </c>
      <c r="O9" s="38"/>
      <c r="P9" s="36"/>
      <c r="Q9" s="44">
        <v>0</v>
      </c>
      <c r="R9" s="41">
        <v>0</v>
      </c>
      <c r="S9" s="41">
        <v>0</v>
      </c>
      <c r="T9" s="45">
        <v>0</v>
      </c>
      <c r="U9" s="38"/>
      <c r="V9" s="38"/>
      <c r="W9" s="71">
        <f ca="1">'Tabela cen jednostkowych'!E9*'Liczba lokalizacji wg typu'!AI10*12</f>
        <v>0</v>
      </c>
      <c r="X9" s="9">
        <f ca="1">'Tabela cen jednostkowych'!F9*'Liczba lokalizacji wg typu'!AJ10*12</f>
        <v>0</v>
      </c>
      <c r="Y9" s="9">
        <f ca="1">'Tabela cen jednostkowych'!G9*'Liczba lokalizacji wg typu'!AK10*12</f>
        <v>0</v>
      </c>
      <c r="Z9" s="72">
        <f ca="1">'Tabela cen jednostkowych'!H9*'Liczba lokalizacji wg typu'!AL10*12</f>
        <v>0</v>
      </c>
    </row>
    <row r="10" spans="1:26" ht="12.95">
      <c r="A10" s="289"/>
      <c r="B10" s="182">
        <v>80</v>
      </c>
      <c r="C10" s="38"/>
      <c r="D10" s="36"/>
      <c r="E10" s="44">
        <v>0</v>
      </c>
      <c r="F10" s="41">
        <v>0</v>
      </c>
      <c r="G10" s="41">
        <v>0</v>
      </c>
      <c r="H10" s="45">
        <v>0</v>
      </c>
      <c r="I10" s="38"/>
      <c r="J10" s="36"/>
      <c r="K10" s="44">
        <f ca="1">'Tabela cen jednostkowych'!E10*'Liczba lokalizacji wg typu'!K11*12</f>
        <v>0</v>
      </c>
      <c r="L10" s="41">
        <f ca="1">'Tabela cen jednostkowych'!F10*'Liczba lokalizacji wg typu'!L11*12</f>
        <v>0</v>
      </c>
      <c r="M10" s="41">
        <f ca="1">'Tabela cen jednostkowych'!G10*'Liczba lokalizacji wg typu'!M11*12</f>
        <v>0</v>
      </c>
      <c r="N10" s="45">
        <f ca="1">'Tabela cen jednostkowych'!H10*'Liczba lokalizacji wg typu'!N11*12</f>
        <v>0</v>
      </c>
      <c r="O10" s="38"/>
      <c r="P10" s="36"/>
      <c r="Q10" s="44">
        <v>0</v>
      </c>
      <c r="R10" s="41">
        <v>0</v>
      </c>
      <c r="S10" s="41">
        <v>0</v>
      </c>
      <c r="T10" s="45">
        <v>0</v>
      </c>
      <c r="U10" s="38"/>
      <c r="V10" s="38"/>
      <c r="W10" s="71">
        <f ca="1">'Tabela cen jednostkowych'!E10*'Liczba lokalizacji wg typu'!AI11*12</f>
        <v>0</v>
      </c>
      <c r="X10" s="9">
        <f ca="1">'Tabela cen jednostkowych'!F10*'Liczba lokalizacji wg typu'!AJ11*12</f>
        <v>0</v>
      </c>
      <c r="Y10" s="9">
        <f ca="1">'Tabela cen jednostkowych'!G10*'Liczba lokalizacji wg typu'!AK11*12</f>
        <v>0</v>
      </c>
      <c r="Z10" s="72">
        <f ca="1">'Tabela cen jednostkowych'!H10*'Liczba lokalizacji wg typu'!AL11*12</f>
        <v>0</v>
      </c>
    </row>
    <row r="11" spans="1:26" ht="13.5" thickBot="1">
      <c r="A11" s="290"/>
      <c r="B11" s="183">
        <v>90</v>
      </c>
      <c r="C11" s="77"/>
      <c r="D11" s="39"/>
      <c r="E11" s="46">
        <v>0</v>
      </c>
      <c r="F11" s="47">
        <v>0</v>
      </c>
      <c r="G11" s="47">
        <v>0</v>
      </c>
      <c r="H11" s="48">
        <v>0</v>
      </c>
      <c r="I11" s="77"/>
      <c r="J11" s="39"/>
      <c r="K11" s="46">
        <f ca="1">'Tabela cen jednostkowych'!E11*'Liczba lokalizacji wg typu'!K12*12</f>
        <v>0</v>
      </c>
      <c r="L11" s="47">
        <f ca="1">'Tabela cen jednostkowych'!F11*'Liczba lokalizacji wg typu'!L12*12</f>
        <v>0</v>
      </c>
      <c r="M11" s="47">
        <f ca="1">'Tabela cen jednostkowych'!G11*'Liczba lokalizacji wg typu'!M12*12</f>
        <v>0</v>
      </c>
      <c r="N11" s="48">
        <f ca="1">'Tabela cen jednostkowych'!H11*'Liczba lokalizacji wg typu'!N12*12</f>
        <v>0</v>
      </c>
      <c r="O11" s="77"/>
      <c r="P11" s="39"/>
      <c r="Q11" s="46">
        <v>0</v>
      </c>
      <c r="R11" s="47">
        <v>0</v>
      </c>
      <c r="S11" s="47">
        <f>'Tabela cen jednostkowych'!M11*5</f>
        <v>0</v>
      </c>
      <c r="T11" s="48">
        <v>0</v>
      </c>
      <c r="U11" s="77"/>
      <c r="V11" s="77"/>
      <c r="W11" s="92">
        <f ca="1">'Tabela cen jednostkowych'!E11*'Liczba lokalizacji wg typu'!AI12*12</f>
        <v>0</v>
      </c>
      <c r="X11" s="10">
        <f>'Tabela cen jednostkowych'!F11*'Liczba lokalizacji wg typu'!AJ12*12</f>
        <v>0</v>
      </c>
      <c r="Y11" s="10">
        <f>'Tabela cen jednostkowych'!G11*'Liczba lokalizacji wg typu'!AK12*12</f>
        <v>0</v>
      </c>
      <c r="Z11" s="93">
        <f ca="1">'Tabela cen jednostkowych'!H11*'Liczba lokalizacji wg typu'!AL12*12</f>
        <v>0</v>
      </c>
    </row>
    <row r="12" spans="1:26" ht="12.95">
      <c r="A12" s="288" t="s">
        <v>16</v>
      </c>
      <c r="B12" s="8">
        <v>100</v>
      </c>
      <c r="C12" s="89"/>
      <c r="D12" s="11">
        <v>0</v>
      </c>
      <c r="E12" s="11">
        <v>0</v>
      </c>
      <c r="F12" s="11">
        <v>0</v>
      </c>
      <c r="G12" s="11">
        <v>0</v>
      </c>
      <c r="H12" s="12">
        <v>0</v>
      </c>
      <c r="I12" s="169"/>
      <c r="J12" s="69">
        <f ca="1">'Tabela cen jednostkowych'!D12*'Liczba lokalizacji wg typu'!J13*12</f>
        <v>0</v>
      </c>
      <c r="K12" s="11">
        <f ca="1">'Tabela cen jednostkowych'!E12*'Liczba lokalizacji wg typu'!K13*12</f>
        <v>0</v>
      </c>
      <c r="L12" s="11">
        <f ca="1">'Tabela cen jednostkowych'!F12*'Liczba lokalizacji wg typu'!L13*12</f>
        <v>0</v>
      </c>
      <c r="M12" s="11">
        <f ca="1">'Tabela cen jednostkowych'!G12*'Liczba lokalizacji wg typu'!M13*12</f>
        <v>0</v>
      </c>
      <c r="N12" s="70">
        <f ca="1">'Tabela cen jednostkowych'!H12*'Liczba lokalizacji wg typu'!N13*12</f>
        <v>0</v>
      </c>
      <c r="O12" s="172"/>
      <c r="P12" s="75">
        <v>0</v>
      </c>
      <c r="Q12" s="11">
        <v>0</v>
      </c>
      <c r="R12" s="11">
        <v>0</v>
      </c>
      <c r="S12" s="11">
        <v>0</v>
      </c>
      <c r="T12" s="12">
        <v>0</v>
      </c>
      <c r="U12" s="169"/>
      <c r="V12" s="69">
        <f ca="1">'Tabela cen jednostkowych'!D12*'Liczba lokalizacji wg typu'!AH13*12</f>
        <v>0</v>
      </c>
      <c r="W12" s="11">
        <f ca="1">'Tabela cen jednostkowych'!E12*'Liczba lokalizacji wg typu'!AI13*12</f>
        <v>0</v>
      </c>
      <c r="X12" s="11">
        <f ca="1">'Tabela cen jednostkowych'!F12*'Liczba lokalizacji wg typu'!AJ13*12</f>
        <v>0</v>
      </c>
      <c r="Y12" s="11">
        <f ca="1">'Tabela cen jednostkowych'!G12*'Liczba lokalizacji wg typu'!AK13*12</f>
        <v>0</v>
      </c>
      <c r="Z12" s="70">
        <f ca="1">'Tabela cen jednostkowych'!H12*'Liczba lokalizacji wg typu'!AL13*12</f>
        <v>0</v>
      </c>
    </row>
    <row r="13" spans="1:26" ht="12.95">
      <c r="A13" s="289"/>
      <c r="B13" s="33">
        <v>200</v>
      </c>
      <c r="C13" s="90"/>
      <c r="D13" s="28">
        <v>0</v>
      </c>
      <c r="E13" s="9">
        <v>0</v>
      </c>
      <c r="F13" s="9">
        <v>0</v>
      </c>
      <c r="G13" s="9">
        <v>0</v>
      </c>
      <c r="H13" s="13">
        <v>0</v>
      </c>
      <c r="I13" s="170"/>
      <c r="J13" s="71">
        <f ca="1">'Tabela cen jednostkowych'!D13*'Liczba lokalizacji wg typu'!J14*12</f>
        <v>0</v>
      </c>
      <c r="K13" s="9">
        <f ca="1">'Tabela cen jednostkowych'!E13*'Liczba lokalizacji wg typu'!K14*12</f>
        <v>0</v>
      </c>
      <c r="L13" s="9">
        <f ca="1">'Tabela cen jednostkowych'!F13*'Liczba lokalizacji wg typu'!L14*12</f>
        <v>0</v>
      </c>
      <c r="M13" s="9">
        <f ca="1">'Tabela cen jednostkowych'!G13*'Liczba lokalizacji wg typu'!M14*12</f>
        <v>0</v>
      </c>
      <c r="N13" s="72">
        <f ca="1">'Tabela cen jednostkowych'!H13*'Liczba lokalizacji wg typu'!N14*12</f>
        <v>0</v>
      </c>
      <c r="O13" s="173"/>
      <c r="P13" s="28">
        <v>0</v>
      </c>
      <c r="Q13" s="9">
        <v>0</v>
      </c>
      <c r="R13" s="9">
        <v>0</v>
      </c>
      <c r="S13" s="9">
        <v>0</v>
      </c>
      <c r="T13" s="13">
        <v>0</v>
      </c>
      <c r="U13" s="170"/>
      <c r="V13" s="71">
        <f ca="1">'Tabela cen jednostkowych'!D13*'Liczba lokalizacji wg typu'!AH14*12</f>
        <v>0</v>
      </c>
      <c r="W13" s="9">
        <f ca="1">'Tabela cen jednostkowych'!E13*'Liczba lokalizacji wg typu'!AI14*12</f>
        <v>0</v>
      </c>
      <c r="X13" s="9">
        <f ca="1">'Tabela cen jednostkowych'!F13*'Liczba lokalizacji wg typu'!AJ14*12</f>
        <v>0</v>
      </c>
      <c r="Y13" s="9">
        <f ca="1">'Tabela cen jednostkowych'!G13*'Liczba lokalizacji wg typu'!AK14*12</f>
        <v>0</v>
      </c>
      <c r="Z13" s="72">
        <f ca="1">'Tabela cen jednostkowych'!H13*'Liczba lokalizacji wg typu'!AL14*12</f>
        <v>0</v>
      </c>
    </row>
    <row r="14" spans="1:26" ht="12.95">
      <c r="A14" s="289"/>
      <c r="B14" s="33">
        <v>300</v>
      </c>
      <c r="C14" s="90"/>
      <c r="D14" s="28">
        <v>0</v>
      </c>
      <c r="E14" s="9">
        <v>0</v>
      </c>
      <c r="F14" s="9">
        <v>0</v>
      </c>
      <c r="G14" s="9">
        <v>0</v>
      </c>
      <c r="H14" s="13">
        <v>0</v>
      </c>
      <c r="I14" s="170"/>
      <c r="J14" s="71">
        <f ca="1">'Tabela cen jednostkowych'!D14*'Liczba lokalizacji wg typu'!J15*12</f>
        <v>0</v>
      </c>
      <c r="K14" s="9">
        <f ca="1">'Tabela cen jednostkowych'!E14*'Liczba lokalizacji wg typu'!K15*12</f>
        <v>0</v>
      </c>
      <c r="L14" s="9">
        <f ca="1">'Tabela cen jednostkowych'!F14*'Liczba lokalizacji wg typu'!L15*12</f>
        <v>0</v>
      </c>
      <c r="M14" s="9">
        <f ca="1">'Tabela cen jednostkowych'!G14*'Liczba lokalizacji wg typu'!M15*12</f>
        <v>0</v>
      </c>
      <c r="N14" s="72">
        <f ca="1">'Tabela cen jednostkowych'!H14*'Liczba lokalizacji wg typu'!N15*12</f>
        <v>0</v>
      </c>
      <c r="O14" s="173"/>
      <c r="P14" s="28">
        <v>0</v>
      </c>
      <c r="Q14" s="9">
        <v>0</v>
      </c>
      <c r="R14" s="9">
        <v>0</v>
      </c>
      <c r="S14" s="9">
        <v>0</v>
      </c>
      <c r="T14" s="13">
        <v>0</v>
      </c>
      <c r="U14" s="170"/>
      <c r="V14" s="71">
        <f ca="1">'Tabela cen jednostkowych'!D14*'Liczba lokalizacji wg typu'!AH15*12</f>
        <v>0</v>
      </c>
      <c r="W14" s="9">
        <f ca="1">'Tabela cen jednostkowych'!E14*'Liczba lokalizacji wg typu'!AI15*12</f>
        <v>0</v>
      </c>
      <c r="X14" s="9">
        <f ca="1">'Tabela cen jednostkowych'!F14*'Liczba lokalizacji wg typu'!AJ15*12</f>
        <v>0</v>
      </c>
      <c r="Y14" s="9">
        <f ca="1">'Tabela cen jednostkowych'!G14*'Liczba lokalizacji wg typu'!AK15*12</f>
        <v>0</v>
      </c>
      <c r="Z14" s="72">
        <f ca="1">'Tabela cen jednostkowych'!H14*'Liczba lokalizacji wg typu'!AL15*12</f>
        <v>0</v>
      </c>
    </row>
    <row r="15" spans="1:26" ht="12.95">
      <c r="A15" s="289"/>
      <c r="B15" s="33">
        <v>400</v>
      </c>
      <c r="C15" s="90"/>
      <c r="D15" s="28">
        <v>0</v>
      </c>
      <c r="E15" s="9">
        <v>0</v>
      </c>
      <c r="F15" s="9">
        <v>0</v>
      </c>
      <c r="G15" s="9">
        <v>0</v>
      </c>
      <c r="H15" s="13">
        <v>0</v>
      </c>
      <c r="I15" s="170"/>
      <c r="J15" s="71">
        <f ca="1">'Tabela cen jednostkowych'!D15*'Liczba lokalizacji wg typu'!J16*12</f>
        <v>0</v>
      </c>
      <c r="K15" s="9">
        <f ca="1">'Tabela cen jednostkowych'!E15*'Liczba lokalizacji wg typu'!K16*12</f>
        <v>0</v>
      </c>
      <c r="L15" s="9">
        <f ca="1">'Tabela cen jednostkowych'!F15*'Liczba lokalizacji wg typu'!L16*12</f>
        <v>0</v>
      </c>
      <c r="M15" s="9">
        <f ca="1">'Tabela cen jednostkowych'!G15*'Liczba lokalizacji wg typu'!M16*12</f>
        <v>0</v>
      </c>
      <c r="N15" s="72">
        <f ca="1">'Tabela cen jednostkowych'!H15*'Liczba lokalizacji wg typu'!N16*12</f>
        <v>0</v>
      </c>
      <c r="O15" s="173"/>
      <c r="P15" s="28">
        <v>0</v>
      </c>
      <c r="Q15" s="9">
        <v>0</v>
      </c>
      <c r="R15" s="9">
        <v>0</v>
      </c>
      <c r="S15" s="9">
        <v>0</v>
      </c>
      <c r="T15" s="13">
        <v>0</v>
      </c>
      <c r="U15" s="170"/>
      <c r="V15" s="71">
        <f ca="1">'Tabela cen jednostkowych'!D15*'Liczba lokalizacji wg typu'!AH16*12</f>
        <v>0</v>
      </c>
      <c r="W15" s="9">
        <f ca="1">'Tabela cen jednostkowych'!E15*'Liczba lokalizacji wg typu'!AI16*12</f>
        <v>0</v>
      </c>
      <c r="X15" s="9">
        <f ca="1">'Tabela cen jednostkowych'!F15*'Liczba lokalizacji wg typu'!AJ16*12</f>
        <v>0</v>
      </c>
      <c r="Y15" s="9">
        <f ca="1">'Tabela cen jednostkowych'!G15*'Liczba lokalizacji wg typu'!AK16*12</f>
        <v>0</v>
      </c>
      <c r="Z15" s="72">
        <f ca="1">'Tabela cen jednostkowych'!H15*'Liczba lokalizacji wg typu'!AL16*12</f>
        <v>0</v>
      </c>
    </row>
    <row r="16" spans="1:26" ht="12.95">
      <c r="A16" s="289"/>
      <c r="B16" s="33">
        <v>500</v>
      </c>
      <c r="C16" s="90"/>
      <c r="D16" s="28">
        <v>0</v>
      </c>
      <c r="E16" s="9">
        <v>0</v>
      </c>
      <c r="F16" s="9">
        <v>0</v>
      </c>
      <c r="G16" s="9">
        <v>0</v>
      </c>
      <c r="H16" s="13">
        <v>0</v>
      </c>
      <c r="I16" s="170"/>
      <c r="J16" s="71">
        <f ca="1">'Tabela cen jednostkowych'!D16*'Liczba lokalizacji wg typu'!J17*12</f>
        <v>0</v>
      </c>
      <c r="K16" s="9">
        <f ca="1">'Tabela cen jednostkowych'!E16*'Liczba lokalizacji wg typu'!K17*12</f>
        <v>0</v>
      </c>
      <c r="L16" s="9">
        <f ca="1">'Tabela cen jednostkowych'!F16*'Liczba lokalizacji wg typu'!L17*12</f>
        <v>0</v>
      </c>
      <c r="M16" s="9">
        <f ca="1">'Tabela cen jednostkowych'!G16*'Liczba lokalizacji wg typu'!M17*12</f>
        <v>0</v>
      </c>
      <c r="N16" s="72">
        <f ca="1">'Tabela cen jednostkowych'!H16*'Liczba lokalizacji wg typu'!N17*12</f>
        <v>0</v>
      </c>
      <c r="O16" s="173"/>
      <c r="P16" s="28">
        <v>0</v>
      </c>
      <c r="Q16" s="9">
        <v>0</v>
      </c>
      <c r="R16" s="9">
        <v>0</v>
      </c>
      <c r="S16" s="9">
        <v>0</v>
      </c>
      <c r="T16" s="13">
        <v>0</v>
      </c>
      <c r="U16" s="170"/>
      <c r="V16" s="71">
        <f ca="1">'Tabela cen jednostkowych'!D16*'Liczba lokalizacji wg typu'!AH17*12</f>
        <v>0</v>
      </c>
      <c r="W16" s="9">
        <f ca="1">'Tabela cen jednostkowych'!E16*'Liczba lokalizacji wg typu'!AI17*12</f>
        <v>0</v>
      </c>
      <c r="X16" s="9">
        <f ca="1">'Tabela cen jednostkowych'!F16*'Liczba lokalizacji wg typu'!AJ17*12</f>
        <v>0</v>
      </c>
      <c r="Y16" s="9">
        <f ca="1">'Tabela cen jednostkowych'!G16*'Liczba lokalizacji wg typu'!AK17*12</f>
        <v>0</v>
      </c>
      <c r="Z16" s="72">
        <f ca="1">'Tabela cen jednostkowych'!H16*'Liczba lokalizacji wg typu'!AL17*12</f>
        <v>0</v>
      </c>
    </row>
    <row r="17" spans="1:26" ht="12.95">
      <c r="A17" s="289"/>
      <c r="B17" s="33">
        <v>600</v>
      </c>
      <c r="C17" s="90"/>
      <c r="D17" s="28">
        <v>0</v>
      </c>
      <c r="E17" s="9">
        <v>0</v>
      </c>
      <c r="F17" s="9">
        <v>0</v>
      </c>
      <c r="G17" s="9">
        <v>0</v>
      </c>
      <c r="H17" s="13">
        <v>0</v>
      </c>
      <c r="I17" s="170"/>
      <c r="J17" s="71">
        <f ca="1">'Tabela cen jednostkowych'!D17*'Liczba lokalizacji wg typu'!J18*12</f>
        <v>0</v>
      </c>
      <c r="K17" s="9">
        <f ca="1">'Tabela cen jednostkowych'!E17*'Liczba lokalizacji wg typu'!K18*12</f>
        <v>0</v>
      </c>
      <c r="L17" s="9">
        <f ca="1">'Tabela cen jednostkowych'!F17*'Liczba lokalizacji wg typu'!L18*12</f>
        <v>0</v>
      </c>
      <c r="M17" s="9">
        <f ca="1">'Tabela cen jednostkowych'!G17*'Liczba lokalizacji wg typu'!M18*12</f>
        <v>0</v>
      </c>
      <c r="N17" s="72">
        <f ca="1">'Tabela cen jednostkowych'!H17*'Liczba lokalizacji wg typu'!N18*12</f>
        <v>0</v>
      </c>
      <c r="O17" s="173"/>
      <c r="P17" s="28">
        <v>0</v>
      </c>
      <c r="Q17" s="9">
        <v>0</v>
      </c>
      <c r="R17" s="9">
        <v>0</v>
      </c>
      <c r="S17" s="9">
        <v>0</v>
      </c>
      <c r="T17" s="13">
        <v>0</v>
      </c>
      <c r="U17" s="170"/>
      <c r="V17" s="71">
        <f ca="1">'Tabela cen jednostkowych'!D17*'Liczba lokalizacji wg typu'!AH18*12</f>
        <v>0</v>
      </c>
      <c r="W17" s="9">
        <f ca="1">'Tabela cen jednostkowych'!E17*'Liczba lokalizacji wg typu'!AI18*12</f>
        <v>0</v>
      </c>
      <c r="X17" s="9">
        <f ca="1">'Tabela cen jednostkowych'!F17*'Liczba lokalizacji wg typu'!AJ18*12</f>
        <v>0</v>
      </c>
      <c r="Y17" s="9">
        <f ca="1">'Tabela cen jednostkowych'!G17*'Liczba lokalizacji wg typu'!AK18*12</f>
        <v>0</v>
      </c>
      <c r="Z17" s="72">
        <f ca="1">'Tabela cen jednostkowych'!H17*'Liczba lokalizacji wg typu'!AL18*12</f>
        <v>0</v>
      </c>
    </row>
    <row r="18" spans="1:26" ht="12.95">
      <c r="A18" s="289"/>
      <c r="B18" s="33">
        <v>700</v>
      </c>
      <c r="C18" s="90"/>
      <c r="D18" s="28">
        <v>0</v>
      </c>
      <c r="E18" s="9">
        <v>0</v>
      </c>
      <c r="F18" s="9">
        <v>0</v>
      </c>
      <c r="G18" s="9">
        <v>0</v>
      </c>
      <c r="H18" s="13">
        <v>0</v>
      </c>
      <c r="I18" s="170"/>
      <c r="J18" s="71">
        <f ca="1">'Tabela cen jednostkowych'!D18*'Liczba lokalizacji wg typu'!J19*12</f>
        <v>0</v>
      </c>
      <c r="K18" s="9">
        <f ca="1">'Tabela cen jednostkowych'!E18*'Liczba lokalizacji wg typu'!K19*12</f>
        <v>0</v>
      </c>
      <c r="L18" s="9">
        <f ca="1">'Tabela cen jednostkowych'!F18*'Liczba lokalizacji wg typu'!L19*12</f>
        <v>0</v>
      </c>
      <c r="M18" s="9">
        <f ca="1">'Tabela cen jednostkowych'!G18*'Liczba lokalizacji wg typu'!M19*12</f>
        <v>0</v>
      </c>
      <c r="N18" s="72">
        <f ca="1">'Tabela cen jednostkowych'!H18*'Liczba lokalizacji wg typu'!N19*12</f>
        <v>0</v>
      </c>
      <c r="O18" s="173"/>
      <c r="P18" s="28">
        <v>0</v>
      </c>
      <c r="Q18" s="9">
        <v>0</v>
      </c>
      <c r="R18" s="9">
        <v>0</v>
      </c>
      <c r="S18" s="9">
        <v>0</v>
      </c>
      <c r="T18" s="13">
        <v>0</v>
      </c>
      <c r="U18" s="170"/>
      <c r="V18" s="71">
        <f ca="1">'Tabela cen jednostkowych'!D18*'Liczba lokalizacji wg typu'!AH19*12</f>
        <v>0</v>
      </c>
      <c r="W18" s="9">
        <f ca="1">'Tabela cen jednostkowych'!E18*'Liczba lokalizacji wg typu'!AI19*12</f>
        <v>0</v>
      </c>
      <c r="X18" s="9">
        <f ca="1">'Tabela cen jednostkowych'!F18*'Liczba lokalizacji wg typu'!AJ19*12</f>
        <v>0</v>
      </c>
      <c r="Y18" s="9">
        <f ca="1">'Tabela cen jednostkowych'!G18*'Liczba lokalizacji wg typu'!AK19*12</f>
        <v>0</v>
      </c>
      <c r="Z18" s="72">
        <f ca="1">'Tabela cen jednostkowych'!H18*'Liczba lokalizacji wg typu'!AL19*12</f>
        <v>0</v>
      </c>
    </row>
    <row r="19" spans="1:26" ht="12.95">
      <c r="A19" s="289"/>
      <c r="B19" s="33">
        <v>800</v>
      </c>
      <c r="C19" s="90"/>
      <c r="D19" s="28">
        <v>0</v>
      </c>
      <c r="E19" s="9">
        <v>0</v>
      </c>
      <c r="F19" s="9">
        <v>0</v>
      </c>
      <c r="G19" s="9">
        <v>0</v>
      </c>
      <c r="H19" s="13">
        <v>0</v>
      </c>
      <c r="I19" s="170"/>
      <c r="J19" s="71">
        <f ca="1">'Tabela cen jednostkowych'!D19*'Liczba lokalizacji wg typu'!J20*12</f>
        <v>0</v>
      </c>
      <c r="K19" s="9">
        <f ca="1">'Tabela cen jednostkowych'!E19*'Liczba lokalizacji wg typu'!K20*12</f>
        <v>0</v>
      </c>
      <c r="L19" s="9">
        <f ca="1">'Tabela cen jednostkowych'!F19*'Liczba lokalizacji wg typu'!L20*12</f>
        <v>0</v>
      </c>
      <c r="M19" s="9">
        <f ca="1">'Tabela cen jednostkowych'!G19*'Liczba lokalizacji wg typu'!M20*12</f>
        <v>0</v>
      </c>
      <c r="N19" s="72">
        <f ca="1">'Tabela cen jednostkowych'!H19*'Liczba lokalizacji wg typu'!N20*12</f>
        <v>0</v>
      </c>
      <c r="O19" s="173"/>
      <c r="P19" s="28">
        <v>0</v>
      </c>
      <c r="Q19" s="9">
        <v>0</v>
      </c>
      <c r="R19" s="9">
        <v>0</v>
      </c>
      <c r="S19" s="9">
        <v>0</v>
      </c>
      <c r="T19" s="13">
        <v>0</v>
      </c>
      <c r="U19" s="170"/>
      <c r="V19" s="71">
        <f ca="1">'Tabela cen jednostkowych'!D19*'Liczba lokalizacji wg typu'!AH20*12</f>
        <v>0</v>
      </c>
      <c r="W19" s="9">
        <f ca="1">'Tabela cen jednostkowych'!E19*'Liczba lokalizacji wg typu'!AI20*12</f>
        <v>0</v>
      </c>
      <c r="X19" s="9">
        <f ca="1">'Tabela cen jednostkowych'!F19*'Liczba lokalizacji wg typu'!AJ20*12</f>
        <v>0</v>
      </c>
      <c r="Y19" s="9">
        <f ca="1">'Tabela cen jednostkowych'!G19*'Liczba lokalizacji wg typu'!AK20*12</f>
        <v>0</v>
      </c>
      <c r="Z19" s="72">
        <f ca="1">'Tabela cen jednostkowych'!H19*'Liczba lokalizacji wg typu'!AL20*12</f>
        <v>0</v>
      </c>
    </row>
    <row r="20" spans="1:26" ht="13.5" thickBot="1">
      <c r="A20" s="290"/>
      <c r="B20" s="34">
        <v>900</v>
      </c>
      <c r="C20" s="91"/>
      <c r="D20" s="76">
        <v>0</v>
      </c>
      <c r="E20" s="73">
        <v>0</v>
      </c>
      <c r="F20" s="73">
        <v>0</v>
      </c>
      <c r="G20" s="73">
        <v>0</v>
      </c>
      <c r="H20" s="14">
        <v>0</v>
      </c>
      <c r="I20" s="171"/>
      <c r="J20" s="202">
        <f ca="1">'Tabela cen jednostkowych'!D20*'Liczba lokalizacji wg typu'!J21*12</f>
        <v>0</v>
      </c>
      <c r="K20" s="73">
        <f ca="1">'Tabela cen jednostkowych'!E20*'Liczba lokalizacji wg typu'!K21*12</f>
        <v>0</v>
      </c>
      <c r="L20" s="73">
        <f ca="1">'Tabela cen jednostkowych'!F20*'Liczba lokalizacji wg typu'!L21*12</f>
        <v>0</v>
      </c>
      <c r="M20" s="73">
        <f ca="1">'Tabela cen jednostkowych'!G20*'Liczba lokalizacji wg typu'!M21*12</f>
        <v>0</v>
      </c>
      <c r="N20" s="74">
        <f ca="1">'Tabela cen jednostkowych'!H20*'Liczba lokalizacji wg typu'!N21*12</f>
        <v>0</v>
      </c>
      <c r="O20" s="174"/>
      <c r="P20" s="73">
        <v>0</v>
      </c>
      <c r="Q20" s="73">
        <v>0</v>
      </c>
      <c r="R20" s="73">
        <f>'Tabela cen jednostkowych'!L20*8</f>
        <v>0</v>
      </c>
      <c r="S20" s="73">
        <v>0</v>
      </c>
      <c r="T20" s="14">
        <v>0</v>
      </c>
      <c r="U20" s="171"/>
      <c r="V20" s="202">
        <f ca="1">'Tabela cen jednostkowych'!D20*'Liczba lokalizacji wg typu'!AH21*12</f>
        <v>0</v>
      </c>
      <c r="W20" s="73">
        <f ca="1">'Tabela cen jednostkowych'!E20*'Liczba lokalizacji wg typu'!AI21*12</f>
        <v>0</v>
      </c>
      <c r="X20" s="73">
        <f>'Tabela cen jednostkowych'!F20*'Liczba lokalizacji wg typu'!AJ21*12</f>
        <v>0</v>
      </c>
      <c r="Y20" s="73">
        <f ca="1">'Tabela cen jednostkowych'!G20*'Liczba lokalizacji wg typu'!AK21*12</f>
        <v>0</v>
      </c>
      <c r="Z20" s="74">
        <f ca="1">'Tabela cen jednostkowych'!H20*'Liczba lokalizacji wg typu'!AL21*12</f>
        <v>0</v>
      </c>
    </row>
    <row r="21" spans="1:26" ht="12.95">
      <c r="A21" s="288" t="s">
        <v>17</v>
      </c>
      <c r="B21" s="59">
        <v>1000</v>
      </c>
      <c r="C21" s="88">
        <v>0</v>
      </c>
      <c r="D21" s="29"/>
      <c r="E21" s="17"/>
      <c r="F21" s="17"/>
      <c r="G21" s="17"/>
      <c r="H21" s="24"/>
      <c r="I21" s="88">
        <f ca="1">'Tabela cen jednostkowych'!C21*'Liczba lokalizacji wg typu'!I22*12</f>
        <v>0</v>
      </c>
      <c r="J21" s="29"/>
      <c r="K21" s="17"/>
      <c r="L21" s="17"/>
      <c r="M21" s="17"/>
      <c r="N21" s="24"/>
      <c r="O21" s="88">
        <v>0</v>
      </c>
      <c r="P21" s="29"/>
      <c r="Q21" s="17"/>
      <c r="R21" s="17"/>
      <c r="S21" s="17"/>
      <c r="T21" s="24"/>
      <c r="U21" s="94">
        <f ca="1">'Tabela cen jednostkowych'!C21*'Liczba lokalizacji wg typu'!AG22*12</f>
        <v>0</v>
      </c>
      <c r="V21" s="29"/>
      <c r="W21" s="17"/>
      <c r="X21" s="17"/>
      <c r="Y21" s="17"/>
      <c r="Z21" s="51"/>
    </row>
    <row r="22" spans="1:26" ht="12.95">
      <c r="A22" s="289"/>
      <c r="B22" s="33">
        <v>2000</v>
      </c>
      <c r="C22" s="49">
        <v>0</v>
      </c>
      <c r="D22" s="30"/>
      <c r="E22" s="15"/>
      <c r="F22" s="15"/>
      <c r="G22" s="15"/>
      <c r="H22" s="19"/>
      <c r="I22" s="49">
        <f ca="1">'Tabela cen jednostkowych'!C22*'Liczba lokalizacji wg typu'!I23*12</f>
        <v>0</v>
      </c>
      <c r="J22" s="30"/>
      <c r="K22" s="15"/>
      <c r="L22" s="15"/>
      <c r="M22" s="15"/>
      <c r="N22" s="19"/>
      <c r="O22" s="49">
        <v>0</v>
      </c>
      <c r="P22" s="30"/>
      <c r="Q22" s="15"/>
      <c r="R22" s="15"/>
      <c r="S22" s="15"/>
      <c r="T22" s="19"/>
      <c r="U22" s="67">
        <f ca="1">'Tabela cen jednostkowych'!C22*'Liczba lokalizacji wg typu'!AG23*12</f>
        <v>0</v>
      </c>
      <c r="V22" s="30"/>
      <c r="W22" s="15"/>
      <c r="X22" s="15"/>
      <c r="Y22" s="15"/>
      <c r="Z22" s="52"/>
    </row>
    <row r="23" spans="1:26" ht="12.95">
      <c r="A23" s="289"/>
      <c r="B23" s="33">
        <v>3000</v>
      </c>
      <c r="C23" s="49">
        <v>0</v>
      </c>
      <c r="D23" s="30"/>
      <c r="E23" s="15"/>
      <c r="F23" s="15"/>
      <c r="G23" s="15"/>
      <c r="H23" s="19"/>
      <c r="I23" s="49">
        <f ca="1">'Tabela cen jednostkowych'!C23*'Liczba lokalizacji wg typu'!I24*12</f>
        <v>0</v>
      </c>
      <c r="J23" s="30"/>
      <c r="K23" s="15"/>
      <c r="L23" s="15"/>
      <c r="M23" s="15"/>
      <c r="N23" s="19"/>
      <c r="O23" s="49">
        <v>0</v>
      </c>
      <c r="P23" s="30"/>
      <c r="Q23" s="15"/>
      <c r="R23" s="15"/>
      <c r="S23" s="15"/>
      <c r="T23" s="19"/>
      <c r="U23" s="67">
        <f ca="1">'Tabela cen jednostkowych'!C23*'Liczba lokalizacji wg typu'!AG24*12</f>
        <v>0</v>
      </c>
      <c r="V23" s="30"/>
      <c r="W23" s="15"/>
      <c r="X23" s="15"/>
      <c r="Y23" s="15"/>
      <c r="Z23" s="52"/>
    </row>
    <row r="24" spans="1:26" ht="12.95">
      <c r="A24" s="289"/>
      <c r="B24" s="33">
        <v>4000</v>
      </c>
      <c r="C24" s="49">
        <v>0</v>
      </c>
      <c r="D24" s="30"/>
      <c r="E24" s="15"/>
      <c r="F24" s="15"/>
      <c r="G24" s="15"/>
      <c r="H24" s="19"/>
      <c r="I24" s="49">
        <f ca="1">'Tabela cen jednostkowych'!C24*'Liczba lokalizacji wg typu'!I25*12</f>
        <v>0</v>
      </c>
      <c r="J24" s="30"/>
      <c r="K24" s="15"/>
      <c r="L24" s="15"/>
      <c r="M24" s="15"/>
      <c r="N24" s="19"/>
      <c r="O24" s="49">
        <v>0</v>
      </c>
      <c r="P24" s="30"/>
      <c r="Q24" s="15"/>
      <c r="R24" s="15"/>
      <c r="S24" s="15"/>
      <c r="T24" s="19"/>
      <c r="U24" s="67">
        <f ca="1">'Tabela cen jednostkowych'!C24*'Liczba lokalizacji wg typu'!AG25*12</f>
        <v>0</v>
      </c>
      <c r="V24" s="30"/>
      <c r="W24" s="15"/>
      <c r="X24" s="15"/>
      <c r="Y24" s="15"/>
      <c r="Z24" s="52"/>
    </row>
    <row r="25" spans="1:26" ht="12.95">
      <c r="A25" s="289"/>
      <c r="B25" s="33">
        <v>5000</v>
      </c>
      <c r="C25" s="49">
        <v>0</v>
      </c>
      <c r="D25" s="30"/>
      <c r="E25" s="15"/>
      <c r="F25" s="15"/>
      <c r="G25" s="15"/>
      <c r="H25" s="19"/>
      <c r="I25" s="49">
        <f ca="1">'Tabela cen jednostkowych'!C25*'Liczba lokalizacji wg typu'!I26*12</f>
        <v>0</v>
      </c>
      <c r="J25" s="30"/>
      <c r="K25" s="15"/>
      <c r="L25" s="15"/>
      <c r="M25" s="15"/>
      <c r="N25" s="19"/>
      <c r="O25" s="49">
        <f>'Tabela cen jednostkowych'!C25*1</f>
        <v>0</v>
      </c>
      <c r="P25" s="30"/>
      <c r="Q25" s="15"/>
      <c r="R25" s="15"/>
      <c r="S25" s="15"/>
      <c r="T25" s="19"/>
      <c r="U25" s="67">
        <f ca="1">'Tabela cen jednostkowych'!C25*'Liczba lokalizacji wg typu'!AG26*12</f>
        <v>0</v>
      </c>
      <c r="V25" s="30"/>
      <c r="W25" s="15"/>
      <c r="X25" s="15"/>
      <c r="Y25" s="15"/>
      <c r="Z25" s="52"/>
    </row>
    <row r="26" spans="1:26" ht="12.95">
      <c r="A26" s="289"/>
      <c r="B26" s="33">
        <v>6000</v>
      </c>
      <c r="C26" s="49">
        <v>0</v>
      </c>
      <c r="D26" s="30"/>
      <c r="E26" s="15"/>
      <c r="F26" s="15"/>
      <c r="G26" s="15"/>
      <c r="H26" s="19"/>
      <c r="I26" s="49">
        <f ca="1">'Tabela cen jednostkowych'!C26*'Liczba lokalizacji wg typu'!I27*12</f>
        <v>0</v>
      </c>
      <c r="J26" s="30"/>
      <c r="K26" s="15"/>
      <c r="L26" s="15"/>
      <c r="M26" s="15"/>
      <c r="N26" s="19"/>
      <c r="O26" s="49">
        <v>0</v>
      </c>
      <c r="P26" s="30"/>
      <c r="Q26" s="15"/>
      <c r="R26" s="15"/>
      <c r="S26" s="15"/>
      <c r="T26" s="19"/>
      <c r="U26" s="67">
        <f ca="1">'Tabela cen jednostkowych'!C26*'Liczba lokalizacji wg typu'!AG27*12</f>
        <v>0</v>
      </c>
      <c r="V26" s="30"/>
      <c r="W26" s="15"/>
      <c r="X26" s="15"/>
      <c r="Y26" s="15"/>
      <c r="Z26" s="52"/>
    </row>
    <row r="27" spans="1:26" ht="12.95">
      <c r="A27" s="289"/>
      <c r="B27" s="33">
        <v>7000</v>
      </c>
      <c r="C27" s="49">
        <v>0</v>
      </c>
      <c r="D27" s="30"/>
      <c r="E27" s="15"/>
      <c r="F27" s="15"/>
      <c r="G27" s="15"/>
      <c r="H27" s="19"/>
      <c r="I27" s="49">
        <f ca="1">'Tabela cen jednostkowych'!C27*'Liczba lokalizacji wg typu'!I28*12</f>
        <v>0</v>
      </c>
      <c r="J27" s="30"/>
      <c r="K27" s="15"/>
      <c r="L27" s="15"/>
      <c r="M27" s="15"/>
      <c r="N27" s="19"/>
      <c r="O27" s="49">
        <v>0</v>
      </c>
      <c r="P27" s="30"/>
      <c r="Q27" s="15"/>
      <c r="R27" s="15"/>
      <c r="S27" s="15"/>
      <c r="T27" s="19"/>
      <c r="U27" s="67">
        <f ca="1">'Tabela cen jednostkowych'!C27*'Liczba lokalizacji wg typu'!AG28*12</f>
        <v>0</v>
      </c>
      <c r="V27" s="30"/>
      <c r="W27" s="15"/>
      <c r="X27" s="15"/>
      <c r="Y27" s="15"/>
      <c r="Z27" s="52"/>
    </row>
    <row r="28" spans="1:26" ht="12.95">
      <c r="A28" s="289"/>
      <c r="B28" s="33">
        <v>8000</v>
      </c>
      <c r="C28" s="49">
        <v>0</v>
      </c>
      <c r="D28" s="30"/>
      <c r="E28" s="15"/>
      <c r="F28" s="15"/>
      <c r="G28" s="15"/>
      <c r="H28" s="19"/>
      <c r="I28" s="49">
        <f ca="1">'Tabela cen jednostkowych'!C28*'Liczba lokalizacji wg typu'!I29*12</f>
        <v>0</v>
      </c>
      <c r="J28" s="30"/>
      <c r="K28" s="15"/>
      <c r="L28" s="15"/>
      <c r="M28" s="15"/>
      <c r="N28" s="19"/>
      <c r="O28" s="49">
        <v>0</v>
      </c>
      <c r="P28" s="30"/>
      <c r="Q28" s="15"/>
      <c r="R28" s="15"/>
      <c r="S28" s="15"/>
      <c r="T28" s="19"/>
      <c r="U28" s="67">
        <f ca="1">'Tabela cen jednostkowych'!C28*'Liczba lokalizacji wg typu'!AG29*12</f>
        <v>0</v>
      </c>
      <c r="V28" s="30"/>
      <c r="W28" s="15"/>
      <c r="X28" s="15"/>
      <c r="Y28" s="15"/>
      <c r="Z28" s="52"/>
    </row>
    <row r="29" spans="1:26" ht="12.95">
      <c r="A29" s="289"/>
      <c r="B29" s="33">
        <v>9000</v>
      </c>
      <c r="C29" s="49">
        <v>0</v>
      </c>
      <c r="D29" s="30"/>
      <c r="E29" s="15"/>
      <c r="F29" s="15"/>
      <c r="G29" s="15"/>
      <c r="H29" s="19"/>
      <c r="I29" s="49">
        <f ca="1">'Tabela cen jednostkowych'!C29*'Liczba lokalizacji wg typu'!I30*12</f>
        <v>0</v>
      </c>
      <c r="J29" s="30"/>
      <c r="K29" s="15"/>
      <c r="L29" s="15"/>
      <c r="M29" s="15"/>
      <c r="N29" s="19"/>
      <c r="O29" s="49">
        <v>0</v>
      </c>
      <c r="P29" s="30"/>
      <c r="Q29" s="15"/>
      <c r="R29" s="15"/>
      <c r="S29" s="15"/>
      <c r="T29" s="19"/>
      <c r="U29" s="67">
        <f ca="1">'Tabela cen jednostkowych'!C29*'Liczba lokalizacji wg typu'!AG30*12</f>
        <v>0</v>
      </c>
      <c r="V29" s="30"/>
      <c r="W29" s="15"/>
      <c r="X29" s="15"/>
      <c r="Y29" s="15"/>
      <c r="Z29" s="52"/>
    </row>
    <row r="30" spans="1:26" ht="12.95">
      <c r="A30" s="289"/>
      <c r="B30" s="60">
        <v>10000</v>
      </c>
      <c r="C30" s="49">
        <v>0</v>
      </c>
      <c r="D30" s="31"/>
      <c r="E30" s="18"/>
      <c r="F30" s="18"/>
      <c r="G30" s="18"/>
      <c r="H30" s="23"/>
      <c r="I30" s="49">
        <f ca="1">'Tabela cen jednostkowych'!C30*'Liczba lokalizacji wg typu'!I31*12</f>
        <v>0</v>
      </c>
      <c r="J30" s="31"/>
      <c r="K30" s="18"/>
      <c r="L30" s="18"/>
      <c r="M30" s="18"/>
      <c r="N30" s="23"/>
      <c r="O30" s="49">
        <v>0</v>
      </c>
      <c r="P30" s="31"/>
      <c r="Q30" s="18"/>
      <c r="R30" s="18"/>
      <c r="S30" s="18"/>
      <c r="T30" s="23"/>
      <c r="U30" s="67">
        <f ca="1">'Tabela cen jednostkowych'!C30*'Liczba lokalizacji wg typu'!AG31*12</f>
        <v>0</v>
      </c>
      <c r="V30" s="31"/>
      <c r="W30" s="18"/>
      <c r="X30" s="18"/>
      <c r="Y30" s="18"/>
      <c r="Z30" s="53"/>
    </row>
    <row r="31" spans="1:26" ht="12.95">
      <c r="A31" s="289"/>
      <c r="B31" s="60">
        <v>15000</v>
      </c>
      <c r="C31" s="49">
        <v>0</v>
      </c>
      <c r="D31" s="31"/>
      <c r="E31" s="18"/>
      <c r="F31" s="18"/>
      <c r="G31" s="18"/>
      <c r="H31" s="23"/>
      <c r="I31" s="49">
        <f ca="1">'Tabela cen jednostkowych'!C31*'Liczba lokalizacji wg typu'!I32*12</f>
        <v>0</v>
      </c>
      <c r="J31" s="31"/>
      <c r="K31" s="18"/>
      <c r="L31" s="18"/>
      <c r="M31" s="18"/>
      <c r="N31" s="23"/>
      <c r="O31" s="49">
        <v>0</v>
      </c>
      <c r="P31" s="31"/>
      <c r="Q31" s="18"/>
      <c r="R31" s="18"/>
      <c r="S31" s="18"/>
      <c r="T31" s="23"/>
      <c r="U31" s="67">
        <f ca="1">'Tabela cen jednostkowych'!C31*'Liczba lokalizacji wg typu'!AG32*12</f>
        <v>0</v>
      </c>
      <c r="V31" s="31"/>
      <c r="W31" s="18"/>
      <c r="X31" s="18"/>
      <c r="Y31" s="18"/>
      <c r="Z31" s="53"/>
    </row>
    <row r="32" spans="1:26" ht="12.95">
      <c r="A32" s="289"/>
      <c r="B32" s="60">
        <v>25000</v>
      </c>
      <c r="C32" s="49">
        <v>0</v>
      </c>
      <c r="D32" s="31"/>
      <c r="E32" s="18"/>
      <c r="F32" s="18"/>
      <c r="G32" s="18"/>
      <c r="H32" s="23"/>
      <c r="I32" s="49">
        <f ca="1">'Tabela cen jednostkowych'!C32*'Liczba lokalizacji wg typu'!I33*12</f>
        <v>0</v>
      </c>
      <c r="J32" s="31"/>
      <c r="K32" s="18"/>
      <c r="L32" s="18"/>
      <c r="M32" s="18"/>
      <c r="N32" s="23"/>
      <c r="O32" s="49">
        <v>0</v>
      </c>
      <c r="P32" s="31"/>
      <c r="Q32" s="18"/>
      <c r="R32" s="18"/>
      <c r="S32" s="18"/>
      <c r="T32" s="23"/>
      <c r="U32" s="67">
        <f ca="1">'Tabela cen jednostkowych'!C32*'Liczba lokalizacji wg typu'!AG33*12</f>
        <v>0</v>
      </c>
      <c r="V32" s="31"/>
      <c r="W32" s="18"/>
      <c r="X32" s="18"/>
      <c r="Y32" s="18"/>
      <c r="Z32" s="53"/>
    </row>
    <row r="33" spans="1:26" ht="13.5" thickBot="1">
      <c r="A33" s="290"/>
      <c r="B33" s="61">
        <v>40000</v>
      </c>
      <c r="C33" s="50">
        <v>0</v>
      </c>
      <c r="D33" s="32"/>
      <c r="E33" s="16"/>
      <c r="F33" s="16"/>
      <c r="G33" s="16"/>
      <c r="H33" s="20"/>
      <c r="I33" s="50">
        <f ca="1">'Tabela cen jednostkowych'!C33*'Liczba lokalizacji wg typu'!I34*12</f>
        <v>0</v>
      </c>
      <c r="J33" s="32"/>
      <c r="K33" s="16"/>
      <c r="L33" s="16"/>
      <c r="M33" s="16"/>
      <c r="N33" s="20"/>
      <c r="O33" s="50">
        <v>0</v>
      </c>
      <c r="P33" s="32"/>
      <c r="Q33" s="16"/>
      <c r="R33" s="16"/>
      <c r="S33" s="16"/>
      <c r="T33" s="20"/>
      <c r="U33" s="68">
        <f ca="1">'Tabela cen jednostkowych'!C33*'Liczba lokalizacji wg typu'!AG34*12</f>
        <v>0</v>
      </c>
      <c r="V33" s="66"/>
      <c r="W33" s="54"/>
      <c r="X33" s="54"/>
      <c r="Y33" s="54"/>
      <c r="Z33" s="55"/>
    </row>
    <row r="34" spans="1:26" ht="12.95">
      <c r="C34" s="5">
        <f>SUM(C21:C33)</f>
        <v>0</v>
      </c>
      <c r="D34" s="5">
        <f>SUM(D12:D20)</f>
        <v>0</v>
      </c>
      <c r="E34" s="5">
        <f>SUM(E3:E20)</f>
        <v>0</v>
      </c>
      <c r="F34" s="5">
        <f>SUM(F3:F20)</f>
        <v>0</v>
      </c>
      <c r="G34" s="5">
        <f>SUM(G3:G20)</f>
        <v>0</v>
      </c>
      <c r="H34" s="5">
        <f>SUM(H3:H20)</f>
        <v>0</v>
      </c>
      <c r="I34" s="5">
        <f ca="1">SUM(I21:I33)</f>
        <v>0</v>
      </c>
      <c r="J34" s="5">
        <f ca="1">SUM(J12:J20)</f>
        <v>0</v>
      </c>
      <c r="K34" s="5">
        <f ca="1">SUM(K3:K20)</f>
        <v>0</v>
      </c>
      <c r="L34" s="5">
        <f ca="1">SUM(L3:L20)</f>
        <v>0</v>
      </c>
      <c r="M34" s="5">
        <f ca="1">SUM(M3:M20)</f>
        <v>0</v>
      </c>
      <c r="N34" s="5">
        <f ca="1">SUM(N3:N20)</f>
        <v>0</v>
      </c>
      <c r="O34" s="5">
        <f>SUM(O21:O33)</f>
        <v>0</v>
      </c>
      <c r="P34" s="5">
        <f>SUM(P12:P20)</f>
        <v>0</v>
      </c>
      <c r="Q34" s="5">
        <f>SUM(Q3:Q20)</f>
        <v>0</v>
      </c>
      <c r="R34" s="5">
        <f>SUM(R3:R20)</f>
        <v>0</v>
      </c>
      <c r="S34" s="5">
        <f>SUM(S3:S20)</f>
        <v>0</v>
      </c>
      <c r="T34" s="5">
        <f>SUM(T3:T20)</f>
        <v>0</v>
      </c>
      <c r="U34" s="5">
        <f ca="1">SUM(U21:U33)</f>
        <v>0</v>
      </c>
      <c r="V34" s="5">
        <f ca="1">SUM(V12:V20)</f>
        <v>0</v>
      </c>
      <c r="W34" s="5">
        <f ca="1">SUM(W3:W20)</f>
        <v>0</v>
      </c>
      <c r="X34" s="5">
        <f ca="1">SUM(X3:X20)</f>
        <v>0</v>
      </c>
      <c r="Y34" s="5">
        <f ca="1">SUM(Y3:Y20)</f>
        <v>0</v>
      </c>
      <c r="Z34" s="5">
        <f ca="1">SUM(Z3:Z20)</f>
        <v>0</v>
      </c>
    </row>
    <row r="35" spans="1:26" ht="45" customHeight="1">
      <c r="C35" s="310">
        <f>SUM(C34:H34)</f>
        <v>0</v>
      </c>
      <c r="D35" s="311"/>
      <c r="E35" s="311"/>
      <c r="F35" s="311"/>
      <c r="G35" s="311"/>
      <c r="H35" s="311"/>
      <c r="I35" s="310">
        <f ca="1">SUM(I34:N34)/12</f>
        <v>0</v>
      </c>
      <c r="J35" s="311"/>
      <c r="K35" s="311"/>
      <c r="L35" s="311"/>
      <c r="M35" s="311"/>
      <c r="N35" s="311"/>
      <c r="O35" s="310">
        <f>SUM(O34:T34)</f>
        <v>0</v>
      </c>
      <c r="P35" s="311"/>
      <c r="Q35" s="311"/>
      <c r="R35" s="311"/>
      <c r="S35" s="311"/>
      <c r="T35" s="311"/>
      <c r="U35" s="310">
        <f ca="1">SUM(U34:Z34)/12</f>
        <v>0</v>
      </c>
      <c r="V35" s="311"/>
      <c r="W35" s="311"/>
      <c r="X35" s="311"/>
      <c r="Y35" s="311"/>
      <c r="Z35" s="311"/>
    </row>
  </sheetData>
  <sheetProtection algorithmName="SHA-512" hashValue="bRrWxHRXqs7ohiPxGxcFl/BY/hGOG7ZtI18sm5HGjxJXSJLOMZ7o3hxEOtDZ5nTgXX/pVqlDcIU2NSKSzGST+w==" saltValue="rV/eboiHidq8/rnpDssjQA==" spinCount="100000" sheet="1" selectLockedCells="1" selectUnlockedCells="1"/>
  <dataConsolidate/>
  <mergeCells count="11">
    <mergeCell ref="A12:A20"/>
    <mergeCell ref="A21:A33"/>
    <mergeCell ref="C1:N1"/>
    <mergeCell ref="U35:Z35"/>
    <mergeCell ref="C35:H35"/>
    <mergeCell ref="I35:N35"/>
    <mergeCell ref="O35:T35"/>
    <mergeCell ref="A1:A2"/>
    <mergeCell ref="B1:B2"/>
    <mergeCell ref="O1:Z1"/>
    <mergeCell ref="A3:A11"/>
  </mergeCells>
  <pageMargins left="0.7" right="0.7" top="0.75" bottom="0.75" header="0.3" footer="0.3"/>
  <pageSetup paperSize="9" orientation="portrait" r:id="rId1"/>
  <ignoredErrors>
    <ignoredError sqref="I35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/>
  <dimension ref="A1:Z35"/>
  <sheetViews>
    <sheetView zoomScale="70" zoomScaleNormal="70" workbookViewId="0" xr3:uid="{9B253EF2-77E0-53E3-AE26-4D66ECD923F3}">
      <selection sqref="A1:Z35"/>
    </sheetView>
  </sheetViews>
  <sheetFormatPr defaultColWidth="9.140625" defaultRowHeight="12.6"/>
  <cols>
    <col min="1" max="1" width="6.140625" style="1" bestFit="1" customWidth="1"/>
    <col min="2" max="2" width="12.5703125" style="1" customWidth="1"/>
    <col min="3" max="26" width="15.5703125" style="1" customWidth="1"/>
    <col min="27" max="16384" width="9.140625" style="1"/>
  </cols>
  <sheetData>
    <row r="1" spans="1:26" ht="24" customHeight="1" thickBot="1">
      <c r="A1" s="313" t="s">
        <v>2318</v>
      </c>
      <c r="B1" s="315" t="s">
        <v>2</v>
      </c>
      <c r="C1" s="317" t="s">
        <v>2362</v>
      </c>
      <c r="D1" s="318"/>
      <c r="E1" s="318"/>
      <c r="F1" s="318"/>
      <c r="G1" s="318"/>
      <c r="H1" s="318"/>
      <c r="I1" s="318"/>
      <c r="J1" s="318"/>
      <c r="K1" s="318"/>
      <c r="L1" s="318"/>
      <c r="M1" s="318"/>
      <c r="N1" s="319"/>
      <c r="O1" s="312" t="s">
        <v>2363</v>
      </c>
      <c r="P1" s="312"/>
      <c r="Q1" s="312"/>
      <c r="R1" s="312"/>
      <c r="S1" s="312"/>
      <c r="T1" s="312"/>
      <c r="U1" s="312"/>
      <c r="V1" s="312"/>
      <c r="W1" s="312"/>
      <c r="X1" s="312"/>
      <c r="Y1" s="312"/>
      <c r="Z1" s="312"/>
    </row>
    <row r="2" spans="1:26" s="3" customFormat="1" ht="51" thickBot="1">
      <c r="A2" s="314"/>
      <c r="B2" s="316"/>
      <c r="C2" s="184" t="s">
        <v>2370</v>
      </c>
      <c r="D2" s="184" t="s">
        <v>2371</v>
      </c>
      <c r="E2" s="190" t="s">
        <v>2372</v>
      </c>
      <c r="F2" s="184" t="s">
        <v>2373</v>
      </c>
      <c r="G2" s="184" t="s">
        <v>2374</v>
      </c>
      <c r="H2" s="184" t="s">
        <v>2375</v>
      </c>
      <c r="I2" s="184" t="s">
        <v>2376</v>
      </c>
      <c r="J2" s="184" t="s">
        <v>2377</v>
      </c>
      <c r="K2" s="184" t="s">
        <v>2378</v>
      </c>
      <c r="L2" s="190" t="s">
        <v>2379</v>
      </c>
      <c r="M2" s="184" t="s">
        <v>2380</v>
      </c>
      <c r="N2" s="184" t="s">
        <v>2381</v>
      </c>
      <c r="O2" s="184" t="s">
        <v>2382</v>
      </c>
      <c r="P2" s="184" t="s">
        <v>2383</v>
      </c>
      <c r="Q2" s="184" t="s">
        <v>2384</v>
      </c>
      <c r="R2" s="191" t="s">
        <v>2385</v>
      </c>
      <c r="S2" s="184" t="s">
        <v>2386</v>
      </c>
      <c r="T2" s="192" t="s">
        <v>2387</v>
      </c>
      <c r="U2" s="184" t="s">
        <v>2388</v>
      </c>
      <c r="V2" s="184" t="s">
        <v>2389</v>
      </c>
      <c r="W2" s="184" t="s">
        <v>2390</v>
      </c>
      <c r="X2" s="184" t="s">
        <v>2391</v>
      </c>
      <c r="Y2" s="184" t="s">
        <v>2392</v>
      </c>
      <c r="Z2" s="192" t="s">
        <v>2393</v>
      </c>
    </row>
    <row r="3" spans="1:26" ht="12.95">
      <c r="A3" s="288" t="s">
        <v>15</v>
      </c>
      <c r="B3" s="181">
        <v>10</v>
      </c>
      <c r="C3" s="185"/>
      <c r="D3" s="186"/>
      <c r="E3" s="187">
        <v>0</v>
      </c>
      <c r="F3" s="188">
        <v>0</v>
      </c>
      <c r="G3" s="188">
        <v>0</v>
      </c>
      <c r="H3" s="189">
        <v>0</v>
      </c>
      <c r="I3" s="185"/>
      <c r="J3" s="186"/>
      <c r="K3" s="44">
        <f ca="1">'Tabela cen jednostkowych'!E3*'Liczba lokalizacji wg typu'!Q4*12</f>
        <v>0</v>
      </c>
      <c r="L3" s="188">
        <f ca="1">'Tabela cen jednostkowych'!F3*'Liczba lokalizacji wg typu'!R4*12</f>
        <v>0</v>
      </c>
      <c r="M3" s="188">
        <f ca="1">'Tabela cen jednostkowych'!G3*'Liczba lokalizacji wg typu'!S4*12</f>
        <v>0</v>
      </c>
      <c r="N3" s="189">
        <f ca="1">'Tabela cen jednostkowych'!H3*'Liczba lokalizacji wg typu'!T4*12</f>
        <v>0</v>
      </c>
      <c r="O3" s="37"/>
      <c r="P3" s="35"/>
      <c r="Q3" s="187">
        <v>0</v>
      </c>
      <c r="R3" s="42">
        <v>0</v>
      </c>
      <c r="S3" s="188">
        <v>0</v>
      </c>
      <c r="T3" s="43">
        <v>0</v>
      </c>
      <c r="U3" s="37"/>
      <c r="V3" s="37"/>
      <c r="W3" s="69">
        <f ca="1">'Tabela cen jednostkowych'!E3*'Liczba lokalizacji wg typu'!AO4*12</f>
        <v>0</v>
      </c>
      <c r="X3" s="11">
        <f ca="1">'Tabela cen jednostkowych'!F3*'Liczba lokalizacji wg typu'!AP4*12</f>
        <v>0</v>
      </c>
      <c r="Y3" s="11">
        <f ca="1">'Tabela cen jednostkowych'!G3*'Liczba lokalizacji wg typu'!AQ4*12</f>
        <v>0</v>
      </c>
      <c r="Z3" s="70">
        <f ca="1">'Tabela cen jednostkowych'!H3*'Liczba lokalizacji wg typu'!AR4*12</f>
        <v>0</v>
      </c>
    </row>
    <row r="4" spans="1:26" ht="12.95">
      <c r="A4" s="289"/>
      <c r="B4" s="182">
        <v>20</v>
      </c>
      <c r="C4" s="38"/>
      <c r="D4" s="36"/>
      <c r="E4" s="44">
        <v>0</v>
      </c>
      <c r="F4" s="41">
        <v>0</v>
      </c>
      <c r="G4" s="41">
        <v>0</v>
      </c>
      <c r="H4" s="45">
        <v>0</v>
      </c>
      <c r="I4" s="38"/>
      <c r="J4" s="36"/>
      <c r="K4" s="44">
        <f ca="1">'Tabela cen jednostkowych'!E4*'Liczba lokalizacji wg typu'!Q5*12</f>
        <v>0</v>
      </c>
      <c r="L4" s="41">
        <f ca="1">'Tabela cen jednostkowych'!F4*'Liczba lokalizacji wg typu'!R5*12</f>
        <v>0</v>
      </c>
      <c r="M4" s="41">
        <f ca="1">'Tabela cen jednostkowych'!G4*'Liczba lokalizacji wg typu'!S5*12</f>
        <v>0</v>
      </c>
      <c r="N4" s="45">
        <f ca="1">'Tabela cen jednostkowych'!H4*'Liczba lokalizacji wg typu'!T5*12</f>
        <v>0</v>
      </c>
      <c r="O4" s="38"/>
      <c r="P4" s="36"/>
      <c r="Q4" s="44">
        <v>0</v>
      </c>
      <c r="R4" s="41">
        <v>0</v>
      </c>
      <c r="S4" s="41">
        <v>0</v>
      </c>
      <c r="T4" s="45">
        <v>0</v>
      </c>
      <c r="U4" s="38"/>
      <c r="V4" s="38"/>
      <c r="W4" s="71">
        <f ca="1">'Tabela cen jednostkowych'!E4*'Liczba lokalizacji wg typu'!AO5*12</f>
        <v>0</v>
      </c>
      <c r="X4" s="9">
        <f ca="1">'Tabela cen jednostkowych'!F4*'Liczba lokalizacji wg typu'!AP5*12</f>
        <v>0</v>
      </c>
      <c r="Y4" s="9">
        <f ca="1">'Tabela cen jednostkowych'!G4*'Liczba lokalizacji wg typu'!AQ5*12</f>
        <v>0</v>
      </c>
      <c r="Z4" s="72">
        <f ca="1">'Tabela cen jednostkowych'!H4*'Liczba lokalizacji wg typu'!AR5*12</f>
        <v>0</v>
      </c>
    </row>
    <row r="5" spans="1:26" ht="12.95">
      <c r="A5" s="289"/>
      <c r="B5" s="182">
        <v>30</v>
      </c>
      <c r="C5" s="38"/>
      <c r="D5" s="36"/>
      <c r="E5" s="44">
        <v>0</v>
      </c>
      <c r="F5" s="41">
        <v>0</v>
      </c>
      <c r="G5" s="41">
        <v>0</v>
      </c>
      <c r="H5" s="45">
        <v>0</v>
      </c>
      <c r="I5" s="38"/>
      <c r="J5" s="36"/>
      <c r="K5" s="44">
        <f ca="1">'Tabela cen jednostkowych'!E5*'Liczba lokalizacji wg typu'!Q6*12</f>
        <v>0</v>
      </c>
      <c r="L5" s="41">
        <f ca="1">'Tabela cen jednostkowych'!F5*'Liczba lokalizacji wg typu'!R6*12</f>
        <v>0</v>
      </c>
      <c r="M5" s="41">
        <f ca="1">'Tabela cen jednostkowych'!G5*'Liczba lokalizacji wg typu'!S6*12</f>
        <v>0</v>
      </c>
      <c r="N5" s="45">
        <f ca="1">'Tabela cen jednostkowych'!H5*'Liczba lokalizacji wg typu'!T6*12</f>
        <v>0</v>
      </c>
      <c r="O5" s="38"/>
      <c r="P5" s="36"/>
      <c r="Q5" s="44">
        <v>0</v>
      </c>
      <c r="R5" s="41">
        <v>0</v>
      </c>
      <c r="S5" s="41">
        <v>0</v>
      </c>
      <c r="T5" s="45">
        <v>0</v>
      </c>
      <c r="U5" s="38"/>
      <c r="V5" s="38"/>
      <c r="W5" s="71">
        <f ca="1">'Tabela cen jednostkowych'!E5*'Liczba lokalizacji wg typu'!AO6*12</f>
        <v>0</v>
      </c>
      <c r="X5" s="9">
        <f ca="1">'Tabela cen jednostkowych'!F5*'Liczba lokalizacji wg typu'!AP6*12</f>
        <v>0</v>
      </c>
      <c r="Y5" s="9">
        <f ca="1">'Tabela cen jednostkowych'!G5*'Liczba lokalizacji wg typu'!AQ6*12</f>
        <v>0</v>
      </c>
      <c r="Z5" s="72">
        <f ca="1">'Tabela cen jednostkowych'!H5*'Liczba lokalizacji wg typu'!AR6*12</f>
        <v>0</v>
      </c>
    </row>
    <row r="6" spans="1:26" ht="12.95">
      <c r="A6" s="289"/>
      <c r="B6" s="182">
        <v>40</v>
      </c>
      <c r="C6" s="38"/>
      <c r="D6" s="36"/>
      <c r="E6" s="44">
        <v>0</v>
      </c>
      <c r="F6" s="41">
        <v>0</v>
      </c>
      <c r="G6" s="41">
        <v>0</v>
      </c>
      <c r="H6" s="45">
        <v>0</v>
      </c>
      <c r="I6" s="38"/>
      <c r="J6" s="36"/>
      <c r="K6" s="44">
        <f ca="1">'Tabela cen jednostkowych'!E6*'Liczba lokalizacji wg typu'!Q7*12</f>
        <v>0</v>
      </c>
      <c r="L6" s="41">
        <f ca="1">'Tabela cen jednostkowych'!F6*'Liczba lokalizacji wg typu'!R7*12</f>
        <v>0</v>
      </c>
      <c r="M6" s="41">
        <f ca="1">'Tabela cen jednostkowych'!G6*'Liczba lokalizacji wg typu'!S7*12</f>
        <v>0</v>
      </c>
      <c r="N6" s="45">
        <f ca="1">'Tabela cen jednostkowych'!H6*'Liczba lokalizacji wg typu'!T7*12</f>
        <v>0</v>
      </c>
      <c r="O6" s="38"/>
      <c r="P6" s="36"/>
      <c r="Q6" s="44">
        <v>0</v>
      </c>
      <c r="R6" s="41">
        <v>0</v>
      </c>
      <c r="S6" s="41">
        <v>0</v>
      </c>
      <c r="T6" s="45">
        <v>0</v>
      </c>
      <c r="U6" s="38"/>
      <c r="V6" s="38"/>
      <c r="W6" s="71">
        <f ca="1">'Tabela cen jednostkowych'!E6*'Liczba lokalizacji wg typu'!AO7*12</f>
        <v>0</v>
      </c>
      <c r="X6" s="9">
        <f ca="1">'Tabela cen jednostkowych'!F6*'Liczba lokalizacji wg typu'!AP7*12</f>
        <v>0</v>
      </c>
      <c r="Y6" s="9">
        <f ca="1">'Tabela cen jednostkowych'!G6*'Liczba lokalizacji wg typu'!AQ7*12</f>
        <v>0</v>
      </c>
      <c r="Z6" s="72">
        <f ca="1">'Tabela cen jednostkowych'!H6*'Liczba lokalizacji wg typu'!AR7*12</f>
        <v>0</v>
      </c>
    </row>
    <row r="7" spans="1:26" ht="12.95">
      <c r="A7" s="289"/>
      <c r="B7" s="182">
        <v>50</v>
      </c>
      <c r="C7" s="38"/>
      <c r="D7" s="36"/>
      <c r="E7" s="44">
        <v>0</v>
      </c>
      <c r="F7" s="41">
        <v>0</v>
      </c>
      <c r="G7" s="41">
        <v>0</v>
      </c>
      <c r="H7" s="45">
        <v>0</v>
      </c>
      <c r="I7" s="38"/>
      <c r="J7" s="36"/>
      <c r="K7" s="44">
        <f ca="1">'Tabela cen jednostkowych'!E7*'Liczba lokalizacji wg typu'!Q8*12</f>
        <v>0</v>
      </c>
      <c r="L7" s="41">
        <f ca="1">'Tabela cen jednostkowych'!F7*'Liczba lokalizacji wg typu'!R8*12</f>
        <v>0</v>
      </c>
      <c r="M7" s="41">
        <f ca="1">'Tabela cen jednostkowych'!G7*'Liczba lokalizacji wg typu'!S8*12</f>
        <v>0</v>
      </c>
      <c r="N7" s="45">
        <f ca="1">'Tabela cen jednostkowych'!H7*'Liczba lokalizacji wg typu'!T8*12</f>
        <v>0</v>
      </c>
      <c r="O7" s="38"/>
      <c r="P7" s="36"/>
      <c r="Q7" s="44">
        <v>0</v>
      </c>
      <c r="R7" s="41">
        <v>0</v>
      </c>
      <c r="S7" s="41">
        <v>0</v>
      </c>
      <c r="T7" s="45">
        <v>0</v>
      </c>
      <c r="U7" s="38"/>
      <c r="V7" s="38"/>
      <c r="W7" s="71">
        <f ca="1">'Tabela cen jednostkowych'!E7*'Liczba lokalizacji wg typu'!AO8*12</f>
        <v>0</v>
      </c>
      <c r="X7" s="9">
        <f ca="1">'Tabela cen jednostkowych'!F7*'Liczba lokalizacji wg typu'!AP8*12</f>
        <v>0</v>
      </c>
      <c r="Y7" s="9">
        <f ca="1">'Tabela cen jednostkowych'!G7*'Liczba lokalizacji wg typu'!AQ8*12</f>
        <v>0</v>
      </c>
      <c r="Z7" s="72">
        <f ca="1">'Tabela cen jednostkowych'!H7*'Liczba lokalizacji wg typu'!AR8*12</f>
        <v>0</v>
      </c>
    </row>
    <row r="8" spans="1:26" ht="12.95">
      <c r="A8" s="289"/>
      <c r="B8" s="182">
        <v>60</v>
      </c>
      <c r="C8" s="38"/>
      <c r="D8" s="36"/>
      <c r="E8" s="44">
        <v>0</v>
      </c>
      <c r="F8" s="41">
        <v>0</v>
      </c>
      <c r="G8" s="41">
        <v>0</v>
      </c>
      <c r="H8" s="45">
        <v>0</v>
      </c>
      <c r="I8" s="38"/>
      <c r="J8" s="36"/>
      <c r="K8" s="44">
        <f ca="1">'Tabela cen jednostkowych'!E8*'Liczba lokalizacji wg typu'!Q9*12</f>
        <v>0</v>
      </c>
      <c r="L8" s="41">
        <f ca="1">'Tabela cen jednostkowych'!F8*'Liczba lokalizacji wg typu'!R9*12</f>
        <v>0</v>
      </c>
      <c r="M8" s="41">
        <f ca="1">'Tabela cen jednostkowych'!G8*'Liczba lokalizacji wg typu'!S9*12</f>
        <v>0</v>
      </c>
      <c r="N8" s="45">
        <f ca="1">'Tabela cen jednostkowych'!H8*'Liczba lokalizacji wg typu'!T9*12</f>
        <v>0</v>
      </c>
      <c r="O8" s="38"/>
      <c r="P8" s="36"/>
      <c r="Q8" s="44">
        <v>0</v>
      </c>
      <c r="R8" s="41">
        <v>0</v>
      </c>
      <c r="S8" s="41">
        <v>0</v>
      </c>
      <c r="T8" s="45">
        <v>0</v>
      </c>
      <c r="U8" s="38"/>
      <c r="V8" s="38"/>
      <c r="W8" s="71">
        <f ca="1">'Tabela cen jednostkowych'!E8*'Liczba lokalizacji wg typu'!AO9*12</f>
        <v>0</v>
      </c>
      <c r="X8" s="9">
        <f ca="1">'Tabela cen jednostkowych'!F8*'Liczba lokalizacji wg typu'!AP9*12</f>
        <v>0</v>
      </c>
      <c r="Y8" s="9">
        <f ca="1">'Tabela cen jednostkowych'!G8*'Liczba lokalizacji wg typu'!AQ9*12</f>
        <v>0</v>
      </c>
      <c r="Z8" s="72">
        <f ca="1">'Tabela cen jednostkowych'!H8*'Liczba lokalizacji wg typu'!AR9*12</f>
        <v>0</v>
      </c>
    </row>
    <row r="9" spans="1:26" ht="12.95">
      <c r="A9" s="289"/>
      <c r="B9" s="182">
        <v>70</v>
      </c>
      <c r="C9" s="38"/>
      <c r="D9" s="36"/>
      <c r="E9" s="44">
        <v>0</v>
      </c>
      <c r="F9" s="41">
        <v>0</v>
      </c>
      <c r="G9" s="41">
        <v>0</v>
      </c>
      <c r="H9" s="45">
        <v>0</v>
      </c>
      <c r="I9" s="38"/>
      <c r="J9" s="36"/>
      <c r="K9" s="44">
        <f ca="1">'Tabela cen jednostkowych'!E9*'Liczba lokalizacji wg typu'!Q10*12</f>
        <v>0</v>
      </c>
      <c r="L9" s="41">
        <f ca="1">'Tabela cen jednostkowych'!F9*'Liczba lokalizacji wg typu'!R10*12</f>
        <v>0</v>
      </c>
      <c r="M9" s="41">
        <f ca="1">'Tabela cen jednostkowych'!G9*'Liczba lokalizacji wg typu'!S10*12</f>
        <v>0</v>
      </c>
      <c r="N9" s="45">
        <f ca="1">'Tabela cen jednostkowych'!H9*'Liczba lokalizacji wg typu'!T10*12</f>
        <v>0</v>
      </c>
      <c r="O9" s="38"/>
      <c r="P9" s="36"/>
      <c r="Q9" s="44">
        <v>0</v>
      </c>
      <c r="R9" s="41">
        <v>0</v>
      </c>
      <c r="S9" s="41">
        <v>0</v>
      </c>
      <c r="T9" s="45">
        <v>0</v>
      </c>
      <c r="U9" s="38"/>
      <c r="V9" s="38"/>
      <c r="W9" s="71">
        <f ca="1">'Tabela cen jednostkowych'!E9*'Liczba lokalizacji wg typu'!AO10*12</f>
        <v>0</v>
      </c>
      <c r="X9" s="9">
        <f ca="1">'Tabela cen jednostkowych'!F9*'Liczba lokalizacji wg typu'!AP10*12</f>
        <v>0</v>
      </c>
      <c r="Y9" s="9">
        <f ca="1">'Tabela cen jednostkowych'!G9*'Liczba lokalizacji wg typu'!AQ10*12</f>
        <v>0</v>
      </c>
      <c r="Z9" s="72">
        <f ca="1">'Tabela cen jednostkowych'!H9*'Liczba lokalizacji wg typu'!AR10*12</f>
        <v>0</v>
      </c>
    </row>
    <row r="10" spans="1:26" ht="12.95">
      <c r="A10" s="289"/>
      <c r="B10" s="182">
        <v>80</v>
      </c>
      <c r="C10" s="38"/>
      <c r="D10" s="36"/>
      <c r="E10" s="44">
        <v>0</v>
      </c>
      <c r="F10" s="41">
        <v>0</v>
      </c>
      <c r="G10" s="41">
        <v>0</v>
      </c>
      <c r="H10" s="45">
        <v>0</v>
      </c>
      <c r="I10" s="38"/>
      <c r="J10" s="36"/>
      <c r="K10" s="44">
        <f ca="1">'Tabela cen jednostkowych'!E10*'Liczba lokalizacji wg typu'!Q11*12</f>
        <v>0</v>
      </c>
      <c r="L10" s="41">
        <f ca="1">'Tabela cen jednostkowych'!F10*'Liczba lokalizacji wg typu'!R11*12</f>
        <v>0</v>
      </c>
      <c r="M10" s="41">
        <f ca="1">'Tabela cen jednostkowych'!G10*'Liczba lokalizacji wg typu'!S11*12</f>
        <v>0</v>
      </c>
      <c r="N10" s="45">
        <f ca="1">'Tabela cen jednostkowych'!H10*'Liczba lokalizacji wg typu'!T11*12</f>
        <v>0</v>
      </c>
      <c r="O10" s="38"/>
      <c r="P10" s="36"/>
      <c r="Q10" s="44">
        <v>0</v>
      </c>
      <c r="R10" s="41">
        <v>0</v>
      </c>
      <c r="S10" s="41">
        <v>0</v>
      </c>
      <c r="T10" s="45">
        <v>0</v>
      </c>
      <c r="U10" s="38"/>
      <c r="V10" s="38"/>
      <c r="W10" s="71">
        <f ca="1">'Tabela cen jednostkowych'!E10*'Liczba lokalizacji wg typu'!AO11*12</f>
        <v>0</v>
      </c>
      <c r="X10" s="9">
        <f ca="1">'Tabela cen jednostkowych'!F10*'Liczba lokalizacji wg typu'!AP11*12</f>
        <v>0</v>
      </c>
      <c r="Y10" s="9">
        <f ca="1">'Tabela cen jednostkowych'!G10*'Liczba lokalizacji wg typu'!AQ11*12</f>
        <v>0</v>
      </c>
      <c r="Z10" s="72">
        <f ca="1">'Tabela cen jednostkowych'!H10*'Liczba lokalizacji wg typu'!AR11*12</f>
        <v>0</v>
      </c>
    </row>
    <row r="11" spans="1:26" ht="13.5" thickBot="1">
      <c r="A11" s="290"/>
      <c r="B11" s="183">
        <v>90</v>
      </c>
      <c r="C11" s="77"/>
      <c r="D11" s="39"/>
      <c r="E11" s="46">
        <v>0</v>
      </c>
      <c r="F11" s="47">
        <v>0</v>
      </c>
      <c r="G11" s="47">
        <v>0</v>
      </c>
      <c r="H11" s="48">
        <v>0</v>
      </c>
      <c r="I11" s="77"/>
      <c r="J11" s="39"/>
      <c r="K11" s="46">
        <f ca="1">'Tabela cen jednostkowych'!E11*'Liczba lokalizacji wg typu'!Q12*12</f>
        <v>0</v>
      </c>
      <c r="L11" s="47">
        <f ca="1">'Tabela cen jednostkowych'!F11*'Liczba lokalizacji wg typu'!R12*12</f>
        <v>0</v>
      </c>
      <c r="M11" s="47">
        <f ca="1">'Tabela cen jednostkowych'!G11*'Liczba lokalizacji wg typu'!S12*12</f>
        <v>0</v>
      </c>
      <c r="N11" s="48">
        <f ca="1">'Tabela cen jednostkowych'!H11*'Liczba lokalizacji wg typu'!T12*12</f>
        <v>0</v>
      </c>
      <c r="O11" s="77"/>
      <c r="P11" s="39"/>
      <c r="Q11" s="46">
        <v>0</v>
      </c>
      <c r="R11" s="47">
        <v>0</v>
      </c>
      <c r="S11" s="47">
        <f>'Tabela cen jednostkowych'!M11*5</f>
        <v>0</v>
      </c>
      <c r="T11" s="48">
        <v>0</v>
      </c>
      <c r="U11" s="77"/>
      <c r="V11" s="77"/>
      <c r="W11" s="92">
        <f ca="1">'Tabela cen jednostkowych'!E11*'Liczba lokalizacji wg typu'!AO12*12</f>
        <v>0</v>
      </c>
      <c r="X11" s="10">
        <f>'Tabela cen jednostkowych'!F11*'Liczba lokalizacji wg typu'!AP12*12</f>
        <v>0</v>
      </c>
      <c r="Y11" s="10">
        <f>'Tabela cen jednostkowych'!G11*'Liczba lokalizacji wg typu'!AQ12*12</f>
        <v>0</v>
      </c>
      <c r="Z11" s="93">
        <f ca="1">'Tabela cen jednostkowych'!H11*'Liczba lokalizacji wg typu'!AR12*12</f>
        <v>0</v>
      </c>
    </row>
    <row r="12" spans="1:26" ht="12.95">
      <c r="A12" s="320" t="s">
        <v>16</v>
      </c>
      <c r="B12" s="8">
        <v>100</v>
      </c>
      <c r="C12" s="89"/>
      <c r="D12" s="75">
        <v>0</v>
      </c>
      <c r="E12" s="11">
        <v>0</v>
      </c>
      <c r="F12" s="11">
        <v>0</v>
      </c>
      <c r="G12" s="11">
        <v>0</v>
      </c>
      <c r="H12" s="12">
        <v>0</v>
      </c>
      <c r="I12" s="169"/>
      <c r="J12" s="69">
        <f>'Tabela cen jednostkowych'!D12*'Liczba lokalizacji wg typu'!P12*12</f>
        <v>0</v>
      </c>
      <c r="K12" s="11">
        <f ca="1">'Tabela cen jednostkowych'!E12*'Liczba lokalizacji wg typu'!Q13*12</f>
        <v>0</v>
      </c>
      <c r="L12" s="11">
        <f ca="1">'Tabela cen jednostkowych'!F12*'Liczba lokalizacji wg typu'!R13*12</f>
        <v>0</v>
      </c>
      <c r="M12" s="11">
        <f ca="1">'Tabela cen jednostkowych'!G12*'Liczba lokalizacji wg typu'!S13*12</f>
        <v>0</v>
      </c>
      <c r="N12" s="70">
        <f ca="1">'Tabela cen jednostkowych'!H12*'Liczba lokalizacji wg typu'!T13*12</f>
        <v>0</v>
      </c>
      <c r="O12" s="172"/>
      <c r="P12" s="75">
        <v>0</v>
      </c>
      <c r="Q12" s="11">
        <v>0</v>
      </c>
      <c r="R12" s="11">
        <v>0</v>
      </c>
      <c r="S12" s="11">
        <v>0</v>
      </c>
      <c r="T12" s="12">
        <v>0</v>
      </c>
      <c r="U12" s="169"/>
      <c r="V12" s="69">
        <f ca="1">'Tabela cen jednostkowych'!D12*'Liczba lokalizacji wg typu'!AN13*12</f>
        <v>0</v>
      </c>
      <c r="W12" s="11">
        <f ca="1">'Tabela cen jednostkowych'!E12*'Liczba lokalizacji wg typu'!AO13*12</f>
        <v>0</v>
      </c>
      <c r="X12" s="11">
        <f ca="1">'Tabela cen jednostkowych'!F12*'Liczba lokalizacji wg typu'!AP13*12</f>
        <v>0</v>
      </c>
      <c r="Y12" s="11">
        <f ca="1">'Tabela cen jednostkowych'!G12*'Liczba lokalizacji wg typu'!AQ13*12</f>
        <v>0</v>
      </c>
      <c r="Z12" s="70">
        <f ca="1">'Tabela cen jednostkowych'!H12*'Liczba lokalizacji wg typu'!AR13*12</f>
        <v>0</v>
      </c>
    </row>
    <row r="13" spans="1:26" ht="12.95">
      <c r="A13" s="321"/>
      <c r="B13" s="33">
        <v>200</v>
      </c>
      <c r="C13" s="90"/>
      <c r="D13" s="28">
        <v>0</v>
      </c>
      <c r="E13" s="9">
        <v>0</v>
      </c>
      <c r="F13" s="9">
        <v>0</v>
      </c>
      <c r="G13" s="9">
        <v>0</v>
      </c>
      <c r="H13" s="13">
        <v>0</v>
      </c>
      <c r="I13" s="170"/>
      <c r="J13" s="71">
        <f ca="1">'Tabela cen jednostkowych'!D13*'Liczba lokalizacji wg typu'!P13*12</f>
        <v>0</v>
      </c>
      <c r="K13" s="9">
        <f ca="1">'Tabela cen jednostkowych'!E13*'Liczba lokalizacji wg typu'!Q14*12</f>
        <v>0</v>
      </c>
      <c r="L13" s="9">
        <f ca="1">'Tabela cen jednostkowych'!F13*'Liczba lokalizacji wg typu'!R14*12</f>
        <v>0</v>
      </c>
      <c r="M13" s="9">
        <f ca="1">'Tabela cen jednostkowych'!G13*'Liczba lokalizacji wg typu'!S14*12</f>
        <v>0</v>
      </c>
      <c r="N13" s="72">
        <f ca="1">'Tabela cen jednostkowych'!H13*'Liczba lokalizacji wg typu'!T14*12</f>
        <v>0</v>
      </c>
      <c r="O13" s="173"/>
      <c r="P13" s="28">
        <v>0</v>
      </c>
      <c r="Q13" s="9">
        <v>0</v>
      </c>
      <c r="R13" s="9">
        <v>0</v>
      </c>
      <c r="S13" s="9">
        <v>0</v>
      </c>
      <c r="T13" s="13">
        <v>0</v>
      </c>
      <c r="U13" s="170"/>
      <c r="V13" s="71">
        <f ca="1">'Tabela cen jednostkowych'!D13*'Liczba lokalizacji wg typu'!AN14*12</f>
        <v>0</v>
      </c>
      <c r="W13" s="9">
        <f ca="1">'Tabela cen jednostkowych'!E13*'Liczba lokalizacji wg typu'!AO14*12</f>
        <v>0</v>
      </c>
      <c r="X13" s="9">
        <f ca="1">'Tabela cen jednostkowych'!F13*'Liczba lokalizacji wg typu'!AP14*12</f>
        <v>0</v>
      </c>
      <c r="Y13" s="9">
        <f ca="1">'Tabela cen jednostkowych'!G13*'Liczba lokalizacji wg typu'!AQ14*12</f>
        <v>0</v>
      </c>
      <c r="Z13" s="72">
        <f ca="1">'Tabela cen jednostkowych'!H13*'Liczba lokalizacji wg typu'!AR14*12</f>
        <v>0</v>
      </c>
    </row>
    <row r="14" spans="1:26" ht="12.95">
      <c r="A14" s="321"/>
      <c r="B14" s="33">
        <v>300</v>
      </c>
      <c r="C14" s="90"/>
      <c r="D14" s="28">
        <v>0</v>
      </c>
      <c r="E14" s="9">
        <v>0</v>
      </c>
      <c r="F14" s="9">
        <v>0</v>
      </c>
      <c r="G14" s="9">
        <v>0</v>
      </c>
      <c r="H14" s="13">
        <v>0</v>
      </c>
      <c r="I14" s="170"/>
      <c r="J14" s="71">
        <f ca="1">'Tabela cen jednostkowych'!D14*'Liczba lokalizacji wg typu'!P14*12</f>
        <v>0</v>
      </c>
      <c r="K14" s="9">
        <f ca="1">'Tabela cen jednostkowych'!E14*'Liczba lokalizacji wg typu'!Q15*12</f>
        <v>0</v>
      </c>
      <c r="L14" s="9">
        <f ca="1">'Tabela cen jednostkowych'!F14*'Liczba lokalizacji wg typu'!R15*12</f>
        <v>0</v>
      </c>
      <c r="M14" s="9">
        <f ca="1">'Tabela cen jednostkowych'!G14*'Liczba lokalizacji wg typu'!S15*12</f>
        <v>0</v>
      </c>
      <c r="N14" s="72">
        <f ca="1">'Tabela cen jednostkowych'!H14*'Liczba lokalizacji wg typu'!T15*12</f>
        <v>0</v>
      </c>
      <c r="O14" s="173"/>
      <c r="P14" s="28">
        <v>0</v>
      </c>
      <c r="Q14" s="9">
        <v>0</v>
      </c>
      <c r="R14" s="9">
        <v>0</v>
      </c>
      <c r="S14" s="9">
        <v>0</v>
      </c>
      <c r="T14" s="13">
        <v>0</v>
      </c>
      <c r="U14" s="170"/>
      <c r="V14" s="71">
        <f ca="1">'Tabela cen jednostkowych'!D14*'Liczba lokalizacji wg typu'!AN15*12</f>
        <v>0</v>
      </c>
      <c r="W14" s="9">
        <f ca="1">'Tabela cen jednostkowych'!E14*'Liczba lokalizacji wg typu'!AO15*12</f>
        <v>0</v>
      </c>
      <c r="X14" s="9">
        <f ca="1">'Tabela cen jednostkowych'!F14*'Liczba lokalizacji wg typu'!AP15*12</f>
        <v>0</v>
      </c>
      <c r="Y14" s="9">
        <f ca="1">'Tabela cen jednostkowych'!G14*'Liczba lokalizacji wg typu'!AQ15*12</f>
        <v>0</v>
      </c>
      <c r="Z14" s="72">
        <f ca="1">'Tabela cen jednostkowych'!H14*'Liczba lokalizacji wg typu'!AR15*12</f>
        <v>0</v>
      </c>
    </row>
    <row r="15" spans="1:26" ht="12.95">
      <c r="A15" s="321"/>
      <c r="B15" s="33">
        <v>400</v>
      </c>
      <c r="C15" s="90"/>
      <c r="D15" s="28">
        <v>0</v>
      </c>
      <c r="E15" s="9">
        <v>0</v>
      </c>
      <c r="F15" s="9">
        <v>0</v>
      </c>
      <c r="G15" s="9">
        <v>0</v>
      </c>
      <c r="H15" s="13">
        <v>0</v>
      </c>
      <c r="I15" s="170"/>
      <c r="J15" s="71">
        <f ca="1">'Tabela cen jednostkowych'!D15*'Liczba lokalizacji wg typu'!P15*12</f>
        <v>0</v>
      </c>
      <c r="K15" s="9">
        <f ca="1">'Tabela cen jednostkowych'!E15*'Liczba lokalizacji wg typu'!Q16*12</f>
        <v>0</v>
      </c>
      <c r="L15" s="9">
        <f ca="1">'Tabela cen jednostkowych'!F15*'Liczba lokalizacji wg typu'!R16*12</f>
        <v>0</v>
      </c>
      <c r="M15" s="9">
        <f ca="1">'Tabela cen jednostkowych'!G15*'Liczba lokalizacji wg typu'!S16*12</f>
        <v>0</v>
      </c>
      <c r="N15" s="72">
        <f ca="1">'Tabela cen jednostkowych'!H15*'Liczba lokalizacji wg typu'!T16*12</f>
        <v>0</v>
      </c>
      <c r="O15" s="173"/>
      <c r="P15" s="28">
        <v>0</v>
      </c>
      <c r="Q15" s="9">
        <v>0</v>
      </c>
      <c r="R15" s="9">
        <v>0</v>
      </c>
      <c r="S15" s="9">
        <v>0</v>
      </c>
      <c r="T15" s="13">
        <v>0</v>
      </c>
      <c r="U15" s="170"/>
      <c r="V15" s="71">
        <f ca="1">'Tabela cen jednostkowych'!D15*'Liczba lokalizacji wg typu'!AN16*12</f>
        <v>0</v>
      </c>
      <c r="W15" s="9">
        <f ca="1">'Tabela cen jednostkowych'!E15*'Liczba lokalizacji wg typu'!AO16*12</f>
        <v>0</v>
      </c>
      <c r="X15" s="9">
        <f ca="1">'Tabela cen jednostkowych'!F15*'Liczba lokalizacji wg typu'!AP16*12</f>
        <v>0</v>
      </c>
      <c r="Y15" s="9">
        <f ca="1">'Tabela cen jednostkowych'!G15*'Liczba lokalizacji wg typu'!AQ16*12</f>
        <v>0</v>
      </c>
      <c r="Z15" s="72">
        <f ca="1">'Tabela cen jednostkowych'!H15*'Liczba lokalizacji wg typu'!AR16*12</f>
        <v>0</v>
      </c>
    </row>
    <row r="16" spans="1:26" ht="12.95">
      <c r="A16" s="321"/>
      <c r="B16" s="33">
        <v>500</v>
      </c>
      <c r="C16" s="90"/>
      <c r="D16" s="28">
        <v>0</v>
      </c>
      <c r="E16" s="9">
        <v>0</v>
      </c>
      <c r="F16" s="9">
        <v>0</v>
      </c>
      <c r="G16" s="9">
        <v>0</v>
      </c>
      <c r="H16" s="13">
        <v>0</v>
      </c>
      <c r="I16" s="170"/>
      <c r="J16" s="71">
        <f ca="1">'Tabela cen jednostkowych'!D16*'Liczba lokalizacji wg typu'!P16*12</f>
        <v>0</v>
      </c>
      <c r="K16" s="9">
        <f ca="1">'Tabela cen jednostkowych'!E16*'Liczba lokalizacji wg typu'!Q17*12</f>
        <v>0</v>
      </c>
      <c r="L16" s="9">
        <f ca="1">'Tabela cen jednostkowych'!F16*'Liczba lokalizacji wg typu'!R17*12</f>
        <v>0</v>
      </c>
      <c r="M16" s="9">
        <f ca="1">'Tabela cen jednostkowych'!G16*'Liczba lokalizacji wg typu'!S17*12</f>
        <v>0</v>
      </c>
      <c r="N16" s="72">
        <f ca="1">'Tabela cen jednostkowych'!H16*'Liczba lokalizacji wg typu'!T17*12</f>
        <v>0</v>
      </c>
      <c r="O16" s="173"/>
      <c r="P16" s="28">
        <v>0</v>
      </c>
      <c r="Q16" s="9">
        <v>0</v>
      </c>
      <c r="R16" s="9">
        <v>0</v>
      </c>
      <c r="S16" s="9">
        <v>0</v>
      </c>
      <c r="T16" s="13">
        <v>0</v>
      </c>
      <c r="U16" s="170"/>
      <c r="V16" s="71">
        <f ca="1">'Tabela cen jednostkowych'!D16*'Liczba lokalizacji wg typu'!AN17*12</f>
        <v>0</v>
      </c>
      <c r="W16" s="9">
        <f ca="1">'Tabela cen jednostkowych'!E16*'Liczba lokalizacji wg typu'!AO17*12</f>
        <v>0</v>
      </c>
      <c r="X16" s="9">
        <f ca="1">'Tabela cen jednostkowych'!F16*'Liczba lokalizacji wg typu'!AP17*12</f>
        <v>0</v>
      </c>
      <c r="Y16" s="9">
        <f ca="1">'Tabela cen jednostkowych'!G16*'Liczba lokalizacji wg typu'!AQ17*12</f>
        <v>0</v>
      </c>
      <c r="Z16" s="72">
        <f ca="1">'Tabela cen jednostkowych'!H16*'Liczba lokalizacji wg typu'!AR17*12</f>
        <v>0</v>
      </c>
    </row>
    <row r="17" spans="1:26" ht="12.95">
      <c r="A17" s="321"/>
      <c r="B17" s="33">
        <v>600</v>
      </c>
      <c r="C17" s="90"/>
      <c r="D17" s="28">
        <v>0</v>
      </c>
      <c r="E17" s="9">
        <v>0</v>
      </c>
      <c r="F17" s="9">
        <v>0</v>
      </c>
      <c r="G17" s="9">
        <v>0</v>
      </c>
      <c r="H17" s="13">
        <v>0</v>
      </c>
      <c r="I17" s="170"/>
      <c r="J17" s="71">
        <f ca="1">'Tabela cen jednostkowych'!D17*'Liczba lokalizacji wg typu'!P17*12</f>
        <v>0</v>
      </c>
      <c r="K17" s="9">
        <f ca="1">'Tabela cen jednostkowych'!E17*'Liczba lokalizacji wg typu'!Q18*12</f>
        <v>0</v>
      </c>
      <c r="L17" s="9">
        <f ca="1">'Tabela cen jednostkowych'!F17*'Liczba lokalizacji wg typu'!R18*12</f>
        <v>0</v>
      </c>
      <c r="M17" s="9">
        <f ca="1">'Tabela cen jednostkowych'!G17*'Liczba lokalizacji wg typu'!S18*12</f>
        <v>0</v>
      </c>
      <c r="N17" s="72">
        <f ca="1">'Tabela cen jednostkowych'!H17*'Liczba lokalizacji wg typu'!T18*12</f>
        <v>0</v>
      </c>
      <c r="O17" s="173"/>
      <c r="P17" s="28">
        <v>0</v>
      </c>
      <c r="Q17" s="9">
        <v>0</v>
      </c>
      <c r="R17" s="9">
        <v>0</v>
      </c>
      <c r="S17" s="9">
        <v>0</v>
      </c>
      <c r="T17" s="13">
        <v>0</v>
      </c>
      <c r="U17" s="170"/>
      <c r="V17" s="71">
        <f ca="1">'Tabela cen jednostkowych'!D17*'Liczba lokalizacji wg typu'!AN18*12</f>
        <v>0</v>
      </c>
      <c r="W17" s="9">
        <f ca="1">'Tabela cen jednostkowych'!E17*'Liczba lokalizacji wg typu'!AO18*12</f>
        <v>0</v>
      </c>
      <c r="X17" s="9">
        <f ca="1">'Tabela cen jednostkowych'!F17*'Liczba lokalizacji wg typu'!AP18*12</f>
        <v>0</v>
      </c>
      <c r="Y17" s="9">
        <f ca="1">'Tabela cen jednostkowych'!G17*'Liczba lokalizacji wg typu'!AQ18*12</f>
        <v>0</v>
      </c>
      <c r="Z17" s="72">
        <f ca="1">'Tabela cen jednostkowych'!H17*'Liczba lokalizacji wg typu'!AR18*12</f>
        <v>0</v>
      </c>
    </row>
    <row r="18" spans="1:26" ht="12.95">
      <c r="A18" s="321"/>
      <c r="B18" s="33">
        <v>700</v>
      </c>
      <c r="C18" s="90"/>
      <c r="D18" s="28">
        <v>0</v>
      </c>
      <c r="E18" s="9">
        <v>0</v>
      </c>
      <c r="F18" s="9">
        <v>0</v>
      </c>
      <c r="G18" s="9">
        <v>0</v>
      </c>
      <c r="H18" s="13">
        <v>0</v>
      </c>
      <c r="I18" s="170"/>
      <c r="J18" s="71">
        <f ca="1">'Tabela cen jednostkowych'!D18*'Liczba lokalizacji wg typu'!P18*12</f>
        <v>0</v>
      </c>
      <c r="K18" s="9">
        <f ca="1">'Tabela cen jednostkowych'!E18*'Liczba lokalizacji wg typu'!Q19*12</f>
        <v>0</v>
      </c>
      <c r="L18" s="9">
        <f ca="1">'Tabela cen jednostkowych'!F18*'Liczba lokalizacji wg typu'!R19*12</f>
        <v>0</v>
      </c>
      <c r="M18" s="9">
        <f ca="1">'Tabela cen jednostkowych'!G18*'Liczba lokalizacji wg typu'!S19*12</f>
        <v>0</v>
      </c>
      <c r="N18" s="72">
        <f ca="1">'Tabela cen jednostkowych'!H18*'Liczba lokalizacji wg typu'!T19*12</f>
        <v>0</v>
      </c>
      <c r="O18" s="173"/>
      <c r="P18" s="28">
        <v>0</v>
      </c>
      <c r="Q18" s="9">
        <v>0</v>
      </c>
      <c r="R18" s="9">
        <v>0</v>
      </c>
      <c r="S18" s="9">
        <v>0</v>
      </c>
      <c r="T18" s="13">
        <v>0</v>
      </c>
      <c r="U18" s="170"/>
      <c r="V18" s="71">
        <f ca="1">'Tabela cen jednostkowych'!D18*'Liczba lokalizacji wg typu'!AN19*12</f>
        <v>0</v>
      </c>
      <c r="W18" s="9">
        <f ca="1">'Tabela cen jednostkowych'!E18*'Liczba lokalizacji wg typu'!AO19*12</f>
        <v>0</v>
      </c>
      <c r="X18" s="9">
        <f ca="1">'Tabela cen jednostkowych'!F18*'Liczba lokalizacji wg typu'!AP19*12</f>
        <v>0</v>
      </c>
      <c r="Y18" s="9">
        <f ca="1">'Tabela cen jednostkowych'!G18*'Liczba lokalizacji wg typu'!AQ19*12</f>
        <v>0</v>
      </c>
      <c r="Z18" s="72">
        <f ca="1">'Tabela cen jednostkowych'!H18*'Liczba lokalizacji wg typu'!AR19*12</f>
        <v>0</v>
      </c>
    </row>
    <row r="19" spans="1:26" ht="12.95">
      <c r="A19" s="321"/>
      <c r="B19" s="33">
        <v>800</v>
      </c>
      <c r="C19" s="90"/>
      <c r="D19" s="28">
        <v>0</v>
      </c>
      <c r="E19" s="9">
        <v>0</v>
      </c>
      <c r="F19" s="9">
        <v>0</v>
      </c>
      <c r="G19" s="9">
        <v>0</v>
      </c>
      <c r="H19" s="13">
        <v>0</v>
      </c>
      <c r="I19" s="170"/>
      <c r="J19" s="71">
        <f ca="1">'Tabela cen jednostkowych'!D19*'Liczba lokalizacji wg typu'!P19*12</f>
        <v>0</v>
      </c>
      <c r="K19" s="9">
        <f ca="1">'Tabela cen jednostkowych'!E19*'Liczba lokalizacji wg typu'!Q20*12</f>
        <v>0</v>
      </c>
      <c r="L19" s="9">
        <f ca="1">'Tabela cen jednostkowych'!F19*'Liczba lokalizacji wg typu'!R20*12</f>
        <v>0</v>
      </c>
      <c r="M19" s="9">
        <f ca="1">'Tabela cen jednostkowych'!G19*'Liczba lokalizacji wg typu'!S20*12</f>
        <v>0</v>
      </c>
      <c r="N19" s="72">
        <f ca="1">'Tabela cen jednostkowych'!H19*'Liczba lokalizacji wg typu'!T20*12</f>
        <v>0</v>
      </c>
      <c r="O19" s="173"/>
      <c r="P19" s="28">
        <v>0</v>
      </c>
      <c r="Q19" s="9">
        <v>0</v>
      </c>
      <c r="R19" s="9">
        <v>0</v>
      </c>
      <c r="S19" s="9">
        <v>0</v>
      </c>
      <c r="T19" s="13">
        <v>0</v>
      </c>
      <c r="U19" s="170"/>
      <c r="V19" s="71">
        <f ca="1">'Tabela cen jednostkowych'!D19*'Liczba lokalizacji wg typu'!AN20*12</f>
        <v>0</v>
      </c>
      <c r="W19" s="9">
        <f ca="1">'Tabela cen jednostkowych'!E19*'Liczba lokalizacji wg typu'!AO20*12</f>
        <v>0</v>
      </c>
      <c r="X19" s="9">
        <f ca="1">'Tabela cen jednostkowych'!F19*'Liczba lokalizacji wg typu'!AP20*12</f>
        <v>0</v>
      </c>
      <c r="Y19" s="9">
        <f ca="1">'Tabela cen jednostkowych'!G19*'Liczba lokalizacji wg typu'!AQ20*12</f>
        <v>0</v>
      </c>
      <c r="Z19" s="72">
        <f ca="1">'Tabela cen jednostkowych'!H19*'Liczba lokalizacji wg typu'!AR20*12</f>
        <v>0</v>
      </c>
    </row>
    <row r="20" spans="1:26" ht="13.5" thickBot="1">
      <c r="A20" s="322"/>
      <c r="B20" s="34">
        <v>900</v>
      </c>
      <c r="C20" s="91"/>
      <c r="D20" s="76">
        <v>0</v>
      </c>
      <c r="E20" s="73">
        <v>0</v>
      </c>
      <c r="F20" s="73">
        <v>0</v>
      </c>
      <c r="G20" s="73">
        <v>0</v>
      </c>
      <c r="H20" s="14">
        <v>0</v>
      </c>
      <c r="I20" s="171"/>
      <c r="J20" s="202">
        <f ca="1">'Tabela cen jednostkowych'!D20*'Liczba lokalizacji wg typu'!P20*12</f>
        <v>0</v>
      </c>
      <c r="K20" s="73">
        <f ca="1">'Tabela cen jednostkowych'!E20*'Liczba lokalizacji wg typu'!Q21*12</f>
        <v>0</v>
      </c>
      <c r="L20" s="73">
        <f ca="1">'Tabela cen jednostkowych'!F20*'Liczba lokalizacji wg typu'!R21*12</f>
        <v>0</v>
      </c>
      <c r="M20" s="73">
        <f ca="1">'Tabela cen jednostkowych'!G20*'Liczba lokalizacji wg typu'!S21*12</f>
        <v>0</v>
      </c>
      <c r="N20" s="74">
        <f ca="1">'Tabela cen jednostkowych'!H20*'Liczba lokalizacji wg typu'!T21*12</f>
        <v>0</v>
      </c>
      <c r="O20" s="174"/>
      <c r="P20" s="28">
        <v>0</v>
      </c>
      <c r="Q20" s="73">
        <v>0</v>
      </c>
      <c r="R20" s="73">
        <f>'Tabela cen jednostkowych'!L20*8</f>
        <v>0</v>
      </c>
      <c r="S20" s="73">
        <v>0</v>
      </c>
      <c r="T20" s="14">
        <v>0</v>
      </c>
      <c r="U20" s="171"/>
      <c r="V20" s="202">
        <f ca="1">'Tabela cen jednostkowych'!D20*'Liczba lokalizacji wg typu'!AN21*12</f>
        <v>0</v>
      </c>
      <c r="W20" s="73">
        <f ca="1">'Tabela cen jednostkowych'!E20*'Liczba lokalizacji wg typu'!AO21*12</f>
        <v>0</v>
      </c>
      <c r="X20" s="73">
        <f>'Tabela cen jednostkowych'!F20*'Liczba lokalizacji wg typu'!AP21*12</f>
        <v>0</v>
      </c>
      <c r="Y20" s="73">
        <f ca="1">'Tabela cen jednostkowych'!G20*'Liczba lokalizacji wg typu'!AQ21*12</f>
        <v>0</v>
      </c>
      <c r="Z20" s="74">
        <f ca="1">'Tabela cen jednostkowych'!H20*'Liczba lokalizacji wg typu'!AR21*12</f>
        <v>0</v>
      </c>
    </row>
    <row r="21" spans="1:26" ht="12.95">
      <c r="A21" s="288" t="s">
        <v>17</v>
      </c>
      <c r="B21" s="59">
        <v>1000</v>
      </c>
      <c r="C21" s="88">
        <v>0</v>
      </c>
      <c r="D21" s="29"/>
      <c r="E21" s="17"/>
      <c r="F21" s="17"/>
      <c r="G21" s="17"/>
      <c r="H21" s="24"/>
      <c r="I21" s="88">
        <f ca="1">'Tabela cen jednostkowych'!C21*'Liczba lokalizacji wg typu'!O22*12</f>
        <v>0</v>
      </c>
      <c r="J21" s="29"/>
      <c r="K21" s="17"/>
      <c r="L21" s="17"/>
      <c r="M21" s="17"/>
      <c r="N21" s="24"/>
      <c r="O21" s="88">
        <v>0</v>
      </c>
      <c r="P21" s="29"/>
      <c r="Q21" s="17"/>
      <c r="R21" s="17"/>
      <c r="S21" s="17"/>
      <c r="T21" s="24"/>
      <c r="U21" s="94">
        <f ca="1">'Tabela cen jednostkowych'!C21*'Liczba lokalizacji wg typu'!AM22*12</f>
        <v>0</v>
      </c>
      <c r="V21" s="29"/>
      <c r="W21" s="17"/>
      <c r="X21" s="17"/>
      <c r="Y21" s="17"/>
      <c r="Z21" s="51"/>
    </row>
    <row r="22" spans="1:26" ht="12.95">
      <c r="A22" s="289"/>
      <c r="B22" s="33">
        <v>2000</v>
      </c>
      <c r="C22" s="49">
        <v>0</v>
      </c>
      <c r="D22" s="30"/>
      <c r="E22" s="15"/>
      <c r="F22" s="15"/>
      <c r="G22" s="15"/>
      <c r="H22" s="19"/>
      <c r="I22" s="49">
        <f ca="1">'Tabela cen jednostkowych'!C22*'Liczba lokalizacji wg typu'!O23*12</f>
        <v>0</v>
      </c>
      <c r="J22" s="30"/>
      <c r="K22" s="15"/>
      <c r="L22" s="15"/>
      <c r="M22" s="15"/>
      <c r="N22" s="19"/>
      <c r="O22" s="49">
        <v>0</v>
      </c>
      <c r="P22" s="30"/>
      <c r="Q22" s="15"/>
      <c r="R22" s="15"/>
      <c r="S22" s="15"/>
      <c r="T22" s="19"/>
      <c r="U22" s="67">
        <f ca="1">'Tabela cen jednostkowych'!C22*'Liczba lokalizacji wg typu'!AM23*12</f>
        <v>0</v>
      </c>
      <c r="V22" s="30"/>
      <c r="W22" s="15"/>
      <c r="X22" s="15"/>
      <c r="Y22" s="15"/>
      <c r="Z22" s="52"/>
    </row>
    <row r="23" spans="1:26" ht="12.95">
      <c r="A23" s="289"/>
      <c r="B23" s="33">
        <v>3000</v>
      </c>
      <c r="C23" s="49">
        <v>0</v>
      </c>
      <c r="D23" s="30"/>
      <c r="E23" s="15"/>
      <c r="F23" s="15"/>
      <c r="G23" s="15"/>
      <c r="H23" s="19"/>
      <c r="I23" s="49">
        <f ca="1">'Tabela cen jednostkowych'!C23*'Liczba lokalizacji wg typu'!O24*12</f>
        <v>0</v>
      </c>
      <c r="J23" s="30"/>
      <c r="K23" s="15"/>
      <c r="L23" s="15"/>
      <c r="M23" s="15"/>
      <c r="N23" s="19"/>
      <c r="O23" s="49">
        <v>0</v>
      </c>
      <c r="P23" s="30"/>
      <c r="Q23" s="15"/>
      <c r="R23" s="15"/>
      <c r="S23" s="15"/>
      <c r="T23" s="19"/>
      <c r="U23" s="67">
        <f ca="1">'Tabela cen jednostkowych'!C23*'Liczba lokalizacji wg typu'!AM24*12</f>
        <v>0</v>
      </c>
      <c r="V23" s="30"/>
      <c r="W23" s="15"/>
      <c r="X23" s="15"/>
      <c r="Y23" s="15"/>
      <c r="Z23" s="52"/>
    </row>
    <row r="24" spans="1:26" ht="12.95">
      <c r="A24" s="289"/>
      <c r="B24" s="33">
        <v>4000</v>
      </c>
      <c r="C24" s="49">
        <v>0</v>
      </c>
      <c r="D24" s="30"/>
      <c r="E24" s="15"/>
      <c r="F24" s="15"/>
      <c r="G24" s="15"/>
      <c r="H24" s="19"/>
      <c r="I24" s="49">
        <f ca="1">'Tabela cen jednostkowych'!C24*'Liczba lokalizacji wg typu'!O25*12</f>
        <v>0</v>
      </c>
      <c r="J24" s="30"/>
      <c r="K24" s="15"/>
      <c r="L24" s="15"/>
      <c r="M24" s="15"/>
      <c r="N24" s="19"/>
      <c r="O24" s="49">
        <v>0</v>
      </c>
      <c r="P24" s="30"/>
      <c r="Q24" s="15"/>
      <c r="R24" s="15"/>
      <c r="S24" s="15"/>
      <c r="T24" s="19"/>
      <c r="U24" s="67">
        <f ca="1">'Tabela cen jednostkowych'!C24*'Liczba lokalizacji wg typu'!AM25*12</f>
        <v>0</v>
      </c>
      <c r="V24" s="30"/>
      <c r="W24" s="15"/>
      <c r="X24" s="15"/>
      <c r="Y24" s="15"/>
      <c r="Z24" s="52"/>
    </row>
    <row r="25" spans="1:26" ht="12.95">
      <c r="A25" s="289"/>
      <c r="B25" s="33">
        <v>5000</v>
      </c>
      <c r="C25" s="49">
        <v>0</v>
      </c>
      <c r="D25" s="30"/>
      <c r="E25" s="15"/>
      <c r="F25" s="15"/>
      <c r="G25" s="15"/>
      <c r="H25" s="19"/>
      <c r="I25" s="49">
        <f ca="1">'Tabela cen jednostkowych'!C25*'Liczba lokalizacji wg typu'!O26*12</f>
        <v>0</v>
      </c>
      <c r="J25" s="30"/>
      <c r="K25" s="15"/>
      <c r="L25" s="15"/>
      <c r="M25" s="15"/>
      <c r="N25" s="19"/>
      <c r="O25" s="49">
        <v>0</v>
      </c>
      <c r="P25" s="30"/>
      <c r="Q25" s="15"/>
      <c r="R25" s="15"/>
      <c r="S25" s="15"/>
      <c r="T25" s="19"/>
      <c r="U25" s="67">
        <f ca="1">'Tabela cen jednostkowych'!C25*'Liczba lokalizacji wg typu'!AM26*12</f>
        <v>0</v>
      </c>
      <c r="V25" s="30"/>
      <c r="W25" s="15"/>
      <c r="X25" s="15"/>
      <c r="Y25" s="15"/>
      <c r="Z25" s="52"/>
    </row>
    <row r="26" spans="1:26" ht="12.95">
      <c r="A26" s="289"/>
      <c r="B26" s="33">
        <v>6000</v>
      </c>
      <c r="C26" s="49">
        <v>0</v>
      </c>
      <c r="D26" s="30"/>
      <c r="E26" s="15"/>
      <c r="F26" s="15"/>
      <c r="G26" s="15"/>
      <c r="H26" s="19"/>
      <c r="I26" s="49">
        <f ca="1">'Tabela cen jednostkowych'!C26*'Liczba lokalizacji wg typu'!O27*12</f>
        <v>0</v>
      </c>
      <c r="J26" s="30"/>
      <c r="K26" s="15"/>
      <c r="L26" s="15"/>
      <c r="M26" s="15"/>
      <c r="N26" s="19"/>
      <c r="O26" s="49">
        <v>0</v>
      </c>
      <c r="P26" s="30"/>
      <c r="Q26" s="15"/>
      <c r="R26" s="15"/>
      <c r="S26" s="15"/>
      <c r="T26" s="19"/>
      <c r="U26" s="67">
        <f ca="1">'Tabela cen jednostkowych'!C26*'Liczba lokalizacji wg typu'!AM27*12</f>
        <v>0</v>
      </c>
      <c r="V26" s="30"/>
      <c r="W26" s="15"/>
      <c r="X26" s="15"/>
      <c r="Y26" s="15"/>
      <c r="Z26" s="52"/>
    </row>
    <row r="27" spans="1:26" ht="12.95">
      <c r="A27" s="289"/>
      <c r="B27" s="33">
        <v>7000</v>
      </c>
      <c r="C27" s="49">
        <v>0</v>
      </c>
      <c r="D27" s="30"/>
      <c r="E27" s="15"/>
      <c r="F27" s="15"/>
      <c r="G27" s="15"/>
      <c r="H27" s="19"/>
      <c r="I27" s="49">
        <f ca="1">'Tabela cen jednostkowych'!C27*'Liczba lokalizacji wg typu'!O28*12</f>
        <v>0</v>
      </c>
      <c r="J27" s="30"/>
      <c r="K27" s="15"/>
      <c r="L27" s="15"/>
      <c r="M27" s="15"/>
      <c r="N27" s="19"/>
      <c r="O27" s="49">
        <v>0</v>
      </c>
      <c r="P27" s="30"/>
      <c r="Q27" s="15"/>
      <c r="R27" s="15"/>
      <c r="S27" s="15"/>
      <c r="T27" s="19"/>
      <c r="U27" s="67">
        <f ca="1">'Tabela cen jednostkowych'!C27*'Liczba lokalizacji wg typu'!AM28*12</f>
        <v>0</v>
      </c>
      <c r="V27" s="30"/>
      <c r="W27" s="15"/>
      <c r="X27" s="15"/>
      <c r="Y27" s="15"/>
      <c r="Z27" s="52"/>
    </row>
    <row r="28" spans="1:26" ht="12.95">
      <c r="A28" s="289"/>
      <c r="B28" s="33">
        <v>8000</v>
      </c>
      <c r="C28" s="49">
        <v>0</v>
      </c>
      <c r="D28" s="30"/>
      <c r="E28" s="15"/>
      <c r="F28" s="15"/>
      <c r="G28" s="15"/>
      <c r="H28" s="19"/>
      <c r="I28" s="49">
        <f ca="1">'Tabela cen jednostkowych'!C28*'Liczba lokalizacji wg typu'!O29*12</f>
        <v>0</v>
      </c>
      <c r="J28" s="30"/>
      <c r="K28" s="15"/>
      <c r="L28" s="15"/>
      <c r="M28" s="15"/>
      <c r="N28" s="19"/>
      <c r="O28" s="49">
        <v>0</v>
      </c>
      <c r="P28" s="30"/>
      <c r="Q28" s="15"/>
      <c r="R28" s="15"/>
      <c r="S28" s="15"/>
      <c r="T28" s="19"/>
      <c r="U28" s="67">
        <f ca="1">'Tabela cen jednostkowych'!C28*'Liczba lokalizacji wg typu'!AM29*12</f>
        <v>0</v>
      </c>
      <c r="V28" s="30"/>
      <c r="W28" s="15"/>
      <c r="X28" s="15"/>
      <c r="Y28" s="15"/>
      <c r="Z28" s="52"/>
    </row>
    <row r="29" spans="1:26" ht="12.95">
      <c r="A29" s="289"/>
      <c r="B29" s="33">
        <v>9000</v>
      </c>
      <c r="C29" s="49">
        <v>0</v>
      </c>
      <c r="D29" s="30"/>
      <c r="E29" s="15"/>
      <c r="F29" s="15"/>
      <c r="G29" s="15"/>
      <c r="H29" s="19"/>
      <c r="I29" s="49">
        <f ca="1">'Tabela cen jednostkowych'!C29*'Liczba lokalizacji wg typu'!O30*12</f>
        <v>0</v>
      </c>
      <c r="J29" s="30"/>
      <c r="K29" s="15"/>
      <c r="L29" s="15"/>
      <c r="M29" s="15"/>
      <c r="N29" s="19"/>
      <c r="O29" s="49">
        <v>0</v>
      </c>
      <c r="P29" s="30"/>
      <c r="Q29" s="15"/>
      <c r="R29" s="15"/>
      <c r="S29" s="15"/>
      <c r="T29" s="19"/>
      <c r="U29" s="67">
        <f ca="1">'Tabela cen jednostkowych'!C29*'Liczba lokalizacji wg typu'!AM30*12</f>
        <v>0</v>
      </c>
      <c r="V29" s="30"/>
      <c r="W29" s="15"/>
      <c r="X29" s="15"/>
      <c r="Y29" s="15"/>
      <c r="Z29" s="52"/>
    </row>
    <row r="30" spans="1:26" ht="12.95">
      <c r="A30" s="289"/>
      <c r="B30" s="60">
        <v>10000</v>
      </c>
      <c r="C30" s="49">
        <v>0</v>
      </c>
      <c r="D30" s="31"/>
      <c r="E30" s="18"/>
      <c r="F30" s="18"/>
      <c r="G30" s="18"/>
      <c r="H30" s="23"/>
      <c r="I30" s="49">
        <f ca="1">'Tabela cen jednostkowych'!C30*'Liczba lokalizacji wg typu'!O31*12</f>
        <v>0</v>
      </c>
      <c r="J30" s="31"/>
      <c r="K30" s="18"/>
      <c r="L30" s="18"/>
      <c r="M30" s="18"/>
      <c r="N30" s="23"/>
      <c r="O30" s="49">
        <v>0</v>
      </c>
      <c r="P30" s="31"/>
      <c r="Q30" s="18"/>
      <c r="R30" s="18"/>
      <c r="S30" s="18"/>
      <c r="T30" s="23"/>
      <c r="U30" s="67">
        <f ca="1">'Tabela cen jednostkowych'!C30*'Liczba lokalizacji wg typu'!AM31*12</f>
        <v>0</v>
      </c>
      <c r="V30" s="31"/>
      <c r="W30" s="18"/>
      <c r="X30" s="18"/>
      <c r="Y30" s="18"/>
      <c r="Z30" s="53"/>
    </row>
    <row r="31" spans="1:26" ht="12.95">
      <c r="A31" s="289"/>
      <c r="B31" s="60">
        <v>15000</v>
      </c>
      <c r="C31" s="49">
        <v>0</v>
      </c>
      <c r="D31" s="31"/>
      <c r="E31" s="18"/>
      <c r="F31" s="18"/>
      <c r="G31" s="18"/>
      <c r="H31" s="23"/>
      <c r="I31" s="49">
        <f ca="1">'Tabela cen jednostkowych'!C31*'Liczba lokalizacji wg typu'!O32*12</f>
        <v>0</v>
      </c>
      <c r="J31" s="31"/>
      <c r="K31" s="18"/>
      <c r="L31" s="18"/>
      <c r="M31" s="18"/>
      <c r="N31" s="23"/>
      <c r="O31" s="49">
        <v>0</v>
      </c>
      <c r="P31" s="31"/>
      <c r="Q31" s="18"/>
      <c r="R31" s="18"/>
      <c r="S31" s="18"/>
      <c r="T31" s="23"/>
      <c r="U31" s="67">
        <f ca="1">'Tabela cen jednostkowych'!C31*'Liczba lokalizacji wg typu'!AM32*12</f>
        <v>0</v>
      </c>
      <c r="V31" s="31"/>
      <c r="W31" s="18"/>
      <c r="X31" s="18"/>
      <c r="Y31" s="18"/>
      <c r="Z31" s="53"/>
    </row>
    <row r="32" spans="1:26" ht="12.95">
      <c r="A32" s="289"/>
      <c r="B32" s="60">
        <v>25000</v>
      </c>
      <c r="C32" s="49">
        <v>0</v>
      </c>
      <c r="D32" s="31"/>
      <c r="E32" s="18"/>
      <c r="F32" s="18"/>
      <c r="G32" s="18"/>
      <c r="H32" s="23"/>
      <c r="I32" s="49">
        <f ca="1">'Tabela cen jednostkowych'!C32*'Liczba lokalizacji wg typu'!O33*12</f>
        <v>0</v>
      </c>
      <c r="J32" s="31"/>
      <c r="K32" s="18"/>
      <c r="L32" s="18"/>
      <c r="M32" s="18"/>
      <c r="N32" s="23"/>
      <c r="O32" s="49">
        <v>0</v>
      </c>
      <c r="P32" s="31"/>
      <c r="Q32" s="18"/>
      <c r="R32" s="18"/>
      <c r="S32" s="18"/>
      <c r="T32" s="23"/>
      <c r="U32" s="67">
        <f ca="1">'Tabela cen jednostkowych'!C32*'Liczba lokalizacji wg typu'!AM33*12</f>
        <v>0</v>
      </c>
      <c r="V32" s="31"/>
      <c r="W32" s="18"/>
      <c r="X32" s="18"/>
      <c r="Y32" s="18"/>
      <c r="Z32" s="53"/>
    </row>
    <row r="33" spans="1:26" ht="13.5" thickBot="1">
      <c r="A33" s="290"/>
      <c r="B33" s="61">
        <v>40000</v>
      </c>
      <c r="C33" s="50">
        <v>0</v>
      </c>
      <c r="D33" s="32"/>
      <c r="E33" s="16"/>
      <c r="F33" s="16"/>
      <c r="G33" s="16"/>
      <c r="H33" s="20"/>
      <c r="I33" s="50">
        <f ca="1">'Tabela cen jednostkowych'!C33*'Liczba lokalizacji wg typu'!O34*12</f>
        <v>0</v>
      </c>
      <c r="J33" s="32"/>
      <c r="K33" s="16"/>
      <c r="L33" s="16"/>
      <c r="M33" s="16"/>
      <c r="N33" s="20"/>
      <c r="O33" s="50">
        <v>0</v>
      </c>
      <c r="P33" s="32"/>
      <c r="Q33" s="16"/>
      <c r="R33" s="16"/>
      <c r="S33" s="16"/>
      <c r="T33" s="20"/>
      <c r="U33" s="68">
        <f ca="1">'Tabela cen jednostkowych'!C33*'Liczba lokalizacji wg typu'!AM34*12</f>
        <v>0</v>
      </c>
      <c r="V33" s="66"/>
      <c r="W33" s="54"/>
      <c r="X33" s="54"/>
      <c r="Y33" s="54"/>
      <c r="Z33" s="55"/>
    </row>
    <row r="34" spans="1:26" ht="12.95">
      <c r="C34" s="5">
        <f>SUM(C21:C33)</f>
        <v>0</v>
      </c>
      <c r="D34" s="5">
        <f>SUM(D12:D20)</f>
        <v>0</v>
      </c>
      <c r="E34" s="5">
        <f>SUM(E3:E20)</f>
        <v>0</v>
      </c>
      <c r="F34" s="5">
        <f>SUM(F3:F20)</f>
        <v>0</v>
      </c>
      <c r="G34" s="5">
        <f>SUM(G3:G20)</f>
        <v>0</v>
      </c>
      <c r="H34" s="5">
        <f>SUM(H3:H20)</f>
        <v>0</v>
      </c>
      <c r="I34" s="5">
        <f ca="1">SUM(I21:I33)</f>
        <v>0</v>
      </c>
      <c r="J34" s="5">
        <f ca="1">SUM(J12:J20)</f>
        <v>0</v>
      </c>
      <c r="K34" s="5">
        <f ca="1">SUM(K3:K20)</f>
        <v>0</v>
      </c>
      <c r="L34" s="5">
        <f ca="1">SUM(L3:L20)</f>
        <v>0</v>
      </c>
      <c r="M34" s="5">
        <f ca="1">SUM(M3:M20)</f>
        <v>0</v>
      </c>
      <c r="N34" s="5">
        <f ca="1">SUM(N3:N20)</f>
        <v>0</v>
      </c>
      <c r="O34" s="5">
        <f>SUM(O21:O33)</f>
        <v>0</v>
      </c>
      <c r="P34" s="5">
        <f>SUM(P12:P20)</f>
        <v>0</v>
      </c>
      <c r="Q34" s="5">
        <f>SUM(Q3:Q20)</f>
        <v>0</v>
      </c>
      <c r="R34" s="5">
        <f>SUM(R3:R20)</f>
        <v>0</v>
      </c>
      <c r="S34" s="5">
        <f>SUM(S3:S20)</f>
        <v>0</v>
      </c>
      <c r="T34" s="5">
        <f>SUM(T3:T20)</f>
        <v>0</v>
      </c>
      <c r="U34" s="5">
        <f ca="1">SUM(U21:U33)</f>
        <v>0</v>
      </c>
      <c r="V34" s="5">
        <f ca="1">SUM(V12:V20)</f>
        <v>0</v>
      </c>
      <c r="W34" s="5">
        <f ca="1">SUM(W3:W20)</f>
        <v>0</v>
      </c>
      <c r="X34" s="5">
        <f ca="1">SUM(X3:X20)</f>
        <v>0</v>
      </c>
      <c r="Y34" s="5">
        <f ca="1">SUM(Y3:Y20)</f>
        <v>0</v>
      </c>
      <c r="Z34" s="5">
        <f ca="1">SUM(Z3:Z20)</f>
        <v>0</v>
      </c>
    </row>
    <row r="35" spans="1:26" ht="45" customHeight="1">
      <c r="C35" s="310">
        <f>SUM(C34:H34)</f>
        <v>0</v>
      </c>
      <c r="D35" s="311"/>
      <c r="E35" s="311"/>
      <c r="F35" s="311"/>
      <c r="G35" s="311"/>
      <c r="H35" s="311"/>
      <c r="I35" s="310">
        <f ca="1">SUM(I34:N34)/12</f>
        <v>0</v>
      </c>
      <c r="J35" s="311"/>
      <c r="K35" s="311"/>
      <c r="L35" s="311"/>
      <c r="M35" s="311"/>
      <c r="N35" s="311"/>
      <c r="O35" s="310">
        <f>SUM(O34:T34)</f>
        <v>0</v>
      </c>
      <c r="P35" s="311"/>
      <c r="Q35" s="311"/>
      <c r="R35" s="311"/>
      <c r="S35" s="311"/>
      <c r="T35" s="311"/>
      <c r="U35" s="310">
        <f ca="1">SUM(U34:Z34)/12</f>
        <v>0</v>
      </c>
      <c r="V35" s="311"/>
      <c r="W35" s="311"/>
      <c r="X35" s="311"/>
      <c r="Y35" s="311"/>
      <c r="Z35" s="311"/>
    </row>
  </sheetData>
  <sheetProtection algorithmName="SHA-512" hashValue="h6MJQ8jgxzd4f4cF1HA8hc4JfwVvpUwKWoJbjZ/gksjQverXDErrGUNU3nhM6QZ8sz6vBihZ0MWt2ezehUShug==" saltValue="e+IyDWBR2/xBgDKPDOEgqA==" spinCount="100000" sheet="1" selectLockedCells="1" selectUnlockedCells="1"/>
  <mergeCells count="11">
    <mergeCell ref="O1:Z1"/>
    <mergeCell ref="A1:A2"/>
    <mergeCell ref="B1:B2"/>
    <mergeCell ref="C1:N1"/>
    <mergeCell ref="A3:A11"/>
    <mergeCell ref="A12:A20"/>
    <mergeCell ref="U35:Z35"/>
    <mergeCell ref="A21:A33"/>
    <mergeCell ref="C35:H35"/>
    <mergeCell ref="I35:N35"/>
    <mergeCell ref="O35:T35"/>
  </mergeCells>
  <pageMargins left="0.7" right="0.7" top="0.75" bottom="0.75" header="0.3" footer="0.3"/>
  <pageSetup paperSize="9" orientation="portrait" r:id="rId1"/>
  <ignoredErrors>
    <ignoredError sqref="I35 O35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Arkusz8"/>
  <dimension ref="A1:Z35"/>
  <sheetViews>
    <sheetView zoomScale="70" zoomScaleNormal="70" workbookViewId="0" xr3:uid="{85D5C41F-068E-5C55-9968-509E7C2A5619}">
      <selection sqref="A1:Z35"/>
    </sheetView>
  </sheetViews>
  <sheetFormatPr defaultColWidth="9.140625" defaultRowHeight="12.6"/>
  <cols>
    <col min="1" max="1" width="6.140625" style="1" bestFit="1" customWidth="1"/>
    <col min="2" max="2" width="12.5703125" style="1" customWidth="1"/>
    <col min="3" max="26" width="15.5703125" style="1" customWidth="1"/>
    <col min="27" max="16384" width="9.140625" style="1"/>
  </cols>
  <sheetData>
    <row r="1" spans="1:26" ht="24" customHeight="1" thickBot="1">
      <c r="A1" s="313" t="s">
        <v>2318</v>
      </c>
      <c r="B1" s="315" t="s">
        <v>2</v>
      </c>
      <c r="C1" s="317" t="s">
        <v>2362</v>
      </c>
      <c r="D1" s="318"/>
      <c r="E1" s="318"/>
      <c r="F1" s="318"/>
      <c r="G1" s="318"/>
      <c r="H1" s="318"/>
      <c r="I1" s="318"/>
      <c r="J1" s="318"/>
      <c r="K1" s="318"/>
      <c r="L1" s="318"/>
      <c r="M1" s="318"/>
      <c r="N1" s="319"/>
      <c r="O1" s="312" t="s">
        <v>2363</v>
      </c>
      <c r="P1" s="312"/>
      <c r="Q1" s="312"/>
      <c r="R1" s="312"/>
      <c r="S1" s="312"/>
      <c r="T1" s="312"/>
      <c r="U1" s="312"/>
      <c r="V1" s="312"/>
      <c r="W1" s="312"/>
      <c r="X1" s="312"/>
      <c r="Y1" s="312"/>
      <c r="Z1" s="312"/>
    </row>
    <row r="2" spans="1:26" s="3" customFormat="1" ht="51" thickBot="1">
      <c r="A2" s="314"/>
      <c r="B2" s="316"/>
      <c r="C2" s="184" t="s">
        <v>2370</v>
      </c>
      <c r="D2" s="184" t="s">
        <v>2371</v>
      </c>
      <c r="E2" s="190" t="s">
        <v>2372</v>
      </c>
      <c r="F2" s="184" t="s">
        <v>2373</v>
      </c>
      <c r="G2" s="184" t="s">
        <v>2374</v>
      </c>
      <c r="H2" s="184" t="s">
        <v>2375</v>
      </c>
      <c r="I2" s="184" t="s">
        <v>2376</v>
      </c>
      <c r="J2" s="184" t="s">
        <v>2377</v>
      </c>
      <c r="K2" s="184" t="s">
        <v>2378</v>
      </c>
      <c r="L2" s="190" t="s">
        <v>2379</v>
      </c>
      <c r="M2" s="184" t="s">
        <v>2380</v>
      </c>
      <c r="N2" s="184" t="s">
        <v>2381</v>
      </c>
      <c r="O2" s="184" t="s">
        <v>2382</v>
      </c>
      <c r="P2" s="184" t="s">
        <v>2383</v>
      </c>
      <c r="Q2" s="184" t="s">
        <v>2384</v>
      </c>
      <c r="R2" s="191" t="s">
        <v>2385</v>
      </c>
      <c r="S2" s="184" t="s">
        <v>2386</v>
      </c>
      <c r="T2" s="192" t="s">
        <v>2387</v>
      </c>
      <c r="U2" s="184" t="s">
        <v>2388</v>
      </c>
      <c r="V2" s="184" t="s">
        <v>2389</v>
      </c>
      <c r="W2" s="184" t="s">
        <v>2390</v>
      </c>
      <c r="X2" s="184" t="s">
        <v>2391</v>
      </c>
      <c r="Y2" s="184" t="s">
        <v>2392</v>
      </c>
      <c r="Z2" s="192" t="s">
        <v>2393</v>
      </c>
    </row>
    <row r="3" spans="1:26" ht="12.95">
      <c r="A3" s="288" t="s">
        <v>15</v>
      </c>
      <c r="B3" s="181">
        <v>10</v>
      </c>
      <c r="C3" s="185"/>
      <c r="D3" s="186"/>
      <c r="E3" s="187">
        <v>0</v>
      </c>
      <c r="F3" s="188">
        <v>0</v>
      </c>
      <c r="G3" s="188">
        <v>0</v>
      </c>
      <c r="H3" s="189">
        <v>0</v>
      </c>
      <c r="I3" s="185"/>
      <c r="J3" s="186"/>
      <c r="K3" s="44">
        <f ca="1">'Tabela cen jednostkowych'!E3*'Liczba lokalizacji wg typu'!W4*12</f>
        <v>0</v>
      </c>
      <c r="L3" s="188">
        <f ca="1">'Tabela cen jednostkowych'!F3*'Liczba lokalizacji wg typu'!X4*12</f>
        <v>0</v>
      </c>
      <c r="M3" s="188">
        <f ca="1">'Tabela cen jednostkowych'!G3*'Liczba lokalizacji wg typu'!Y4*12</f>
        <v>0</v>
      </c>
      <c r="N3" s="189">
        <f ca="1">'Tabela cen jednostkowych'!H3*'Liczba lokalizacji wg typu'!Z4*12</f>
        <v>0</v>
      </c>
      <c r="O3" s="37"/>
      <c r="P3" s="35"/>
      <c r="Q3" s="187">
        <v>0</v>
      </c>
      <c r="R3" s="42">
        <v>0</v>
      </c>
      <c r="S3" s="188">
        <v>0</v>
      </c>
      <c r="T3" s="43">
        <v>0</v>
      </c>
      <c r="U3" s="37"/>
      <c r="V3" s="37"/>
      <c r="W3" s="69">
        <f ca="1">'Tabela cen jednostkowych'!E3*'Liczba lokalizacji wg typu'!AU4*12</f>
        <v>0</v>
      </c>
      <c r="X3" s="11">
        <f ca="1">'Tabela cen jednostkowych'!F3*'Liczba lokalizacji wg typu'!AV4*12</f>
        <v>0</v>
      </c>
      <c r="Y3" s="11">
        <f ca="1">'Tabela cen jednostkowych'!G3*'Liczba lokalizacji wg typu'!AW4*12</f>
        <v>0</v>
      </c>
      <c r="Z3" s="70">
        <f ca="1">'Tabela cen jednostkowych'!H3*'Liczba lokalizacji wg typu'!AX4*12</f>
        <v>0</v>
      </c>
    </row>
    <row r="4" spans="1:26" ht="12.95">
      <c r="A4" s="289"/>
      <c r="B4" s="182">
        <v>20</v>
      </c>
      <c r="C4" s="38"/>
      <c r="D4" s="36"/>
      <c r="E4" s="44">
        <v>0</v>
      </c>
      <c r="F4" s="41">
        <v>0</v>
      </c>
      <c r="G4" s="41">
        <v>0</v>
      </c>
      <c r="H4" s="45">
        <v>0</v>
      </c>
      <c r="I4" s="38"/>
      <c r="J4" s="36"/>
      <c r="K4" s="44">
        <f ca="1">'Tabela cen jednostkowych'!E4*'Liczba lokalizacji wg typu'!W5*12</f>
        <v>0</v>
      </c>
      <c r="L4" s="41">
        <f ca="1">'Tabela cen jednostkowych'!F4*'Liczba lokalizacji wg typu'!X5*12</f>
        <v>0</v>
      </c>
      <c r="M4" s="41">
        <f ca="1">'Tabela cen jednostkowych'!G4*'Liczba lokalizacji wg typu'!Y5*12</f>
        <v>0</v>
      </c>
      <c r="N4" s="45">
        <f ca="1">'Tabela cen jednostkowych'!H4*'Liczba lokalizacji wg typu'!Z5*12</f>
        <v>0</v>
      </c>
      <c r="O4" s="38"/>
      <c r="P4" s="36"/>
      <c r="Q4" s="44">
        <v>0</v>
      </c>
      <c r="R4" s="41">
        <v>0</v>
      </c>
      <c r="S4" s="41">
        <v>0</v>
      </c>
      <c r="T4" s="45">
        <v>0</v>
      </c>
      <c r="U4" s="38"/>
      <c r="V4" s="38"/>
      <c r="W4" s="71">
        <f ca="1">'Tabela cen jednostkowych'!E4*'Liczba lokalizacji wg typu'!AU5*12</f>
        <v>0</v>
      </c>
      <c r="X4" s="9">
        <f ca="1">'Tabela cen jednostkowych'!F4*'Liczba lokalizacji wg typu'!AV5*12</f>
        <v>0</v>
      </c>
      <c r="Y4" s="9">
        <f ca="1">'Tabela cen jednostkowych'!G4*'Liczba lokalizacji wg typu'!AW5*12</f>
        <v>0</v>
      </c>
      <c r="Z4" s="72">
        <f ca="1">'Tabela cen jednostkowych'!H4*'Liczba lokalizacji wg typu'!AX5*12</f>
        <v>0</v>
      </c>
    </row>
    <row r="5" spans="1:26" ht="12.95">
      <c r="A5" s="289"/>
      <c r="B5" s="182">
        <v>30</v>
      </c>
      <c r="C5" s="38"/>
      <c r="D5" s="36"/>
      <c r="E5" s="44">
        <v>0</v>
      </c>
      <c r="F5" s="41">
        <v>0</v>
      </c>
      <c r="G5" s="41">
        <v>0</v>
      </c>
      <c r="H5" s="45">
        <v>0</v>
      </c>
      <c r="I5" s="38"/>
      <c r="J5" s="36"/>
      <c r="K5" s="44">
        <f ca="1">'Tabela cen jednostkowych'!E5*'Liczba lokalizacji wg typu'!W6*12</f>
        <v>0</v>
      </c>
      <c r="L5" s="41">
        <f ca="1">'Tabela cen jednostkowych'!F5*'Liczba lokalizacji wg typu'!X6*12</f>
        <v>0</v>
      </c>
      <c r="M5" s="41">
        <f ca="1">'Tabela cen jednostkowych'!G5*'Liczba lokalizacji wg typu'!Y6*12</f>
        <v>0</v>
      </c>
      <c r="N5" s="45">
        <f ca="1">'Tabela cen jednostkowych'!H5*'Liczba lokalizacji wg typu'!Z6*12</f>
        <v>0</v>
      </c>
      <c r="O5" s="38"/>
      <c r="P5" s="36"/>
      <c r="Q5" s="44">
        <v>0</v>
      </c>
      <c r="R5" s="41">
        <v>0</v>
      </c>
      <c r="S5" s="41">
        <v>0</v>
      </c>
      <c r="T5" s="45">
        <v>0</v>
      </c>
      <c r="U5" s="38"/>
      <c r="V5" s="38"/>
      <c r="W5" s="71">
        <f ca="1">'Tabela cen jednostkowych'!E5*'Liczba lokalizacji wg typu'!AU6*12</f>
        <v>0</v>
      </c>
      <c r="X5" s="9">
        <f ca="1">'Tabela cen jednostkowych'!F5*'Liczba lokalizacji wg typu'!AV6*12</f>
        <v>0</v>
      </c>
      <c r="Y5" s="9">
        <f ca="1">'Tabela cen jednostkowych'!G5*'Liczba lokalizacji wg typu'!AW6*12</f>
        <v>0</v>
      </c>
      <c r="Z5" s="72">
        <f ca="1">'Tabela cen jednostkowych'!H5*'Liczba lokalizacji wg typu'!AX6*12</f>
        <v>0</v>
      </c>
    </row>
    <row r="6" spans="1:26" ht="12.95">
      <c r="A6" s="289"/>
      <c r="B6" s="182">
        <v>40</v>
      </c>
      <c r="C6" s="38"/>
      <c r="D6" s="36"/>
      <c r="E6" s="44">
        <v>0</v>
      </c>
      <c r="F6" s="41">
        <v>0</v>
      </c>
      <c r="G6" s="41">
        <v>0</v>
      </c>
      <c r="H6" s="45">
        <v>0</v>
      </c>
      <c r="I6" s="38"/>
      <c r="J6" s="36"/>
      <c r="K6" s="44">
        <f ca="1">'Tabela cen jednostkowych'!E6*'Liczba lokalizacji wg typu'!W7*12</f>
        <v>0</v>
      </c>
      <c r="L6" s="41">
        <f ca="1">'Tabela cen jednostkowych'!F6*'Liczba lokalizacji wg typu'!X7*12</f>
        <v>0</v>
      </c>
      <c r="M6" s="41">
        <f ca="1">'Tabela cen jednostkowych'!G6*'Liczba lokalizacji wg typu'!Y7*12</f>
        <v>0</v>
      </c>
      <c r="N6" s="45">
        <f ca="1">'Tabela cen jednostkowych'!H6*'Liczba lokalizacji wg typu'!Z7*12</f>
        <v>0</v>
      </c>
      <c r="O6" s="38"/>
      <c r="P6" s="36"/>
      <c r="Q6" s="44">
        <v>0</v>
      </c>
      <c r="R6" s="41">
        <v>0</v>
      </c>
      <c r="S6" s="41">
        <v>0</v>
      </c>
      <c r="T6" s="45">
        <v>0</v>
      </c>
      <c r="U6" s="38"/>
      <c r="V6" s="38"/>
      <c r="W6" s="71">
        <f ca="1">'Tabela cen jednostkowych'!E6*'Liczba lokalizacji wg typu'!AU7*12</f>
        <v>0</v>
      </c>
      <c r="X6" s="9">
        <f ca="1">'Tabela cen jednostkowych'!F6*'Liczba lokalizacji wg typu'!AV7*12</f>
        <v>0</v>
      </c>
      <c r="Y6" s="9">
        <f ca="1">'Tabela cen jednostkowych'!G6*'Liczba lokalizacji wg typu'!AW7*12</f>
        <v>0</v>
      </c>
      <c r="Z6" s="72">
        <f ca="1">'Tabela cen jednostkowych'!H6*'Liczba lokalizacji wg typu'!AX7*12</f>
        <v>0</v>
      </c>
    </row>
    <row r="7" spans="1:26" ht="12.95">
      <c r="A7" s="289"/>
      <c r="B7" s="182">
        <v>50</v>
      </c>
      <c r="C7" s="38"/>
      <c r="D7" s="36"/>
      <c r="E7" s="44">
        <v>0</v>
      </c>
      <c r="F7" s="41">
        <v>0</v>
      </c>
      <c r="G7" s="41">
        <v>0</v>
      </c>
      <c r="H7" s="45">
        <v>0</v>
      </c>
      <c r="I7" s="38"/>
      <c r="J7" s="36"/>
      <c r="K7" s="44">
        <f ca="1">'Tabela cen jednostkowych'!E7*'Liczba lokalizacji wg typu'!W8*12</f>
        <v>0</v>
      </c>
      <c r="L7" s="41">
        <f ca="1">'Tabela cen jednostkowych'!F7*'Liczba lokalizacji wg typu'!X8*12</f>
        <v>0</v>
      </c>
      <c r="M7" s="41">
        <f ca="1">'Tabela cen jednostkowych'!G7*'Liczba lokalizacji wg typu'!Y8*12</f>
        <v>0</v>
      </c>
      <c r="N7" s="45">
        <f ca="1">'Tabela cen jednostkowych'!H7*'Liczba lokalizacji wg typu'!Z8*12</f>
        <v>0</v>
      </c>
      <c r="O7" s="38"/>
      <c r="P7" s="36"/>
      <c r="Q7" s="44">
        <v>0</v>
      </c>
      <c r="R7" s="41">
        <v>0</v>
      </c>
      <c r="S7" s="41">
        <v>0</v>
      </c>
      <c r="T7" s="45">
        <v>0</v>
      </c>
      <c r="U7" s="38"/>
      <c r="V7" s="38"/>
      <c r="W7" s="71">
        <f ca="1">'Tabela cen jednostkowych'!E7*'Liczba lokalizacji wg typu'!AU8*12</f>
        <v>0</v>
      </c>
      <c r="X7" s="9">
        <f ca="1">'Tabela cen jednostkowych'!F7*'Liczba lokalizacji wg typu'!AV8*12</f>
        <v>0</v>
      </c>
      <c r="Y7" s="9">
        <f ca="1">'Tabela cen jednostkowych'!G7*'Liczba lokalizacji wg typu'!AW8*12</f>
        <v>0</v>
      </c>
      <c r="Z7" s="72">
        <f ca="1">'Tabela cen jednostkowych'!H7*'Liczba lokalizacji wg typu'!AX8*12</f>
        <v>0</v>
      </c>
    </row>
    <row r="8" spans="1:26" ht="12.95">
      <c r="A8" s="289"/>
      <c r="B8" s="182">
        <v>60</v>
      </c>
      <c r="C8" s="38"/>
      <c r="D8" s="36"/>
      <c r="E8" s="44">
        <v>0</v>
      </c>
      <c r="F8" s="41">
        <v>0</v>
      </c>
      <c r="G8" s="41">
        <v>0</v>
      </c>
      <c r="H8" s="45">
        <v>0</v>
      </c>
      <c r="I8" s="38"/>
      <c r="J8" s="36"/>
      <c r="K8" s="44">
        <f ca="1">'Tabela cen jednostkowych'!E8*'Liczba lokalizacji wg typu'!W9*12</f>
        <v>0</v>
      </c>
      <c r="L8" s="41">
        <f ca="1">'Tabela cen jednostkowych'!F8*'Liczba lokalizacji wg typu'!X9*12</f>
        <v>0</v>
      </c>
      <c r="M8" s="41">
        <f ca="1">'Tabela cen jednostkowych'!G8*'Liczba lokalizacji wg typu'!Y9*12</f>
        <v>0</v>
      </c>
      <c r="N8" s="45">
        <f ca="1">'Tabela cen jednostkowych'!H8*'Liczba lokalizacji wg typu'!Z9*12</f>
        <v>0</v>
      </c>
      <c r="O8" s="38"/>
      <c r="P8" s="36"/>
      <c r="Q8" s="44">
        <v>0</v>
      </c>
      <c r="R8" s="41">
        <v>0</v>
      </c>
      <c r="S8" s="41">
        <v>0</v>
      </c>
      <c r="T8" s="45">
        <v>0</v>
      </c>
      <c r="U8" s="38"/>
      <c r="V8" s="38"/>
      <c r="W8" s="71">
        <f ca="1">'Tabela cen jednostkowych'!E8*'Liczba lokalizacji wg typu'!AU9*12</f>
        <v>0</v>
      </c>
      <c r="X8" s="9">
        <f ca="1">'Tabela cen jednostkowych'!F8*'Liczba lokalizacji wg typu'!AV9*12</f>
        <v>0</v>
      </c>
      <c r="Y8" s="9">
        <f ca="1">'Tabela cen jednostkowych'!G8*'Liczba lokalizacji wg typu'!AW9*12</f>
        <v>0</v>
      </c>
      <c r="Z8" s="72">
        <f ca="1">'Tabela cen jednostkowych'!H8*'Liczba lokalizacji wg typu'!AX9*12</f>
        <v>0</v>
      </c>
    </row>
    <row r="9" spans="1:26" ht="12.95">
      <c r="A9" s="289"/>
      <c r="B9" s="182">
        <v>70</v>
      </c>
      <c r="C9" s="38"/>
      <c r="D9" s="36"/>
      <c r="E9" s="44">
        <v>0</v>
      </c>
      <c r="F9" s="41">
        <v>0</v>
      </c>
      <c r="G9" s="41">
        <v>0</v>
      </c>
      <c r="H9" s="45">
        <v>0</v>
      </c>
      <c r="I9" s="38"/>
      <c r="J9" s="36"/>
      <c r="K9" s="44">
        <f ca="1">'Tabela cen jednostkowych'!E9*'Liczba lokalizacji wg typu'!W10*12</f>
        <v>0</v>
      </c>
      <c r="L9" s="41">
        <f ca="1">'Tabela cen jednostkowych'!F9*'Liczba lokalizacji wg typu'!X10*12</f>
        <v>0</v>
      </c>
      <c r="M9" s="41">
        <f ca="1">'Tabela cen jednostkowych'!G9*'Liczba lokalizacji wg typu'!Y10*12</f>
        <v>0</v>
      </c>
      <c r="N9" s="45">
        <f ca="1">'Tabela cen jednostkowych'!H9*'Liczba lokalizacji wg typu'!Z10*12</f>
        <v>0</v>
      </c>
      <c r="O9" s="38"/>
      <c r="P9" s="36"/>
      <c r="Q9" s="44">
        <v>0</v>
      </c>
      <c r="R9" s="41">
        <v>0</v>
      </c>
      <c r="S9" s="41">
        <v>0</v>
      </c>
      <c r="T9" s="45">
        <v>0</v>
      </c>
      <c r="U9" s="38"/>
      <c r="V9" s="38"/>
      <c r="W9" s="71">
        <f ca="1">'Tabela cen jednostkowych'!E9*'Liczba lokalizacji wg typu'!AU10*12</f>
        <v>0</v>
      </c>
      <c r="X9" s="9">
        <f ca="1">'Tabela cen jednostkowych'!F9*'Liczba lokalizacji wg typu'!AV10*12</f>
        <v>0</v>
      </c>
      <c r="Y9" s="9">
        <f ca="1">'Tabela cen jednostkowych'!G9*'Liczba lokalizacji wg typu'!AW10*12</f>
        <v>0</v>
      </c>
      <c r="Z9" s="72">
        <f ca="1">'Tabela cen jednostkowych'!H9*'Liczba lokalizacji wg typu'!AX10*12</f>
        <v>0</v>
      </c>
    </row>
    <row r="10" spans="1:26" ht="12.95">
      <c r="A10" s="289"/>
      <c r="B10" s="182">
        <v>80</v>
      </c>
      <c r="C10" s="38"/>
      <c r="D10" s="36"/>
      <c r="E10" s="44">
        <v>0</v>
      </c>
      <c r="F10" s="41">
        <v>0</v>
      </c>
      <c r="G10" s="41">
        <v>0</v>
      </c>
      <c r="H10" s="45">
        <v>0</v>
      </c>
      <c r="I10" s="38"/>
      <c r="J10" s="36"/>
      <c r="K10" s="44">
        <f ca="1">'Tabela cen jednostkowych'!E10*'Liczba lokalizacji wg typu'!W11*12</f>
        <v>0</v>
      </c>
      <c r="L10" s="41">
        <f ca="1">'Tabela cen jednostkowych'!F10*'Liczba lokalizacji wg typu'!X11*12</f>
        <v>0</v>
      </c>
      <c r="M10" s="41">
        <f ca="1">'Tabela cen jednostkowych'!G10*'Liczba lokalizacji wg typu'!Y11*12</f>
        <v>0</v>
      </c>
      <c r="N10" s="45">
        <f ca="1">'Tabela cen jednostkowych'!H10*'Liczba lokalizacji wg typu'!Z11*12</f>
        <v>0</v>
      </c>
      <c r="O10" s="38"/>
      <c r="P10" s="36"/>
      <c r="Q10" s="44">
        <v>0</v>
      </c>
      <c r="R10" s="41">
        <v>0</v>
      </c>
      <c r="S10" s="41">
        <v>0</v>
      </c>
      <c r="T10" s="45">
        <v>0</v>
      </c>
      <c r="U10" s="38"/>
      <c r="V10" s="38"/>
      <c r="W10" s="71">
        <f ca="1">'Tabela cen jednostkowych'!E10*'Liczba lokalizacji wg typu'!AU11*12</f>
        <v>0</v>
      </c>
      <c r="X10" s="9">
        <f ca="1">'Tabela cen jednostkowych'!F10*'Liczba lokalizacji wg typu'!AV11*12</f>
        <v>0</v>
      </c>
      <c r="Y10" s="9">
        <f ca="1">'Tabela cen jednostkowych'!G10*'Liczba lokalizacji wg typu'!AW11*12</f>
        <v>0</v>
      </c>
      <c r="Z10" s="72">
        <f ca="1">'Tabela cen jednostkowych'!H10*'Liczba lokalizacji wg typu'!AX11*12</f>
        <v>0</v>
      </c>
    </row>
    <row r="11" spans="1:26" ht="13.5" thickBot="1">
      <c r="A11" s="290"/>
      <c r="B11" s="183">
        <v>90</v>
      </c>
      <c r="C11" s="77"/>
      <c r="D11" s="39"/>
      <c r="E11" s="46">
        <v>0</v>
      </c>
      <c r="F11" s="47">
        <v>0</v>
      </c>
      <c r="G11" s="47">
        <v>0</v>
      </c>
      <c r="H11" s="48">
        <v>0</v>
      </c>
      <c r="I11" s="77"/>
      <c r="J11" s="39"/>
      <c r="K11" s="46">
        <f ca="1">'Tabela cen jednostkowych'!E11*'Liczba lokalizacji wg typu'!W12*12</f>
        <v>0</v>
      </c>
      <c r="L11" s="47">
        <f ca="1">'Tabela cen jednostkowych'!F11*'Liczba lokalizacji wg typu'!X12*12</f>
        <v>0</v>
      </c>
      <c r="M11" s="47">
        <f ca="1">'Tabela cen jednostkowych'!G11*'Liczba lokalizacji wg typu'!Y12*12</f>
        <v>0</v>
      </c>
      <c r="N11" s="48">
        <f ca="1">'Tabela cen jednostkowych'!H11*'Liczba lokalizacji wg typu'!Z12*12</f>
        <v>0</v>
      </c>
      <c r="O11" s="77"/>
      <c r="P11" s="39"/>
      <c r="Q11" s="46">
        <v>0</v>
      </c>
      <c r="R11" s="41">
        <v>0</v>
      </c>
      <c r="S11" s="47">
        <v>0</v>
      </c>
      <c r="T11" s="48">
        <v>0</v>
      </c>
      <c r="U11" s="77"/>
      <c r="V11" s="77"/>
      <c r="W11" s="92">
        <f ca="1">'Tabela cen jednostkowych'!E11*'Liczba lokalizacji wg typu'!AU12*12</f>
        <v>0</v>
      </c>
      <c r="X11" s="10">
        <f>'Tabela cen jednostkowych'!F11*'Liczba lokalizacji wg typu'!AV12*12</f>
        <v>0</v>
      </c>
      <c r="Y11" s="10">
        <f>'Tabela cen jednostkowych'!G11*'Liczba lokalizacji wg typu'!AW12*12</f>
        <v>0</v>
      </c>
      <c r="Z11" s="93">
        <f ca="1">'Tabela cen jednostkowych'!H11*'Liczba lokalizacji wg typu'!AX12*12</f>
        <v>0</v>
      </c>
    </row>
    <row r="12" spans="1:26" ht="12.95">
      <c r="A12" s="320" t="s">
        <v>16</v>
      </c>
      <c r="B12" s="8">
        <v>100</v>
      </c>
      <c r="C12" s="89"/>
      <c r="D12" s="11">
        <v>0</v>
      </c>
      <c r="E12" s="11">
        <v>0</v>
      </c>
      <c r="F12" s="11">
        <v>0</v>
      </c>
      <c r="G12" s="11">
        <v>0</v>
      </c>
      <c r="H12" s="12">
        <v>0</v>
      </c>
      <c r="I12" s="169"/>
      <c r="J12" s="69">
        <f ca="1">'Tabela cen jednostkowych'!D12*'Liczba lokalizacji wg typu'!V13*12</f>
        <v>0</v>
      </c>
      <c r="K12" s="11">
        <f ca="1">'Tabela cen jednostkowych'!E12*'Liczba lokalizacji wg typu'!W13*12</f>
        <v>0</v>
      </c>
      <c r="L12" s="11">
        <f ca="1">'Tabela cen jednostkowych'!F12*'Liczba lokalizacji wg typu'!X13*12</f>
        <v>0</v>
      </c>
      <c r="M12" s="11">
        <f ca="1">'Tabela cen jednostkowych'!G12*'Liczba lokalizacji wg typu'!Y13*12</f>
        <v>0</v>
      </c>
      <c r="N12" s="70">
        <f ca="1">'Tabela cen jednostkowych'!H12*'Liczba lokalizacji wg typu'!Z13*12</f>
        <v>0</v>
      </c>
      <c r="O12" s="172"/>
      <c r="P12" s="69">
        <v>0</v>
      </c>
      <c r="Q12" s="11">
        <v>0</v>
      </c>
      <c r="R12" s="11">
        <v>0</v>
      </c>
      <c r="S12" s="11">
        <v>0</v>
      </c>
      <c r="T12" s="70">
        <v>0</v>
      </c>
      <c r="U12" s="169"/>
      <c r="V12" s="69">
        <f ca="1">'Tabela cen jednostkowych'!D12*'Liczba lokalizacji wg typu'!AT13*12</f>
        <v>0</v>
      </c>
      <c r="W12" s="11">
        <f ca="1">'Tabela cen jednostkowych'!E12*'Liczba lokalizacji wg typu'!AU13*12</f>
        <v>0</v>
      </c>
      <c r="X12" s="11">
        <f ca="1">'Tabela cen jednostkowych'!F12*'Liczba lokalizacji wg typu'!AV13*12</f>
        <v>0</v>
      </c>
      <c r="Y12" s="11">
        <f ca="1">'Tabela cen jednostkowych'!G12*'Liczba lokalizacji wg typu'!AW13*12</f>
        <v>0</v>
      </c>
      <c r="Z12" s="70">
        <f ca="1">'Tabela cen jednostkowych'!H12*'Liczba lokalizacji wg typu'!AX13*12</f>
        <v>0</v>
      </c>
    </row>
    <row r="13" spans="1:26" ht="12.95">
      <c r="A13" s="321"/>
      <c r="B13" s="33">
        <v>200</v>
      </c>
      <c r="C13" s="90"/>
      <c r="D13" s="28">
        <v>0</v>
      </c>
      <c r="E13" s="9">
        <v>0</v>
      </c>
      <c r="F13" s="9">
        <v>0</v>
      </c>
      <c r="G13" s="9">
        <v>0</v>
      </c>
      <c r="H13" s="13">
        <v>0</v>
      </c>
      <c r="I13" s="170"/>
      <c r="J13" s="71">
        <f ca="1">'Tabela cen jednostkowych'!D13*'Liczba lokalizacji wg typu'!V14*12</f>
        <v>0</v>
      </c>
      <c r="K13" s="9">
        <f ca="1">'Tabela cen jednostkowych'!E13*'Liczba lokalizacji wg typu'!W14*12</f>
        <v>0</v>
      </c>
      <c r="L13" s="9">
        <f ca="1">'Tabela cen jednostkowych'!F13*'Liczba lokalizacji wg typu'!X14*12</f>
        <v>0</v>
      </c>
      <c r="M13" s="9">
        <f ca="1">'Tabela cen jednostkowych'!G13*'Liczba lokalizacji wg typu'!Y14*12</f>
        <v>0</v>
      </c>
      <c r="N13" s="72">
        <f ca="1">'Tabela cen jednostkowych'!H13*'Liczba lokalizacji wg typu'!Z14*12</f>
        <v>0</v>
      </c>
      <c r="O13" s="173"/>
      <c r="P13" s="71">
        <v>0</v>
      </c>
      <c r="Q13" s="9">
        <v>0</v>
      </c>
      <c r="R13" s="9">
        <v>0</v>
      </c>
      <c r="S13" s="9">
        <v>0</v>
      </c>
      <c r="T13" s="72">
        <v>0</v>
      </c>
      <c r="U13" s="170"/>
      <c r="V13" s="71">
        <f ca="1">'Tabela cen jednostkowych'!D13*'Liczba lokalizacji wg typu'!AT14*12</f>
        <v>0</v>
      </c>
      <c r="W13" s="9">
        <f ca="1">'Tabela cen jednostkowych'!E13*'Liczba lokalizacji wg typu'!AU14*12</f>
        <v>0</v>
      </c>
      <c r="X13" s="9">
        <f ca="1">'Tabela cen jednostkowych'!F13*'Liczba lokalizacji wg typu'!AV14*12</f>
        <v>0</v>
      </c>
      <c r="Y13" s="9">
        <f ca="1">'Tabela cen jednostkowych'!G13*'Liczba lokalizacji wg typu'!AW14*12</f>
        <v>0</v>
      </c>
      <c r="Z13" s="72">
        <f ca="1">'Tabela cen jednostkowych'!H13*'Liczba lokalizacji wg typu'!AX14*12</f>
        <v>0</v>
      </c>
    </row>
    <row r="14" spans="1:26" ht="12.95">
      <c r="A14" s="321"/>
      <c r="B14" s="33">
        <v>300</v>
      </c>
      <c r="C14" s="90"/>
      <c r="D14" s="28">
        <v>0</v>
      </c>
      <c r="E14" s="9">
        <v>0</v>
      </c>
      <c r="F14" s="9">
        <v>0</v>
      </c>
      <c r="G14" s="9">
        <v>0</v>
      </c>
      <c r="H14" s="13">
        <v>0</v>
      </c>
      <c r="I14" s="170"/>
      <c r="J14" s="71">
        <f ca="1">'Tabela cen jednostkowych'!D14*'Liczba lokalizacji wg typu'!V15*12</f>
        <v>0</v>
      </c>
      <c r="K14" s="9">
        <f ca="1">'Tabela cen jednostkowych'!E14*'Liczba lokalizacji wg typu'!W15*12</f>
        <v>0</v>
      </c>
      <c r="L14" s="9">
        <f ca="1">'Tabela cen jednostkowych'!F14*'Liczba lokalizacji wg typu'!X15*12</f>
        <v>0</v>
      </c>
      <c r="M14" s="9">
        <f ca="1">'Tabela cen jednostkowych'!G14*'Liczba lokalizacji wg typu'!Y15*12</f>
        <v>0</v>
      </c>
      <c r="N14" s="72">
        <f ca="1">'Tabela cen jednostkowych'!H14*'Liczba lokalizacji wg typu'!Z15*12</f>
        <v>0</v>
      </c>
      <c r="O14" s="173"/>
      <c r="P14" s="71">
        <v>0</v>
      </c>
      <c r="Q14" s="9">
        <v>0</v>
      </c>
      <c r="R14" s="9">
        <v>0</v>
      </c>
      <c r="S14" s="9">
        <v>0</v>
      </c>
      <c r="T14" s="72">
        <v>0</v>
      </c>
      <c r="U14" s="170"/>
      <c r="V14" s="71">
        <f ca="1">'Tabela cen jednostkowych'!D14*'Liczba lokalizacji wg typu'!AT15*12</f>
        <v>0</v>
      </c>
      <c r="W14" s="9">
        <f ca="1">'Tabela cen jednostkowych'!E14*'Liczba lokalizacji wg typu'!AU15*12</f>
        <v>0</v>
      </c>
      <c r="X14" s="9">
        <f ca="1">'Tabela cen jednostkowych'!F14*'Liczba lokalizacji wg typu'!AV15*12</f>
        <v>0</v>
      </c>
      <c r="Y14" s="9">
        <f ca="1">'Tabela cen jednostkowych'!G14*'Liczba lokalizacji wg typu'!AW15*12</f>
        <v>0</v>
      </c>
      <c r="Z14" s="72">
        <f ca="1">'Tabela cen jednostkowych'!H14*'Liczba lokalizacji wg typu'!AX15*12</f>
        <v>0</v>
      </c>
    </row>
    <row r="15" spans="1:26" ht="12.95">
      <c r="A15" s="321"/>
      <c r="B15" s="33">
        <v>400</v>
      </c>
      <c r="C15" s="90"/>
      <c r="D15" s="28">
        <v>0</v>
      </c>
      <c r="E15" s="9">
        <v>0</v>
      </c>
      <c r="F15" s="9">
        <v>0</v>
      </c>
      <c r="G15" s="9">
        <v>0</v>
      </c>
      <c r="H15" s="13">
        <v>0</v>
      </c>
      <c r="I15" s="170"/>
      <c r="J15" s="71">
        <f ca="1">'Tabela cen jednostkowych'!D15*'Liczba lokalizacji wg typu'!V16*12</f>
        <v>0</v>
      </c>
      <c r="K15" s="9">
        <f ca="1">'Tabela cen jednostkowych'!E15*'Liczba lokalizacji wg typu'!W16*12</f>
        <v>0</v>
      </c>
      <c r="L15" s="9">
        <f ca="1">'Tabela cen jednostkowych'!F15*'Liczba lokalizacji wg typu'!X16*12</f>
        <v>0</v>
      </c>
      <c r="M15" s="9">
        <f ca="1">'Tabela cen jednostkowych'!G15*'Liczba lokalizacji wg typu'!Y16*12</f>
        <v>0</v>
      </c>
      <c r="N15" s="72">
        <f ca="1">'Tabela cen jednostkowych'!H15*'Liczba lokalizacji wg typu'!Z16*12</f>
        <v>0</v>
      </c>
      <c r="O15" s="173"/>
      <c r="P15" s="71">
        <v>0</v>
      </c>
      <c r="Q15" s="9">
        <v>0</v>
      </c>
      <c r="R15" s="9">
        <v>0</v>
      </c>
      <c r="S15" s="9">
        <v>0</v>
      </c>
      <c r="T15" s="72">
        <v>0</v>
      </c>
      <c r="U15" s="170"/>
      <c r="V15" s="71">
        <f ca="1">'Tabela cen jednostkowych'!D15*'Liczba lokalizacji wg typu'!AT16*12</f>
        <v>0</v>
      </c>
      <c r="W15" s="9">
        <f ca="1">'Tabela cen jednostkowych'!E15*'Liczba lokalizacji wg typu'!AU16*12</f>
        <v>0</v>
      </c>
      <c r="X15" s="9">
        <f ca="1">'Tabela cen jednostkowych'!F15*'Liczba lokalizacji wg typu'!AV16*12</f>
        <v>0</v>
      </c>
      <c r="Y15" s="9">
        <f ca="1">'Tabela cen jednostkowych'!G15*'Liczba lokalizacji wg typu'!AW16*12</f>
        <v>0</v>
      </c>
      <c r="Z15" s="72">
        <f ca="1">'Tabela cen jednostkowych'!H15*'Liczba lokalizacji wg typu'!AX16*12</f>
        <v>0</v>
      </c>
    </row>
    <row r="16" spans="1:26" ht="12.95">
      <c r="A16" s="321"/>
      <c r="B16" s="33">
        <v>500</v>
      </c>
      <c r="C16" s="90"/>
      <c r="D16" s="28">
        <v>0</v>
      </c>
      <c r="E16" s="9">
        <v>0</v>
      </c>
      <c r="F16" s="9">
        <v>0</v>
      </c>
      <c r="G16" s="9">
        <v>0</v>
      </c>
      <c r="H16" s="13">
        <v>0</v>
      </c>
      <c r="I16" s="170"/>
      <c r="J16" s="71">
        <f ca="1">'Tabela cen jednostkowych'!D16*'Liczba lokalizacji wg typu'!V17*12</f>
        <v>0</v>
      </c>
      <c r="K16" s="9">
        <f ca="1">'Tabela cen jednostkowych'!E16*'Liczba lokalizacji wg typu'!W17*12</f>
        <v>0</v>
      </c>
      <c r="L16" s="9">
        <f ca="1">'Tabela cen jednostkowych'!F16*'Liczba lokalizacji wg typu'!X17*12</f>
        <v>0</v>
      </c>
      <c r="M16" s="9">
        <f ca="1">'Tabela cen jednostkowych'!G16*'Liczba lokalizacji wg typu'!Y17*12</f>
        <v>0</v>
      </c>
      <c r="N16" s="72">
        <f ca="1">'Tabela cen jednostkowych'!H16*'Liczba lokalizacji wg typu'!Z17*12</f>
        <v>0</v>
      </c>
      <c r="O16" s="173"/>
      <c r="P16" s="71">
        <v>0</v>
      </c>
      <c r="Q16" s="9">
        <v>0</v>
      </c>
      <c r="R16" s="9">
        <v>0</v>
      </c>
      <c r="S16" s="9">
        <v>0</v>
      </c>
      <c r="T16" s="72">
        <v>0</v>
      </c>
      <c r="U16" s="170"/>
      <c r="V16" s="71">
        <f ca="1">'Tabela cen jednostkowych'!D16*'Liczba lokalizacji wg typu'!AT17*12</f>
        <v>0</v>
      </c>
      <c r="W16" s="9">
        <f ca="1">'Tabela cen jednostkowych'!E16*'Liczba lokalizacji wg typu'!AU17*12</f>
        <v>0</v>
      </c>
      <c r="X16" s="9">
        <f ca="1">'Tabela cen jednostkowych'!F16*'Liczba lokalizacji wg typu'!AV17*12</f>
        <v>0</v>
      </c>
      <c r="Y16" s="9">
        <f ca="1">'Tabela cen jednostkowych'!G16*'Liczba lokalizacji wg typu'!AW17*12</f>
        <v>0</v>
      </c>
      <c r="Z16" s="72">
        <f ca="1">'Tabela cen jednostkowych'!H16*'Liczba lokalizacji wg typu'!AX17*12</f>
        <v>0</v>
      </c>
    </row>
    <row r="17" spans="1:26" ht="12.95">
      <c r="A17" s="321"/>
      <c r="B17" s="33">
        <v>600</v>
      </c>
      <c r="C17" s="90"/>
      <c r="D17" s="28">
        <v>0</v>
      </c>
      <c r="E17" s="9">
        <v>0</v>
      </c>
      <c r="F17" s="9">
        <v>0</v>
      </c>
      <c r="G17" s="9">
        <v>0</v>
      </c>
      <c r="H17" s="13">
        <v>0</v>
      </c>
      <c r="I17" s="170"/>
      <c r="J17" s="71">
        <f ca="1">'Tabela cen jednostkowych'!D17*'Liczba lokalizacji wg typu'!V18*12</f>
        <v>0</v>
      </c>
      <c r="K17" s="9">
        <f ca="1">'Tabela cen jednostkowych'!E17*'Liczba lokalizacji wg typu'!W18*12</f>
        <v>0</v>
      </c>
      <c r="L17" s="9">
        <f ca="1">'Tabela cen jednostkowych'!F17*'Liczba lokalizacji wg typu'!X18*12</f>
        <v>0</v>
      </c>
      <c r="M17" s="9">
        <f ca="1">'Tabela cen jednostkowych'!G17*'Liczba lokalizacji wg typu'!Y18*12</f>
        <v>0</v>
      </c>
      <c r="N17" s="72">
        <f ca="1">'Tabela cen jednostkowych'!H17*'Liczba lokalizacji wg typu'!Z18*12</f>
        <v>0</v>
      </c>
      <c r="O17" s="173"/>
      <c r="P17" s="71">
        <v>0</v>
      </c>
      <c r="Q17" s="9">
        <v>0</v>
      </c>
      <c r="R17" s="9">
        <v>0</v>
      </c>
      <c r="S17" s="9">
        <v>0</v>
      </c>
      <c r="T17" s="72">
        <v>0</v>
      </c>
      <c r="U17" s="170"/>
      <c r="V17" s="71">
        <f ca="1">'Tabela cen jednostkowych'!D17*'Liczba lokalizacji wg typu'!AT18*12</f>
        <v>0</v>
      </c>
      <c r="W17" s="9">
        <f ca="1">'Tabela cen jednostkowych'!E17*'Liczba lokalizacji wg typu'!AU18*12</f>
        <v>0</v>
      </c>
      <c r="X17" s="9">
        <f ca="1">'Tabela cen jednostkowych'!F17*'Liczba lokalizacji wg typu'!AV18*12</f>
        <v>0</v>
      </c>
      <c r="Y17" s="9">
        <f ca="1">'Tabela cen jednostkowych'!G17*'Liczba lokalizacji wg typu'!AW18*12</f>
        <v>0</v>
      </c>
      <c r="Z17" s="72">
        <f ca="1">'Tabela cen jednostkowych'!H17*'Liczba lokalizacji wg typu'!AX18*12</f>
        <v>0</v>
      </c>
    </row>
    <row r="18" spans="1:26" ht="12.95">
      <c r="A18" s="321"/>
      <c r="B18" s="33">
        <v>700</v>
      </c>
      <c r="C18" s="90"/>
      <c r="D18" s="28">
        <v>0</v>
      </c>
      <c r="E18" s="9">
        <v>0</v>
      </c>
      <c r="F18" s="9">
        <v>0</v>
      </c>
      <c r="G18" s="9">
        <v>0</v>
      </c>
      <c r="H18" s="13">
        <v>0</v>
      </c>
      <c r="I18" s="170"/>
      <c r="J18" s="71">
        <f ca="1">'Tabela cen jednostkowych'!D18*'Liczba lokalizacji wg typu'!V19*12</f>
        <v>0</v>
      </c>
      <c r="K18" s="9">
        <f ca="1">'Tabela cen jednostkowych'!E18*'Liczba lokalizacji wg typu'!W19*12</f>
        <v>0</v>
      </c>
      <c r="L18" s="9">
        <f ca="1">'Tabela cen jednostkowych'!F18*'Liczba lokalizacji wg typu'!X19*12</f>
        <v>0</v>
      </c>
      <c r="M18" s="9">
        <f ca="1">'Tabela cen jednostkowych'!G18*'Liczba lokalizacji wg typu'!Y19*12</f>
        <v>0</v>
      </c>
      <c r="N18" s="72">
        <f ca="1">'Tabela cen jednostkowych'!H18*'Liczba lokalizacji wg typu'!Z19*12</f>
        <v>0</v>
      </c>
      <c r="O18" s="173"/>
      <c r="P18" s="71">
        <v>0</v>
      </c>
      <c r="Q18" s="9">
        <v>0</v>
      </c>
      <c r="R18" s="9">
        <v>0</v>
      </c>
      <c r="S18" s="9">
        <v>0</v>
      </c>
      <c r="T18" s="72">
        <v>0</v>
      </c>
      <c r="U18" s="170"/>
      <c r="V18" s="71">
        <f ca="1">'Tabela cen jednostkowych'!D18*'Liczba lokalizacji wg typu'!AT19*12</f>
        <v>0</v>
      </c>
      <c r="W18" s="9">
        <f ca="1">'Tabela cen jednostkowych'!E18*'Liczba lokalizacji wg typu'!AU19*12</f>
        <v>0</v>
      </c>
      <c r="X18" s="9">
        <f ca="1">'Tabela cen jednostkowych'!F18*'Liczba lokalizacji wg typu'!AV19*12</f>
        <v>0</v>
      </c>
      <c r="Y18" s="9">
        <f ca="1">'Tabela cen jednostkowych'!G18*'Liczba lokalizacji wg typu'!AW19*12</f>
        <v>0</v>
      </c>
      <c r="Z18" s="72">
        <f ca="1">'Tabela cen jednostkowych'!H18*'Liczba lokalizacji wg typu'!AX19*12</f>
        <v>0</v>
      </c>
    </row>
    <row r="19" spans="1:26" ht="12.95">
      <c r="A19" s="321"/>
      <c r="B19" s="33">
        <v>800</v>
      </c>
      <c r="C19" s="90"/>
      <c r="D19" s="28">
        <v>0</v>
      </c>
      <c r="E19" s="9">
        <v>0</v>
      </c>
      <c r="F19" s="9">
        <v>0</v>
      </c>
      <c r="G19" s="9">
        <v>0</v>
      </c>
      <c r="H19" s="13">
        <v>0</v>
      </c>
      <c r="I19" s="170"/>
      <c r="J19" s="71">
        <f ca="1">'Tabela cen jednostkowych'!D19*'Liczba lokalizacji wg typu'!V20*12</f>
        <v>0</v>
      </c>
      <c r="K19" s="9">
        <f ca="1">'Tabela cen jednostkowych'!E19*'Liczba lokalizacji wg typu'!W20*12</f>
        <v>0</v>
      </c>
      <c r="L19" s="9">
        <f ca="1">'Tabela cen jednostkowych'!F19*'Liczba lokalizacji wg typu'!X20*12</f>
        <v>0</v>
      </c>
      <c r="M19" s="9">
        <f ca="1">'Tabela cen jednostkowych'!G19*'Liczba lokalizacji wg typu'!Y20*12</f>
        <v>0</v>
      </c>
      <c r="N19" s="72">
        <f ca="1">'Tabela cen jednostkowych'!H19*'Liczba lokalizacji wg typu'!Z20*12</f>
        <v>0</v>
      </c>
      <c r="O19" s="173"/>
      <c r="P19" s="71">
        <v>0</v>
      </c>
      <c r="Q19" s="9">
        <v>0</v>
      </c>
      <c r="R19" s="9">
        <v>0</v>
      </c>
      <c r="S19" s="9">
        <v>0</v>
      </c>
      <c r="T19" s="72">
        <v>0</v>
      </c>
      <c r="U19" s="170"/>
      <c r="V19" s="71">
        <f ca="1">'Tabela cen jednostkowych'!D19*'Liczba lokalizacji wg typu'!AT20*12</f>
        <v>0</v>
      </c>
      <c r="W19" s="9">
        <f ca="1">'Tabela cen jednostkowych'!E19*'Liczba lokalizacji wg typu'!AU20*12</f>
        <v>0</v>
      </c>
      <c r="X19" s="9">
        <f ca="1">'Tabela cen jednostkowych'!F19*'Liczba lokalizacji wg typu'!AV20*12</f>
        <v>0</v>
      </c>
      <c r="Y19" s="9">
        <f ca="1">'Tabela cen jednostkowych'!G19*'Liczba lokalizacji wg typu'!AW20*12</f>
        <v>0</v>
      </c>
      <c r="Z19" s="72">
        <f ca="1">'Tabela cen jednostkowych'!H19*'Liczba lokalizacji wg typu'!AX20*12</f>
        <v>0</v>
      </c>
    </row>
    <row r="20" spans="1:26" ht="13.5" thickBot="1">
      <c r="A20" s="322"/>
      <c r="B20" s="34">
        <v>900</v>
      </c>
      <c r="C20" s="91"/>
      <c r="D20" s="76">
        <v>0</v>
      </c>
      <c r="E20" s="73">
        <v>0</v>
      </c>
      <c r="F20" s="73">
        <v>0</v>
      </c>
      <c r="G20" s="73">
        <v>0</v>
      </c>
      <c r="H20" s="14">
        <v>0</v>
      </c>
      <c r="I20" s="171"/>
      <c r="J20" s="202">
        <f ca="1">'Tabela cen jednostkowych'!D20*'Liczba lokalizacji wg typu'!V21*12</f>
        <v>0</v>
      </c>
      <c r="K20" s="73">
        <f ca="1">'Tabela cen jednostkowych'!E20*'Liczba lokalizacji wg typu'!W21*12</f>
        <v>0</v>
      </c>
      <c r="L20" s="73">
        <f ca="1">'Tabela cen jednostkowych'!F20*'Liczba lokalizacji wg typu'!X21*12</f>
        <v>0</v>
      </c>
      <c r="M20" s="73">
        <f ca="1">'Tabela cen jednostkowych'!G20*'Liczba lokalizacji wg typu'!Y21*12</f>
        <v>0</v>
      </c>
      <c r="N20" s="74">
        <f ca="1">'Tabela cen jednostkowych'!H20*'Liczba lokalizacji wg typu'!Z21*12</f>
        <v>0</v>
      </c>
      <c r="O20" s="174"/>
      <c r="P20" s="202">
        <f>'Tabela cen jednostkowych'!J20*34</f>
        <v>0</v>
      </c>
      <c r="Q20" s="76">
        <f>'Tabela cen jednostkowych'!K20*16</f>
        <v>0</v>
      </c>
      <c r="R20" s="73">
        <f>'Tabela cen jednostkowych'!L20*8</f>
        <v>0</v>
      </c>
      <c r="S20" s="73">
        <v>0</v>
      </c>
      <c r="T20" s="74">
        <v>0</v>
      </c>
      <c r="U20" s="171"/>
      <c r="V20" s="202">
        <f ca="1">'Tabela cen jednostkowych'!D20*'Liczba lokalizacji wg typu'!AT21*12</f>
        <v>0</v>
      </c>
      <c r="W20" s="73">
        <f ca="1">'Tabela cen jednostkowych'!E20*'Liczba lokalizacji wg typu'!AU21*12</f>
        <v>0</v>
      </c>
      <c r="X20" s="73">
        <f>'Tabela cen jednostkowych'!F20*'Liczba lokalizacji wg typu'!AV21*12</f>
        <v>0</v>
      </c>
      <c r="Y20" s="73">
        <f ca="1">'Tabela cen jednostkowych'!G20*'Liczba lokalizacji wg typu'!AW21*12</f>
        <v>0</v>
      </c>
      <c r="Z20" s="74">
        <f ca="1">'Tabela cen jednostkowych'!H20*'Liczba lokalizacji wg typu'!AX21*12</f>
        <v>0</v>
      </c>
    </row>
    <row r="21" spans="1:26" ht="12.95">
      <c r="A21" s="288" t="s">
        <v>17</v>
      </c>
      <c r="B21" s="59">
        <v>1000</v>
      </c>
      <c r="C21" s="88">
        <v>0</v>
      </c>
      <c r="D21" s="29"/>
      <c r="E21" s="17"/>
      <c r="F21" s="17"/>
      <c r="G21" s="17"/>
      <c r="H21" s="24"/>
      <c r="I21" s="88">
        <f ca="1">'Tabela cen jednostkowych'!C21*'Liczba lokalizacji wg typu'!U22*12</f>
        <v>0</v>
      </c>
      <c r="J21" s="29"/>
      <c r="K21" s="17"/>
      <c r="L21" s="17"/>
      <c r="M21" s="17"/>
      <c r="N21" s="24"/>
      <c r="O21" s="88">
        <v>0</v>
      </c>
      <c r="P21" s="29"/>
      <c r="Q21" s="17"/>
      <c r="R21" s="17"/>
      <c r="S21" s="17"/>
      <c r="T21" s="24"/>
      <c r="U21" s="94">
        <f ca="1">'Tabela cen jednostkowych'!C21*'Liczba lokalizacji wg typu'!AS22*12</f>
        <v>0</v>
      </c>
      <c r="V21" s="29"/>
      <c r="W21" s="17"/>
      <c r="X21" s="17"/>
      <c r="Y21" s="17"/>
      <c r="Z21" s="51"/>
    </row>
    <row r="22" spans="1:26" ht="12.95">
      <c r="A22" s="289"/>
      <c r="B22" s="33">
        <v>2000</v>
      </c>
      <c r="C22" s="49">
        <v>0</v>
      </c>
      <c r="D22" s="30"/>
      <c r="E22" s="15"/>
      <c r="F22" s="15"/>
      <c r="G22" s="15"/>
      <c r="H22" s="19"/>
      <c r="I22" s="49">
        <f ca="1">'Tabela cen jednostkowych'!C22*'Liczba lokalizacji wg typu'!U23*12</f>
        <v>0</v>
      </c>
      <c r="J22" s="30"/>
      <c r="K22" s="15"/>
      <c r="L22" s="15"/>
      <c r="M22" s="15"/>
      <c r="N22" s="19"/>
      <c r="O22" s="49">
        <v>0</v>
      </c>
      <c r="P22" s="30"/>
      <c r="Q22" s="15"/>
      <c r="R22" s="15"/>
      <c r="S22" s="15"/>
      <c r="T22" s="19"/>
      <c r="U22" s="67">
        <f ca="1">'Tabela cen jednostkowych'!C22*'Liczba lokalizacji wg typu'!AS23*12</f>
        <v>0</v>
      </c>
      <c r="V22" s="30"/>
      <c r="W22" s="15"/>
      <c r="X22" s="15"/>
      <c r="Y22" s="15"/>
      <c r="Z22" s="52"/>
    </row>
    <row r="23" spans="1:26" ht="12.95">
      <c r="A23" s="289"/>
      <c r="B23" s="33">
        <v>3000</v>
      </c>
      <c r="C23" s="49">
        <v>0</v>
      </c>
      <c r="D23" s="30"/>
      <c r="E23" s="15"/>
      <c r="F23" s="15"/>
      <c r="G23" s="15"/>
      <c r="H23" s="19"/>
      <c r="I23" s="49">
        <f ca="1">'Tabela cen jednostkowych'!C23*'Liczba lokalizacji wg typu'!U24*12</f>
        <v>0</v>
      </c>
      <c r="J23" s="30"/>
      <c r="K23" s="15"/>
      <c r="L23" s="15"/>
      <c r="M23" s="15"/>
      <c r="N23" s="19"/>
      <c r="O23" s="49">
        <v>0</v>
      </c>
      <c r="P23" s="30"/>
      <c r="Q23" s="15"/>
      <c r="R23" s="15"/>
      <c r="S23" s="15"/>
      <c r="T23" s="19"/>
      <c r="U23" s="67">
        <f ca="1">'Tabela cen jednostkowych'!C23*'Liczba lokalizacji wg typu'!AS24*12</f>
        <v>0</v>
      </c>
      <c r="V23" s="30"/>
      <c r="W23" s="15"/>
      <c r="X23" s="15"/>
      <c r="Y23" s="15"/>
      <c r="Z23" s="52"/>
    </row>
    <row r="24" spans="1:26" ht="12.95">
      <c r="A24" s="289"/>
      <c r="B24" s="33">
        <v>4000</v>
      </c>
      <c r="C24" s="49">
        <v>0</v>
      </c>
      <c r="D24" s="30"/>
      <c r="E24" s="15"/>
      <c r="F24" s="15"/>
      <c r="G24" s="15"/>
      <c r="H24" s="19"/>
      <c r="I24" s="49">
        <f ca="1">'Tabela cen jednostkowych'!C24*'Liczba lokalizacji wg typu'!U25*12</f>
        <v>0</v>
      </c>
      <c r="J24" s="30"/>
      <c r="K24" s="15"/>
      <c r="L24" s="15"/>
      <c r="M24" s="15"/>
      <c r="N24" s="19"/>
      <c r="O24" s="49">
        <v>0</v>
      </c>
      <c r="P24" s="30"/>
      <c r="Q24" s="15"/>
      <c r="R24" s="15"/>
      <c r="S24" s="15"/>
      <c r="T24" s="19"/>
      <c r="U24" s="67">
        <f ca="1">'Tabela cen jednostkowych'!C24*'Liczba lokalizacji wg typu'!AS25*12</f>
        <v>0</v>
      </c>
      <c r="V24" s="30"/>
      <c r="W24" s="15"/>
      <c r="X24" s="15"/>
      <c r="Y24" s="15"/>
      <c r="Z24" s="52"/>
    </row>
    <row r="25" spans="1:26" ht="12.95">
      <c r="A25" s="289"/>
      <c r="B25" s="33">
        <v>5000</v>
      </c>
      <c r="C25" s="49">
        <v>0</v>
      </c>
      <c r="D25" s="30"/>
      <c r="E25" s="15"/>
      <c r="F25" s="15"/>
      <c r="G25" s="15"/>
      <c r="H25" s="19"/>
      <c r="I25" s="49">
        <f ca="1">'Tabela cen jednostkowych'!C25*'Liczba lokalizacji wg typu'!U26*12</f>
        <v>0</v>
      </c>
      <c r="J25" s="30"/>
      <c r="K25" s="15"/>
      <c r="L25" s="15"/>
      <c r="M25" s="15"/>
      <c r="N25" s="19"/>
      <c r="O25" s="49">
        <v>0</v>
      </c>
      <c r="P25" s="30"/>
      <c r="Q25" s="15"/>
      <c r="R25" s="15"/>
      <c r="S25" s="15"/>
      <c r="T25" s="19"/>
      <c r="U25" s="67">
        <f ca="1">'Tabela cen jednostkowych'!C25*'Liczba lokalizacji wg typu'!AS26*12</f>
        <v>0</v>
      </c>
      <c r="V25" s="30"/>
      <c r="W25" s="15"/>
      <c r="X25" s="15"/>
      <c r="Y25" s="15"/>
      <c r="Z25" s="52"/>
    </row>
    <row r="26" spans="1:26" ht="12.95">
      <c r="A26" s="289"/>
      <c r="B26" s="33">
        <v>6000</v>
      </c>
      <c r="C26" s="49">
        <v>0</v>
      </c>
      <c r="D26" s="30"/>
      <c r="E26" s="15"/>
      <c r="F26" s="15"/>
      <c r="G26" s="15"/>
      <c r="H26" s="19"/>
      <c r="I26" s="49">
        <f ca="1">'Tabela cen jednostkowych'!C26*'Liczba lokalizacji wg typu'!U27*12</f>
        <v>0</v>
      </c>
      <c r="J26" s="30"/>
      <c r="K26" s="15"/>
      <c r="L26" s="15"/>
      <c r="M26" s="15"/>
      <c r="N26" s="19"/>
      <c r="O26" s="49">
        <v>0</v>
      </c>
      <c r="P26" s="30"/>
      <c r="Q26" s="15"/>
      <c r="R26" s="15"/>
      <c r="S26" s="15"/>
      <c r="T26" s="19"/>
      <c r="U26" s="67">
        <f ca="1">'Tabela cen jednostkowych'!C26*'Liczba lokalizacji wg typu'!AS27*12</f>
        <v>0</v>
      </c>
      <c r="V26" s="30"/>
      <c r="W26" s="15"/>
      <c r="X26" s="15"/>
      <c r="Y26" s="15"/>
      <c r="Z26" s="52"/>
    </row>
    <row r="27" spans="1:26" ht="12.95">
      <c r="A27" s="289"/>
      <c r="B27" s="33">
        <v>7000</v>
      </c>
      <c r="C27" s="49">
        <v>0</v>
      </c>
      <c r="D27" s="30"/>
      <c r="E27" s="15"/>
      <c r="F27" s="15"/>
      <c r="G27" s="15"/>
      <c r="H27" s="19"/>
      <c r="I27" s="49">
        <f ca="1">'Tabela cen jednostkowych'!C27*'Liczba lokalizacji wg typu'!U28*12</f>
        <v>0</v>
      </c>
      <c r="J27" s="30"/>
      <c r="K27" s="15"/>
      <c r="L27" s="15"/>
      <c r="M27" s="15"/>
      <c r="N27" s="19"/>
      <c r="O27" s="49">
        <v>0</v>
      </c>
      <c r="P27" s="30"/>
      <c r="Q27" s="15"/>
      <c r="R27" s="15"/>
      <c r="S27" s="15"/>
      <c r="T27" s="19"/>
      <c r="U27" s="67">
        <f ca="1">'Tabela cen jednostkowych'!C27*'Liczba lokalizacji wg typu'!AS28*12</f>
        <v>0</v>
      </c>
      <c r="V27" s="30"/>
      <c r="W27" s="15"/>
      <c r="X27" s="15"/>
      <c r="Y27" s="15"/>
      <c r="Z27" s="52"/>
    </row>
    <row r="28" spans="1:26" ht="12.95">
      <c r="A28" s="289"/>
      <c r="B28" s="33">
        <v>8000</v>
      </c>
      <c r="C28" s="49">
        <v>0</v>
      </c>
      <c r="D28" s="30"/>
      <c r="E28" s="15"/>
      <c r="F28" s="15"/>
      <c r="G28" s="15"/>
      <c r="H28" s="19"/>
      <c r="I28" s="49">
        <f ca="1">'Tabela cen jednostkowych'!C28*'Liczba lokalizacji wg typu'!U29*12</f>
        <v>0</v>
      </c>
      <c r="J28" s="30"/>
      <c r="K28" s="15"/>
      <c r="L28" s="15"/>
      <c r="M28" s="15"/>
      <c r="N28" s="19"/>
      <c r="O28" s="49">
        <v>0</v>
      </c>
      <c r="P28" s="30"/>
      <c r="Q28" s="15"/>
      <c r="R28" s="15"/>
      <c r="S28" s="15"/>
      <c r="T28" s="19"/>
      <c r="U28" s="67">
        <f ca="1">'Tabela cen jednostkowych'!C28*'Liczba lokalizacji wg typu'!AS29*12</f>
        <v>0</v>
      </c>
      <c r="V28" s="30"/>
      <c r="W28" s="15"/>
      <c r="X28" s="15"/>
      <c r="Y28" s="15"/>
      <c r="Z28" s="52"/>
    </row>
    <row r="29" spans="1:26" ht="12.95">
      <c r="A29" s="289"/>
      <c r="B29" s="33">
        <v>9000</v>
      </c>
      <c r="C29" s="49">
        <v>0</v>
      </c>
      <c r="D29" s="30"/>
      <c r="E29" s="15"/>
      <c r="F29" s="15"/>
      <c r="G29" s="15"/>
      <c r="H29" s="19"/>
      <c r="I29" s="49">
        <f ca="1">'Tabela cen jednostkowych'!C29*'Liczba lokalizacji wg typu'!U30*12</f>
        <v>0</v>
      </c>
      <c r="J29" s="30"/>
      <c r="K29" s="15"/>
      <c r="L29" s="15"/>
      <c r="M29" s="15"/>
      <c r="N29" s="19"/>
      <c r="O29" s="49">
        <v>0</v>
      </c>
      <c r="P29" s="30"/>
      <c r="Q29" s="15"/>
      <c r="R29" s="15"/>
      <c r="S29" s="15"/>
      <c r="T29" s="19"/>
      <c r="U29" s="67">
        <f ca="1">'Tabela cen jednostkowych'!C29*'Liczba lokalizacji wg typu'!AS30*12</f>
        <v>0</v>
      </c>
      <c r="V29" s="30"/>
      <c r="W29" s="15"/>
      <c r="X29" s="15"/>
      <c r="Y29" s="15"/>
      <c r="Z29" s="52"/>
    </row>
    <row r="30" spans="1:26" ht="12.95">
      <c r="A30" s="289"/>
      <c r="B30" s="60">
        <v>10000</v>
      </c>
      <c r="C30" s="49">
        <v>0</v>
      </c>
      <c r="D30" s="31"/>
      <c r="E30" s="18"/>
      <c r="F30" s="18"/>
      <c r="G30" s="18"/>
      <c r="H30" s="23"/>
      <c r="I30" s="49">
        <f ca="1">'Tabela cen jednostkowych'!C30*'Liczba lokalizacji wg typu'!U31*12</f>
        <v>0</v>
      </c>
      <c r="J30" s="31"/>
      <c r="K30" s="18"/>
      <c r="L30" s="18"/>
      <c r="M30" s="18"/>
      <c r="N30" s="23"/>
      <c r="O30" s="49">
        <v>0</v>
      </c>
      <c r="P30" s="31"/>
      <c r="Q30" s="18"/>
      <c r="R30" s="18"/>
      <c r="S30" s="18"/>
      <c r="T30" s="23"/>
      <c r="U30" s="67">
        <f ca="1">'Tabela cen jednostkowych'!C30*'Liczba lokalizacji wg typu'!AS31*12</f>
        <v>0</v>
      </c>
      <c r="V30" s="31"/>
      <c r="W30" s="18"/>
      <c r="X30" s="18"/>
      <c r="Y30" s="18"/>
      <c r="Z30" s="53"/>
    </row>
    <row r="31" spans="1:26" ht="12.95">
      <c r="A31" s="289"/>
      <c r="B31" s="60">
        <v>15000</v>
      </c>
      <c r="C31" s="49">
        <v>0</v>
      </c>
      <c r="D31" s="31"/>
      <c r="E31" s="18"/>
      <c r="F31" s="18"/>
      <c r="G31" s="18"/>
      <c r="H31" s="23"/>
      <c r="I31" s="49">
        <f ca="1">'Tabela cen jednostkowych'!C31*'Liczba lokalizacji wg typu'!U32*12</f>
        <v>0</v>
      </c>
      <c r="J31" s="31"/>
      <c r="K31" s="18"/>
      <c r="L31" s="18"/>
      <c r="M31" s="18"/>
      <c r="N31" s="23"/>
      <c r="O31" s="49">
        <v>0</v>
      </c>
      <c r="P31" s="31"/>
      <c r="Q31" s="18"/>
      <c r="R31" s="18"/>
      <c r="S31" s="18"/>
      <c r="T31" s="23"/>
      <c r="U31" s="67">
        <f ca="1">'Tabela cen jednostkowych'!C31*'Liczba lokalizacji wg typu'!AS32*12</f>
        <v>0</v>
      </c>
      <c r="V31" s="31"/>
      <c r="W31" s="18"/>
      <c r="X31" s="18"/>
      <c r="Y31" s="18"/>
      <c r="Z31" s="53"/>
    </row>
    <row r="32" spans="1:26" ht="12.95">
      <c r="A32" s="289"/>
      <c r="B32" s="60">
        <v>25000</v>
      </c>
      <c r="C32" s="49">
        <v>0</v>
      </c>
      <c r="D32" s="31"/>
      <c r="E32" s="18"/>
      <c r="F32" s="18"/>
      <c r="G32" s="18"/>
      <c r="H32" s="23"/>
      <c r="I32" s="49">
        <f ca="1">'Tabela cen jednostkowych'!C32*'Liczba lokalizacji wg typu'!U33*12</f>
        <v>0</v>
      </c>
      <c r="J32" s="31"/>
      <c r="K32" s="18"/>
      <c r="L32" s="18"/>
      <c r="M32" s="18"/>
      <c r="N32" s="23"/>
      <c r="O32" s="49">
        <v>0</v>
      </c>
      <c r="P32" s="31"/>
      <c r="Q32" s="18"/>
      <c r="R32" s="18"/>
      <c r="S32" s="18"/>
      <c r="T32" s="23"/>
      <c r="U32" s="67">
        <f ca="1">'Tabela cen jednostkowych'!C32*'Liczba lokalizacji wg typu'!AS33*12</f>
        <v>0</v>
      </c>
      <c r="V32" s="31"/>
      <c r="W32" s="18"/>
      <c r="X32" s="18"/>
      <c r="Y32" s="18"/>
      <c r="Z32" s="53"/>
    </row>
    <row r="33" spans="1:26" ht="13.5" thickBot="1">
      <c r="A33" s="290"/>
      <c r="B33" s="61">
        <v>40000</v>
      </c>
      <c r="C33" s="50">
        <v>0</v>
      </c>
      <c r="D33" s="32"/>
      <c r="E33" s="16"/>
      <c r="F33" s="16"/>
      <c r="G33" s="16"/>
      <c r="H33" s="20"/>
      <c r="I33" s="50">
        <f ca="1">'Tabela cen jednostkowych'!C33*'Liczba lokalizacji wg typu'!U34*12</f>
        <v>0</v>
      </c>
      <c r="J33" s="32"/>
      <c r="K33" s="16"/>
      <c r="L33" s="16"/>
      <c r="M33" s="16"/>
      <c r="N33" s="20"/>
      <c r="O33" s="50">
        <v>0</v>
      </c>
      <c r="P33" s="32"/>
      <c r="Q33" s="16"/>
      <c r="R33" s="16"/>
      <c r="S33" s="16"/>
      <c r="T33" s="20"/>
      <c r="U33" s="68">
        <f ca="1">'Tabela cen jednostkowych'!C33*'Liczba lokalizacji wg typu'!AS34*12</f>
        <v>0</v>
      </c>
      <c r="V33" s="66"/>
      <c r="W33" s="54"/>
      <c r="X33" s="54"/>
      <c r="Y33" s="54"/>
      <c r="Z33" s="55"/>
    </row>
    <row r="34" spans="1:26" ht="12.95">
      <c r="C34" s="5">
        <f>SUM(C21:C33)</f>
        <v>0</v>
      </c>
      <c r="D34" s="5">
        <f>SUM(D12:D20)</f>
        <v>0</v>
      </c>
      <c r="E34" s="5">
        <f>SUM(E3:E20)</f>
        <v>0</v>
      </c>
      <c r="F34" s="5">
        <f>SUM(F3:F20)</f>
        <v>0</v>
      </c>
      <c r="G34" s="5">
        <f>SUM(G3:G20)</f>
        <v>0</v>
      </c>
      <c r="H34" s="5">
        <f>SUM(H3:H20)</f>
        <v>0</v>
      </c>
      <c r="I34" s="5">
        <f ca="1">SUM(I21:I33)</f>
        <v>0</v>
      </c>
      <c r="J34" s="5">
        <f ca="1">SUM(J12:J20)</f>
        <v>0</v>
      </c>
      <c r="K34" s="5">
        <f ca="1">SUM(K3:K20)</f>
        <v>0</v>
      </c>
      <c r="L34" s="5">
        <f ca="1">SUM(L3:L20)</f>
        <v>0</v>
      </c>
      <c r="M34" s="5">
        <f ca="1">SUM(M3:M20)</f>
        <v>0</v>
      </c>
      <c r="N34" s="5">
        <f ca="1">SUM(N3:N20)</f>
        <v>0</v>
      </c>
      <c r="O34" s="5">
        <f>SUM(O21:O33)</f>
        <v>0</v>
      </c>
      <c r="P34" s="5">
        <f>SUM(P12:P20)</f>
        <v>0</v>
      </c>
      <c r="Q34" s="5">
        <f>SUM(Q3:Q20)</f>
        <v>0</v>
      </c>
      <c r="R34" s="5">
        <f>SUM(R3:R20)</f>
        <v>0</v>
      </c>
      <c r="S34" s="5">
        <f>SUM(S3:S20)</f>
        <v>0</v>
      </c>
      <c r="T34" s="5">
        <f>SUM(T3:T20)</f>
        <v>0</v>
      </c>
      <c r="U34" s="5">
        <f ca="1">SUM(U21:U33)</f>
        <v>0</v>
      </c>
      <c r="V34" s="5">
        <f ca="1">SUM(V12:V20)</f>
        <v>0</v>
      </c>
      <c r="W34" s="5">
        <f ca="1">SUM(W3:W20)</f>
        <v>0</v>
      </c>
      <c r="X34" s="5">
        <f ca="1">SUM(X3:X20)</f>
        <v>0</v>
      </c>
      <c r="Y34" s="5">
        <f ca="1">SUM(Y3:Y20)</f>
        <v>0</v>
      </c>
      <c r="Z34" s="5">
        <f ca="1">SUM(Z3:Z20)</f>
        <v>0</v>
      </c>
    </row>
    <row r="35" spans="1:26" ht="45" customHeight="1">
      <c r="C35" s="310">
        <f>SUM(C34:H34)</f>
        <v>0</v>
      </c>
      <c r="D35" s="311"/>
      <c r="E35" s="311"/>
      <c r="F35" s="311"/>
      <c r="G35" s="311"/>
      <c r="H35" s="311"/>
      <c r="I35" s="310">
        <f ca="1">SUM(I34:N34)/12</f>
        <v>0</v>
      </c>
      <c r="J35" s="311"/>
      <c r="K35" s="311"/>
      <c r="L35" s="311"/>
      <c r="M35" s="311"/>
      <c r="N35" s="311"/>
      <c r="O35" s="310">
        <f>SUM(O34:T34)</f>
        <v>0</v>
      </c>
      <c r="P35" s="311"/>
      <c r="Q35" s="311"/>
      <c r="R35" s="311"/>
      <c r="S35" s="311"/>
      <c r="T35" s="311"/>
      <c r="U35" s="310">
        <f ca="1">SUM(U34:Z34)/12</f>
        <v>0</v>
      </c>
      <c r="V35" s="311"/>
      <c r="W35" s="311"/>
      <c r="X35" s="311"/>
      <c r="Y35" s="311"/>
      <c r="Z35" s="311"/>
    </row>
  </sheetData>
  <sheetProtection algorithmName="SHA-512" hashValue="YjEjZVdD3wc0R+FQ7AOhXotGoInBZ8MDSLfRUm0pwo/JzwXksWs1P1bePa38kRFtpEb/j1aGl6yVEcNsQBG6hg==" saltValue="3sCl8ZhliTNgd51IiP7CeQ==" spinCount="100000" sheet="1" selectLockedCells="1" selectUnlockedCells="1"/>
  <mergeCells count="11">
    <mergeCell ref="A12:A20"/>
    <mergeCell ref="A1:A2"/>
    <mergeCell ref="B1:B2"/>
    <mergeCell ref="O1:Z1"/>
    <mergeCell ref="C1:N1"/>
    <mergeCell ref="A3:A11"/>
    <mergeCell ref="C35:H35"/>
    <mergeCell ref="I35:N35"/>
    <mergeCell ref="O35:T35"/>
    <mergeCell ref="U35:Z35"/>
    <mergeCell ref="A21:A33"/>
  </mergeCells>
  <pageMargins left="0.7" right="0.7" top="0.75" bottom="0.75" header="0.3" footer="0.3"/>
  <pageSetup paperSize="9" orientation="portrait" r:id="rId1"/>
  <ignoredErrors>
    <ignoredError sqref="I35 O35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Arkusz9"/>
  <dimension ref="A1:F21"/>
  <sheetViews>
    <sheetView workbookViewId="0" xr3:uid="{44B22561-5205-5C8A-B808-2C70100D228F}">
      <selection sqref="A1:C1"/>
    </sheetView>
  </sheetViews>
  <sheetFormatPr defaultRowHeight="12.6"/>
  <cols>
    <col min="1" max="1" width="13.42578125" bestFit="1" customWidth="1"/>
    <col min="2" max="2" width="26.85546875" customWidth="1"/>
    <col min="3" max="3" width="25.42578125" customWidth="1"/>
    <col min="4" max="4" width="14.140625" customWidth="1"/>
    <col min="5" max="5" width="74.85546875" customWidth="1"/>
    <col min="6" max="6" width="46" customWidth="1"/>
    <col min="7" max="7" width="64.42578125" customWidth="1"/>
    <col min="8" max="8" width="15.85546875" customWidth="1"/>
  </cols>
  <sheetData>
    <row r="1" spans="1:4" ht="19.5" customHeight="1" thickBot="1">
      <c r="A1" s="326" t="s">
        <v>2394</v>
      </c>
      <c r="B1" s="327"/>
      <c r="C1" s="328"/>
    </row>
    <row r="2" spans="1:4" ht="21" thickBot="1">
      <c r="A2" s="239" t="s">
        <v>2395</v>
      </c>
      <c r="B2" s="240" t="s">
        <v>2396</v>
      </c>
      <c r="C2" s="238" t="s">
        <v>2397</v>
      </c>
    </row>
    <row r="3" spans="1:4" ht="12.95">
      <c r="A3" s="235" t="s">
        <v>15</v>
      </c>
      <c r="B3" s="236">
        <f ca="1">SUM('Rok I'!C34:H34)</f>
        <v>0</v>
      </c>
      <c r="C3" s="237">
        <f ca="1">SUM('Rok I'!I34:N34)</f>
        <v>0</v>
      </c>
    </row>
    <row r="4" spans="1:4" ht="12.95">
      <c r="A4" s="227" t="s">
        <v>16</v>
      </c>
      <c r="B4" s="226">
        <f>SUM('Rok II'!C34:H34)</f>
        <v>0</v>
      </c>
      <c r="C4" s="228">
        <f ca="1">SUM('Rok II'!I34:N34)</f>
        <v>0</v>
      </c>
    </row>
    <row r="5" spans="1:4" ht="12.95">
      <c r="A5" s="227" t="s">
        <v>17</v>
      </c>
      <c r="B5" s="226">
        <f>SUM('Rok III'!C34:H34)</f>
        <v>0</v>
      </c>
      <c r="C5" s="228">
        <f ca="1">SUM('Rok III'!I34:N34)</f>
        <v>0</v>
      </c>
    </row>
    <row r="6" spans="1:4" ht="13.5" thickBot="1">
      <c r="A6" s="233" t="s">
        <v>2398</v>
      </c>
      <c r="B6" s="229">
        <f>SUM('Rok IV'!C34:H34)</f>
        <v>0</v>
      </c>
      <c r="C6" s="234">
        <f ca="1">SUM('Rok IV'!I34:N34)</f>
        <v>0</v>
      </c>
    </row>
    <row r="7" spans="1:4" ht="13.5" thickBot="1">
      <c r="A7" s="230" t="s">
        <v>2399</v>
      </c>
      <c r="B7" s="231">
        <f ca="1">SUM(B3:B6)</f>
        <v>0</v>
      </c>
      <c r="C7" s="232">
        <f ca="1">SUM(C3:C6)</f>
        <v>0</v>
      </c>
      <c r="D7" s="242">
        <f ca="1">SUM(B7:C7)</f>
        <v>0</v>
      </c>
    </row>
    <row r="8" spans="1:4">
      <c r="A8" s="4"/>
    </row>
    <row r="9" spans="1:4" ht="12.95" thickBot="1"/>
    <row r="10" spans="1:4" ht="13.5" thickBot="1">
      <c r="A10" s="323" t="s">
        <v>2363</v>
      </c>
      <c r="B10" s="324"/>
      <c r="C10" s="325"/>
    </row>
    <row r="11" spans="1:4" ht="21" thickBot="1">
      <c r="A11" s="239" t="s">
        <v>2395</v>
      </c>
      <c r="B11" s="240" t="s">
        <v>2396</v>
      </c>
      <c r="C11" s="238" t="s">
        <v>2397</v>
      </c>
    </row>
    <row r="12" spans="1:4" ht="12.95">
      <c r="A12" s="235" t="s">
        <v>15</v>
      </c>
      <c r="B12" s="236">
        <f ca="1">SUM('Rok I'!O34:T34)</f>
        <v>0</v>
      </c>
      <c r="C12" s="237">
        <f ca="1">SUM('Rok I'!U34:Z34)</f>
        <v>0</v>
      </c>
    </row>
    <row r="13" spans="1:4" ht="12.95">
      <c r="A13" s="227" t="s">
        <v>16</v>
      </c>
      <c r="B13" s="226">
        <f>SUM('Rok II'!O34:T34)</f>
        <v>0</v>
      </c>
      <c r="C13" s="228">
        <f ca="1">SUM('Rok II'!U34:Z34)</f>
        <v>0</v>
      </c>
    </row>
    <row r="14" spans="1:4" ht="12.95">
      <c r="A14" s="227" t="s">
        <v>17</v>
      </c>
      <c r="B14" s="226">
        <f>SUM('Rok III'!O34:T34)</f>
        <v>0</v>
      </c>
      <c r="C14" s="228">
        <f ca="1">SUM('Rok III'!U34:Z34)</f>
        <v>0</v>
      </c>
    </row>
    <row r="15" spans="1:4" ht="13.5" thickBot="1">
      <c r="A15" s="233" t="s">
        <v>2398</v>
      </c>
      <c r="B15" s="229">
        <f>SUM('Rok IV'!O34:T34)</f>
        <v>0</v>
      </c>
      <c r="C15" s="234">
        <f ca="1">SUM('Rok IV'!U34:Z34)</f>
        <v>0</v>
      </c>
    </row>
    <row r="16" spans="1:4" ht="13.5" thickBot="1">
      <c r="A16" s="230" t="s">
        <v>2399</v>
      </c>
      <c r="B16" s="231">
        <f ca="1">SUM(B12:B15)</f>
        <v>0</v>
      </c>
      <c r="C16" s="232">
        <f ca="1">SUM(C12:C15)</f>
        <v>0</v>
      </c>
      <c r="D16" s="242">
        <f ca="1">SUM(B16:C16)</f>
        <v>0</v>
      </c>
    </row>
    <row r="18" spans="1:6" ht="12.95" thickBot="1"/>
    <row r="19" spans="1:6" ht="14.45" thickBot="1">
      <c r="A19" s="7"/>
      <c r="B19" s="241" t="s">
        <v>2400</v>
      </c>
      <c r="C19" s="242">
        <f ca="1">D16</f>
        <v>0</v>
      </c>
    </row>
    <row r="20" spans="1:6" ht="12.95" thickBot="1">
      <c r="F20" s="6"/>
    </row>
    <row r="21" spans="1:6" ht="13.5" thickBot="1">
      <c r="B21" s="243" t="s">
        <v>2401</v>
      </c>
      <c r="C21" s="244">
        <f ca="1">D16-D7</f>
        <v>0</v>
      </c>
    </row>
  </sheetData>
  <sheetProtection algorithmName="SHA-512" hashValue="CDEVUgIbBVIy5UfB16RtcaNMG58OVi0Qj0Qikjg9U4M57CQo/X0NKRdffGdezDXtIIDcPPimErcrNYRHv7zBAw==" saltValue="YyW2FF+1sBauiv2HWynSPQ==" spinCount="100000" sheet="1" objects="1" scenarios="1"/>
  <mergeCells count="2">
    <mergeCell ref="A10:C10"/>
    <mergeCell ref="A1:C1"/>
  </mergeCells>
  <phoneticPr fontId="19" type="noConversion"/>
  <pageMargins left="0.75" right="0.75" top="1" bottom="1" header="0.5" footer="0.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BD464C631C5DB4CB86BB6043BC933F0" ma:contentTypeVersion="" ma:contentTypeDescription="Utwórz nowy dokument." ma:contentTypeScope="" ma:versionID="cb03a86a1443069c4c6f32e8b1ce5d96">
  <xsd:schema xmlns:xsd="http://www.w3.org/2001/XMLSchema" xmlns:xs="http://www.w3.org/2001/XMLSchema" xmlns:p="http://schemas.microsoft.com/office/2006/metadata/properties" xmlns:ns2="b47bdad8-aee4-49db-9747-d76946e2568b" targetNamespace="http://schemas.microsoft.com/office/2006/metadata/properties" ma:root="true" ma:fieldsID="f30029a0dce556c1fd6b0b9e27a41719" ns2:_="">
    <xsd:import namespace="b47bdad8-aee4-49db-9747-d76946e2568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7bdad8-aee4-49db-9747-d76946e2568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5E1F061-0361-44A3-8170-F6BDE5F8C97F}"/>
</file>

<file path=customXml/itemProps2.xml><?xml version="1.0" encoding="utf-8"?>
<ds:datastoreItem xmlns:ds="http://schemas.openxmlformats.org/officeDocument/2006/customXml" ds:itemID="{A44F5F7B-0AB9-4502-8EF2-5923344FB21A}"/>
</file>

<file path=customXml/itemProps3.xml><?xml version="1.0" encoding="utf-8"?>
<ds:datastoreItem xmlns:ds="http://schemas.openxmlformats.org/officeDocument/2006/customXml" ds:itemID="{431B1DB0-6F3A-4046-99F8-661267F0DF5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Bogusz Dariusz</cp:lastModifiedBy>
  <cp:revision/>
  <dcterms:created xsi:type="dcterms:W3CDTF">2024-11-15T08:13:28Z</dcterms:created>
  <dcterms:modified xsi:type="dcterms:W3CDTF">2024-12-09T06:57:51Z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0x0101001BD464C631C5DB4CB86BB6043BC933F0</vt:lpwstr>
  </property>
  <property fmtid="{D5CDD505-2E9C-101B-9397-08002B2CF9AE}" pid="3" name="MFCATEGORY">
    <vt:lpwstr>InformacjePrzeznaczoneWylacznieDoUzytkuWewnetrznego</vt:lpwstr>
  </property>
  <property fmtid="{D5CDD505-2E9C-101B-9397-08002B2CF9AE}" pid="4" name="MFClassifiedBy">
    <vt:lpwstr>UxC4dwLulzfINJ8nQH+xvX5LNGipWa4BRSZhPgxsCvkvnLyYR/lUCivbIjn37Y5yFM3UHvgwDrazMXe5VScndg==</vt:lpwstr>
  </property>
  <property fmtid="{D5CDD505-2E9C-101B-9397-08002B2CF9AE}" pid="5" name="MFClassificationDate">
    <vt:lpwstr>2024-10-09T08:57:58.7767853+02:00</vt:lpwstr>
  </property>
  <property fmtid="{D5CDD505-2E9C-101B-9397-08002B2CF9AE}" pid="6" name="MFClassifiedBySID">
    <vt:lpwstr>UxC4dwLulzfINJ8nQH+xvX5LNGipWa4BRSZhPgxsCvm42mrIC/DSDv0ggS+FjUN/2v1BBotkLlY5aAiEhoi6ufMHbv3AT2aIB3leZDyW8thrnrF41zH5ltJVfgrl1qyT</vt:lpwstr>
  </property>
  <property fmtid="{D5CDD505-2E9C-101B-9397-08002B2CF9AE}" pid="7" name="MFGRNItemId">
    <vt:lpwstr>GRN-ea915c75-5641-4468-89ed-662d8641c872</vt:lpwstr>
  </property>
  <property fmtid="{D5CDD505-2E9C-101B-9397-08002B2CF9AE}" pid="8" name="MFHash">
    <vt:lpwstr>awkMLH4e7DZiZUfQjLn8YrSQCqDU8A+xAR5tIDK0z08=</vt:lpwstr>
  </property>
  <property fmtid="{D5CDD505-2E9C-101B-9397-08002B2CF9AE}" pid="9" name="MFVisualMarkingsSettings">
    <vt:lpwstr>HeaderAlignment=1;FooterAlignment=1</vt:lpwstr>
  </property>
  <property fmtid="{D5CDD505-2E9C-101B-9397-08002B2CF9AE}" pid="10" name="DLPManualFileClassification">
    <vt:lpwstr>{5fdfc941-3fcf-4a5b-87be-4848800d39d0}</vt:lpwstr>
  </property>
  <property fmtid="{D5CDD505-2E9C-101B-9397-08002B2CF9AE}" pid="11" name="MFRefresh">
    <vt:lpwstr>False</vt:lpwstr>
  </property>
</Properties>
</file>