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zynskaslupekkatar\Desktop\DTZ\Postępowania\CZ.26.650.2024.DTZ\650_2024_5_SWZ\650_2024_Plazak\650_2024_Plazak do ublikacji\"/>
    </mc:Choice>
  </mc:AlternateContent>
  <xr:revisionPtr revIDLastSave="0" documentId="13_ncr:1_{BACC1101-5907-4F7C-92E7-7E0E27BD99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Załącznik Nr 2 do SWZ" sheetId="2" r:id="rId1"/>
  </sheets>
  <definedNames>
    <definedName name="_xlnm.Print_Area" localSheetId="0">'Załącznik Nr 2 do SWZ'!$A$1:$G$60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2" l="1"/>
  <c r="D52" i="2" s="1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E53" i="2"/>
  <c r="F53" i="2" s="1"/>
  <c r="F43" i="2" l="1"/>
  <c r="F44" i="2" s="1"/>
  <c r="G25" i="2"/>
  <c r="G26" i="2" l="1"/>
  <c r="G27" i="2" s="1"/>
  <c r="F52" i="2"/>
  <c r="E52" i="2"/>
  <c r="D51" i="2"/>
  <c r="D54" i="2" s="1"/>
  <c r="F51" i="2" l="1"/>
  <c r="F54" i="2" s="1"/>
  <c r="E51" i="2"/>
  <c r="E54" i="2" s="1"/>
</calcChain>
</file>

<file path=xl/sharedStrings.xml><?xml version="1.0" encoding="utf-8"?>
<sst xmlns="http://schemas.openxmlformats.org/spreadsheetml/2006/main" count="118" uniqueCount="99">
  <si>
    <t>Parametry dźwigu</t>
  </si>
  <si>
    <t>Lp.</t>
  </si>
  <si>
    <t>Cena
jednostkowa
netto za 1
miesiąc PLN</t>
  </si>
  <si>
    <t>Ilość
miesięcy
(konserwacji)</t>
  </si>
  <si>
    <t>Producent/ Nazwa</t>
  </si>
  <si>
    <t>Pilawa
Kołobrzeg</t>
  </si>
  <si>
    <t>Dźwig osobowy Q=450 kg
Osiem przystanków 
Osiem dojść
Nr rejestr. 3114062188</t>
  </si>
  <si>
    <t>90-900 Łódź
Al. Włókniarzy 227, Budynek „A”
kl. schodowa A</t>
  </si>
  <si>
    <t>90-900 Łódź
Al. Włókniarzy 227, Budynek „A”
kl. schodowa B</t>
  </si>
  <si>
    <t>Dźwig osobowy Q=450 kg
Osiem przystanków 
Osiem dojść
Nr rejestr. 3114062626</t>
  </si>
  <si>
    <t>WINDPOL
Łódź</t>
  </si>
  <si>
    <t>Dźwig osobowo-towarowy
Q=4000 kg
Trzy przystanki 
Trzy dojścia
V=0,25 m/s
Nr rejestr. 311401262</t>
  </si>
  <si>
    <t>Załącznik Nr 2  do SWZ</t>
  </si>
  <si>
    <t>Dźwig osobowo-towarowy
Q=4000 kg
Trzy przystanki Trzy dojścia
V=0,25 m/s
Nr rejestr. 311401263</t>
  </si>
  <si>
    <t>Hydrolach</t>
  </si>
  <si>
    <t>Dźwig osobowy Q=800 kg
Trzy przystanki 
Trzy dojścia
V=0,63 m/s
Nr rejestr. 311401302</t>
  </si>
  <si>
    <t>90-900 Łódź
Al. Włókniarzy 227, Budynek „B1”
Zachód</t>
  </si>
  <si>
    <t>UpRight
USA</t>
  </si>
  <si>
    <t>Podest ruchomy Q=159 kg
Nr rejestr. 871400664</t>
  </si>
  <si>
    <t>WINDPOL</t>
  </si>
  <si>
    <t>Dźwig towarowy Q=300kg
Dwa przystanki 
Dwa dojścia
Nr rejestr. 311400660</t>
  </si>
  <si>
    <t>Z.M.E.
Bajpax</t>
  </si>
  <si>
    <t>Dźwig platformowy dla inwalidów
Q=250kg
Dwa przystanki</t>
  </si>
  <si>
    <t>Tomaszów Mazowiecki 1
ul. Mościckiego 14/18</t>
  </si>
  <si>
    <t>Piotrków Trybunalski 1
ul. Słowackiego 17</t>
  </si>
  <si>
    <t>Bełchatów 1
ul. Kościuszki 21</t>
  </si>
  <si>
    <t>90-110 Łódź
ul. Moniuszki 4</t>
  </si>
  <si>
    <t>PUHP PILAWA</t>
  </si>
  <si>
    <t>Dźwig osobowy
Q=469 kg
Cztery przystanki 
Cztery dojścia</t>
  </si>
  <si>
    <t>GmbH
Augsburg</t>
  </si>
  <si>
    <t>Dźwig platformowy dla inwalidów
Q=225 kg
Cztery przystanki
Cztery dojścia</t>
  </si>
  <si>
    <t>96-100 Skierniewice
ul. Mickiewicza 2/4</t>
  </si>
  <si>
    <t>Dźwig towarowy
Q=250 kg
Dwa przystanki</t>
  </si>
  <si>
    <t>FUDŹ</t>
  </si>
  <si>
    <t>Rusiec
ul. Wieluńska 76</t>
  </si>
  <si>
    <t>Dźwig platformowy dla osób niepełnosprawnych Q=250kg
Dwa przystanki</t>
  </si>
  <si>
    <t>Kutno 1
ul. Wyszyńskiego 1</t>
  </si>
  <si>
    <t>GMbH Metallschnejder</t>
  </si>
  <si>
    <t>Dźwig towarowy
Q=100kg
Dwa przystanki 
Dwa dojścia
Nr rejestr. 3118000905</t>
  </si>
  <si>
    <t>98-200 Sieradz
ul. Żwirki i Wigury 5</t>
  </si>
  <si>
    <t>Garaventa Accessibility AG</t>
  </si>
  <si>
    <t>Urządzenie do przemieszczania osób niepełnosprawnych X3 - pochyła z napędem elektrycznym, rok budowy 2013 nr fabryczny P09 119 13, 
Nr ewidencyjny 3014000585, udźwig 250 kg</t>
  </si>
  <si>
    <t>98-300 Wieluń
Pl. Legionów 8</t>
  </si>
  <si>
    <t>Urządzenie do przemieszczania osób niepełnosprawnych X3 - pochyła z napędem elektrycznym, rok budowy 2013 nr fabryczny P09 120 13, 
Nr ewidencyjny 3014000584, udźwig 250 kg</t>
  </si>
  <si>
    <t>98-300 Wieluń
ul. Kolejowa 10</t>
  </si>
  <si>
    <t>Ganser Maschinen Ges. M.b.H. 4171 St. Peter AM Wimberg Markt 26 (AUSTRIA</t>
  </si>
  <si>
    <t>Dźwig ukośny schodkowy dla osób niepełnosprawnych 
nr fabryczny 25794 max. 
Udźwig 225 kg, 
max. Liczba osób:1, 
pędkość jazdy: o,1 m/s, wysokość podnoszenia: 1280 mm 
nr UDT 3014 000625</t>
  </si>
  <si>
    <t>90-001 Łódź
ul. Tuwima 38</t>
  </si>
  <si>
    <t>Rok budowy 2000.
BKG</t>
  </si>
  <si>
    <t>Dźwig towarowy mały
Q=300 kg
Cztery przystanki, 
Cztery dojścia
nr fabryczny 59562
nr rej. 3114002050</t>
  </si>
  <si>
    <t>UP Sieradz 2, 
98-200 Sieradz, 
ul. 1 Maja 120</t>
  </si>
  <si>
    <t>COLUMBUS KCKINNON POLSKA SP.Z.O.O</t>
  </si>
  <si>
    <t>Podnośnik nożycowy DŹWIGNIK
Typ: PLX30130-035</t>
  </si>
  <si>
    <t>Miejsce montażu 
(adres)</t>
  </si>
  <si>
    <t>Formularz rzeczowo-cenowy musi być podpisany przez osobę/osoby uprawnioną(ne) do reprezentowania Wykonawcy</t>
  </si>
  <si>
    <t>1. Dla ułatwienia dokonania obliczeń, arkusz w kolumnie 7 zawiera formuły. Wypełniając załacznik w formie elektronicznej wystarczy uzupełnić poz. 1-18 w kolumnie 5.</t>
  </si>
  <si>
    <t>wartość podatku VAT (obliczona z poz. 19 z kolumny 7)</t>
  </si>
  <si>
    <t>wartość netto (suma wierszy 1 do 18 z kolumny 7)</t>
  </si>
  <si>
    <t>cena ofertowa brutto (suma wierszy 19 i 20 z kolumny 7)</t>
  </si>
  <si>
    <t>2. Dla wiersza nr 20 Zamawiający przyjął stawkę podatku VAT 23%.</t>
  </si>
  <si>
    <t>3. Przyjęcie prawidłowej stawki VAT należy do obowiązku Wykonawcy.</t>
  </si>
  <si>
    <t>………………………………………………………….
Podpis Wykonawcy</t>
  </si>
  <si>
    <t>Data resursu</t>
  </si>
  <si>
    <t>Cena netto w zł</t>
  </si>
  <si>
    <t>Dźwig osobowo-towarowy
Q=4000 kg
Trzy przystanki 
Trzy dojścia
V=0,25 m/s
Nr. rejestr. 311401263</t>
  </si>
  <si>
    <t>ul. Słowackiego 17 
Piotrków Trybunalski 1</t>
  </si>
  <si>
    <t>Z.M.E.Bajpax</t>
  </si>
  <si>
    <t>Dźwig platformowy dla inwalidów Q=250kg
Dwa przystanki</t>
  </si>
  <si>
    <t>Dźwig towarowy Q=250 kg
Dwa przystanki</t>
  </si>
  <si>
    <t>90-900 Łódź, Al. Włókniarzy 227 Budynek „B1” Zachód</t>
  </si>
  <si>
    <t>UpRight USA</t>
  </si>
  <si>
    <t>Podest ruchomy Q=159 kg 
Nr rejestr. 871400664</t>
  </si>
  <si>
    <t>wartość netto (suma wierszy 1 do 5 z kolumny 6)</t>
  </si>
  <si>
    <t>wartość podatku VAT (obliczona z poz. 6 z kolumny 6)</t>
  </si>
  <si>
    <t>1. Dla wiersza nr 7 Zamawiający przyjął stawkę podatku VAT 23%.</t>
  </si>
  <si>
    <t>2. Przyjęcie prawidłowej stawki VAT należy do obowiązku Wykonawcy.</t>
  </si>
  <si>
    <t>cena ofertowa brutto (suma wierszy 6 i 7 z kolumny 6)</t>
  </si>
  <si>
    <t>Tabela Nr 1</t>
  </si>
  <si>
    <t>Tabela Nr 2</t>
  </si>
  <si>
    <t>Tabela Nr 3</t>
  </si>
  <si>
    <t>Wartość Netto</t>
  </si>
  <si>
    <t>Lp</t>
  </si>
  <si>
    <t>Wartość Vat</t>
  </si>
  <si>
    <t>Wartość brutto</t>
  </si>
  <si>
    <t>koszty napraw i usuwania awarii urządzeń dźwigowych</t>
  </si>
  <si>
    <t>Formularz rzeczowo – cenowy</t>
  </si>
  <si>
    <t xml:space="preserve">Przeglądy konserwacyjne i usług pogotowia dźwigowego </t>
  </si>
  <si>
    <t>Przeglądy specjalne</t>
  </si>
  <si>
    <t>Usługa</t>
  </si>
  <si>
    <t>Wartość
netto w
PLN
(kol. 5 x kol. 6)</t>
  </si>
  <si>
    <t xml:space="preserve">suma </t>
  </si>
  <si>
    <r>
      <t xml:space="preserve">90-900 Łódź
Al. Włókniarzy 227, Budynek „B2”
</t>
    </r>
    <r>
      <rPr>
        <b/>
        <sz val="10"/>
        <color rgb="FFFF0000"/>
        <rFont val="Arial"/>
        <family val="2"/>
        <charset val="238"/>
      </rPr>
      <t>(24H)</t>
    </r>
  </si>
  <si>
    <t>przeglądy konserwacyjne i usługi pogotowia dźwigowego (wartości z tabeli nr 1)</t>
  </si>
  <si>
    <t>przeglądy specjalne (wartości z tabeli nr 2)</t>
  </si>
  <si>
    <t>Dla ułatwienia dokonania obliczeń, arkusz w wierszach 1-4 zawiera formuły.</t>
  </si>
  <si>
    <t xml:space="preserve">30.06.2025 r. </t>
  </si>
  <si>
    <t>18.06.2025 r.</t>
  </si>
  <si>
    <t>29.06.2025 r.</t>
  </si>
  <si>
    <t>NR POSTĘPOWANIA: CZ.26.650.2024.DTZ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</si>
</sst>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\-mm\-dd;@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60692-BC38-4B36-9A67-6C9D56BDC2E6}">
  <dimension ref="A1:J60"/>
  <sheetViews>
    <sheetView tabSelected="1" zoomScaleNormal="100" workbookViewId="0">
      <selection activeCell="J5" sqref="J5"/>
    </sheetView>
  </sheetViews>
  <sheetFormatPr defaultRowHeight="14"/>
  <cols>
    <col min="1" max="1" width="4.25" style="3" customWidth="1"/>
    <col min="2" max="2" width="27.08203125" style="1" customWidth="1"/>
    <col min="3" max="3" width="15.58203125" style="3" customWidth="1"/>
    <col min="4" max="4" width="27.83203125" style="1" customWidth="1"/>
    <col min="5" max="5" width="13.5" style="1" customWidth="1"/>
    <col min="6" max="6" width="13.25" style="1" customWidth="1"/>
    <col min="7" max="7" width="16" style="1" customWidth="1"/>
    <col min="8" max="8" width="9.5" style="1" bestFit="1" customWidth="1"/>
    <col min="9" max="9" width="8.6640625" style="1"/>
    <col min="10" max="10" width="9.5" style="1" bestFit="1" customWidth="1"/>
    <col min="11" max="16384" width="8.6640625" style="1"/>
  </cols>
  <sheetData>
    <row r="1" spans="1:7" ht="26" customHeight="1">
      <c r="A1" s="21" t="s">
        <v>98</v>
      </c>
      <c r="B1" s="21"/>
      <c r="C1" s="21"/>
      <c r="D1" s="38" t="s">
        <v>12</v>
      </c>
      <c r="E1" s="38"/>
      <c r="F1" s="38"/>
      <c r="G1" s="38"/>
    </row>
    <row r="2" spans="1:7" ht="26" customHeight="1">
      <c r="A2" s="43" t="s">
        <v>85</v>
      </c>
      <c r="B2" s="43"/>
      <c r="C2" s="43"/>
      <c r="D2" s="43"/>
      <c r="E2" s="43"/>
      <c r="F2" s="43"/>
      <c r="G2" s="43"/>
    </row>
    <row r="3" spans="1:7" ht="26" customHeight="1">
      <c r="A3" s="26" t="s">
        <v>77</v>
      </c>
      <c r="B3" s="26"/>
      <c r="C3" s="8"/>
      <c r="D3" s="9"/>
      <c r="E3" s="9"/>
      <c r="F3" s="9"/>
      <c r="G3" s="9"/>
    </row>
    <row r="4" spans="1:7" ht="28.5" customHeight="1">
      <c r="A4" s="39" t="s">
        <v>86</v>
      </c>
      <c r="B4" s="40"/>
      <c r="C4" s="40"/>
      <c r="D4" s="40"/>
      <c r="E4" s="40"/>
      <c r="F4" s="40"/>
      <c r="G4" s="40"/>
    </row>
    <row r="5" spans="1:7" ht="68" customHeight="1">
      <c r="A5" s="4" t="s">
        <v>1</v>
      </c>
      <c r="B5" s="10" t="s">
        <v>53</v>
      </c>
      <c r="C5" s="10" t="s">
        <v>4</v>
      </c>
      <c r="D5" s="10" t="s">
        <v>0</v>
      </c>
      <c r="E5" s="10" t="s">
        <v>2</v>
      </c>
      <c r="F5" s="10" t="s">
        <v>3</v>
      </c>
      <c r="G5" s="10" t="s">
        <v>89</v>
      </c>
    </row>
    <row r="6" spans="1:7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</row>
    <row r="7" spans="1:7" ht="50">
      <c r="A7" s="4">
        <v>1</v>
      </c>
      <c r="B7" s="11" t="s">
        <v>7</v>
      </c>
      <c r="C7" s="10" t="s">
        <v>5</v>
      </c>
      <c r="D7" s="11" t="s">
        <v>6</v>
      </c>
      <c r="E7" s="12"/>
      <c r="F7" s="4">
        <v>12</v>
      </c>
      <c r="G7" s="12" t="str">
        <f>IF(E7="","",ROUND(E7*F7,2))</f>
        <v/>
      </c>
    </row>
    <row r="8" spans="1:7" ht="63.5" customHeight="1">
      <c r="A8" s="4">
        <v>2</v>
      </c>
      <c r="B8" s="11" t="s">
        <v>8</v>
      </c>
      <c r="C8" s="10" t="s">
        <v>5</v>
      </c>
      <c r="D8" s="11" t="s">
        <v>9</v>
      </c>
      <c r="E8" s="12"/>
      <c r="F8" s="4">
        <v>12</v>
      </c>
      <c r="G8" s="12" t="str">
        <f t="shared" ref="G8:G24" si="0">IF(E8="","",ROUND(E8*F8,2))</f>
        <v/>
      </c>
    </row>
    <row r="9" spans="1:7" ht="75">
      <c r="A9" s="4">
        <v>3</v>
      </c>
      <c r="B9" s="11" t="s">
        <v>91</v>
      </c>
      <c r="C9" s="10" t="s">
        <v>10</v>
      </c>
      <c r="D9" s="11" t="s">
        <v>11</v>
      </c>
      <c r="E9" s="12"/>
      <c r="F9" s="4">
        <v>12</v>
      </c>
      <c r="G9" s="12" t="str">
        <f t="shared" si="0"/>
        <v/>
      </c>
    </row>
    <row r="10" spans="1:7" ht="62.5">
      <c r="A10" s="4">
        <v>4</v>
      </c>
      <c r="B10" s="11" t="s">
        <v>91</v>
      </c>
      <c r="C10" s="10" t="s">
        <v>10</v>
      </c>
      <c r="D10" s="11" t="s">
        <v>13</v>
      </c>
      <c r="E10" s="12"/>
      <c r="F10" s="4">
        <v>12</v>
      </c>
      <c r="G10" s="12" t="str">
        <f t="shared" si="0"/>
        <v/>
      </c>
    </row>
    <row r="11" spans="1:7" ht="62.5">
      <c r="A11" s="4">
        <v>5</v>
      </c>
      <c r="B11" s="11" t="s">
        <v>26</v>
      </c>
      <c r="C11" s="4" t="s">
        <v>14</v>
      </c>
      <c r="D11" s="11" t="s">
        <v>15</v>
      </c>
      <c r="E11" s="12"/>
      <c r="F11" s="4">
        <v>12</v>
      </c>
      <c r="G11" s="12" t="str">
        <f t="shared" si="0"/>
        <v/>
      </c>
    </row>
    <row r="12" spans="1:7" ht="37.5">
      <c r="A12" s="4">
        <v>6</v>
      </c>
      <c r="B12" s="11" t="s">
        <v>16</v>
      </c>
      <c r="C12" s="10" t="s">
        <v>17</v>
      </c>
      <c r="D12" s="11" t="s">
        <v>18</v>
      </c>
      <c r="E12" s="12"/>
      <c r="F12" s="4">
        <v>12</v>
      </c>
      <c r="G12" s="12" t="str">
        <f t="shared" si="0"/>
        <v/>
      </c>
    </row>
    <row r="13" spans="1:7" ht="50">
      <c r="A13" s="4">
        <v>7</v>
      </c>
      <c r="B13" s="11" t="s">
        <v>25</v>
      </c>
      <c r="C13" s="4" t="s">
        <v>19</v>
      </c>
      <c r="D13" s="11" t="s">
        <v>20</v>
      </c>
      <c r="E13" s="12"/>
      <c r="F13" s="4">
        <v>12</v>
      </c>
      <c r="G13" s="12" t="str">
        <f t="shared" si="0"/>
        <v/>
      </c>
    </row>
    <row r="14" spans="1:7" ht="40" customHeight="1">
      <c r="A14" s="4">
        <v>8</v>
      </c>
      <c r="B14" s="11" t="s">
        <v>24</v>
      </c>
      <c r="C14" s="10" t="s">
        <v>21</v>
      </c>
      <c r="D14" s="11" t="s">
        <v>22</v>
      </c>
      <c r="E14" s="12"/>
      <c r="F14" s="4">
        <v>12</v>
      </c>
      <c r="G14" s="12" t="str">
        <f t="shared" si="0"/>
        <v/>
      </c>
    </row>
    <row r="15" spans="1:7" ht="50">
      <c r="A15" s="4">
        <v>9</v>
      </c>
      <c r="B15" s="11" t="s">
        <v>23</v>
      </c>
      <c r="C15" s="10" t="s">
        <v>27</v>
      </c>
      <c r="D15" s="11" t="s">
        <v>28</v>
      </c>
      <c r="E15" s="12"/>
      <c r="F15" s="4">
        <v>12</v>
      </c>
      <c r="G15" s="12" t="str">
        <f t="shared" si="0"/>
        <v/>
      </c>
    </row>
    <row r="16" spans="1:7" ht="50">
      <c r="A16" s="4">
        <v>10</v>
      </c>
      <c r="B16" s="11" t="s">
        <v>23</v>
      </c>
      <c r="C16" s="10" t="s">
        <v>29</v>
      </c>
      <c r="D16" s="11" t="s">
        <v>30</v>
      </c>
      <c r="E16" s="12"/>
      <c r="F16" s="4">
        <v>12</v>
      </c>
      <c r="G16" s="12" t="str">
        <f t="shared" si="0"/>
        <v/>
      </c>
    </row>
    <row r="17" spans="1:10" ht="37.5">
      <c r="A17" s="4">
        <v>11</v>
      </c>
      <c r="B17" s="11" t="s">
        <v>31</v>
      </c>
      <c r="C17" s="4" t="s">
        <v>33</v>
      </c>
      <c r="D17" s="11" t="s">
        <v>32</v>
      </c>
      <c r="E17" s="12"/>
      <c r="F17" s="4">
        <v>12</v>
      </c>
      <c r="G17" s="12" t="str">
        <f t="shared" si="0"/>
        <v/>
      </c>
    </row>
    <row r="18" spans="1:10" ht="37.5">
      <c r="A18" s="4">
        <v>12</v>
      </c>
      <c r="B18" s="11" t="s">
        <v>34</v>
      </c>
      <c r="C18" s="10" t="s">
        <v>21</v>
      </c>
      <c r="D18" s="11" t="s">
        <v>35</v>
      </c>
      <c r="E18" s="12"/>
      <c r="F18" s="4">
        <v>12</v>
      </c>
      <c r="G18" s="12" t="str">
        <f t="shared" si="0"/>
        <v/>
      </c>
    </row>
    <row r="19" spans="1:10" ht="62.5">
      <c r="A19" s="4">
        <v>13</v>
      </c>
      <c r="B19" s="11" t="s">
        <v>36</v>
      </c>
      <c r="C19" s="10" t="s">
        <v>37</v>
      </c>
      <c r="D19" s="11" t="s">
        <v>38</v>
      </c>
      <c r="E19" s="12"/>
      <c r="F19" s="4">
        <v>12</v>
      </c>
      <c r="G19" s="12" t="str">
        <f t="shared" si="0"/>
        <v/>
      </c>
    </row>
    <row r="20" spans="1:10" ht="87.5">
      <c r="A20" s="4">
        <v>14</v>
      </c>
      <c r="B20" s="11" t="s">
        <v>39</v>
      </c>
      <c r="C20" s="10" t="s">
        <v>40</v>
      </c>
      <c r="D20" s="11" t="s">
        <v>41</v>
      </c>
      <c r="E20" s="12"/>
      <c r="F20" s="4">
        <v>12</v>
      </c>
      <c r="G20" s="12" t="str">
        <f t="shared" si="0"/>
        <v/>
      </c>
    </row>
    <row r="21" spans="1:10" ht="87.5">
      <c r="A21" s="4">
        <v>15</v>
      </c>
      <c r="B21" s="11" t="s">
        <v>42</v>
      </c>
      <c r="C21" s="13" t="s">
        <v>40</v>
      </c>
      <c r="D21" s="11" t="s">
        <v>43</v>
      </c>
      <c r="E21" s="12"/>
      <c r="F21" s="4">
        <v>12</v>
      </c>
      <c r="G21" s="12" t="str">
        <f t="shared" si="0"/>
        <v/>
      </c>
    </row>
    <row r="22" spans="1:10" ht="100">
      <c r="A22" s="4">
        <v>16</v>
      </c>
      <c r="B22" s="11" t="s">
        <v>44</v>
      </c>
      <c r="C22" s="10" t="s">
        <v>45</v>
      </c>
      <c r="D22" s="11" t="s">
        <v>46</v>
      </c>
      <c r="E22" s="12"/>
      <c r="F22" s="4">
        <v>12</v>
      </c>
      <c r="G22" s="12" t="str">
        <f t="shared" si="0"/>
        <v/>
      </c>
    </row>
    <row r="23" spans="1:10" ht="75">
      <c r="A23" s="4">
        <v>17</v>
      </c>
      <c r="B23" s="11" t="s">
        <v>47</v>
      </c>
      <c r="C23" s="10" t="s">
        <v>48</v>
      </c>
      <c r="D23" s="11" t="s">
        <v>49</v>
      </c>
      <c r="E23" s="12"/>
      <c r="F23" s="4">
        <v>12</v>
      </c>
      <c r="G23" s="12" t="str">
        <f t="shared" si="0"/>
        <v/>
      </c>
    </row>
    <row r="24" spans="1:10" ht="37.5">
      <c r="A24" s="4">
        <v>18</v>
      </c>
      <c r="B24" s="11" t="s">
        <v>50</v>
      </c>
      <c r="C24" s="10" t="s">
        <v>51</v>
      </c>
      <c r="D24" s="11" t="s">
        <v>52</v>
      </c>
      <c r="E24" s="12"/>
      <c r="F24" s="4">
        <v>12</v>
      </c>
      <c r="G24" s="12" t="str">
        <f t="shared" si="0"/>
        <v/>
      </c>
    </row>
    <row r="25" spans="1:10" s="6" customFormat="1" ht="18.5" customHeight="1">
      <c r="A25" s="14">
        <v>19</v>
      </c>
      <c r="B25" s="41" t="s">
        <v>57</v>
      </c>
      <c r="C25" s="41"/>
      <c r="D25" s="41"/>
      <c r="E25" s="41"/>
      <c r="F25" s="42"/>
      <c r="G25" s="20" t="str">
        <f>IF(ROUND(SUM(G7:G24),2)=0,"",ROUND(SUM(G7:G24),2))</f>
        <v/>
      </c>
      <c r="H25" s="5"/>
      <c r="J25" s="5"/>
    </row>
    <row r="26" spans="1:10" s="6" customFormat="1" ht="19" customHeight="1">
      <c r="A26" s="14">
        <v>20</v>
      </c>
      <c r="B26" s="41" t="s">
        <v>56</v>
      </c>
      <c r="C26" s="41"/>
      <c r="D26" s="41"/>
      <c r="E26" s="41"/>
      <c r="F26" s="42"/>
      <c r="G26" s="20" t="str">
        <f>IF(G25="","",ROUND(G25*0.23,2))</f>
        <v/>
      </c>
    </row>
    <row r="27" spans="1:10" s="6" customFormat="1" ht="19" customHeight="1">
      <c r="A27" s="14">
        <v>21</v>
      </c>
      <c r="B27" s="41" t="s">
        <v>58</v>
      </c>
      <c r="C27" s="41"/>
      <c r="D27" s="41"/>
      <c r="E27" s="41"/>
      <c r="F27" s="42"/>
      <c r="G27" s="20" t="str">
        <f>IF(G25="","",ROUND(G25+G26,2))</f>
        <v/>
      </c>
    </row>
    <row r="28" spans="1:10" ht="24" customHeight="1">
      <c r="A28" s="24"/>
      <c r="B28" s="24"/>
      <c r="C28" s="24"/>
      <c r="D28" s="15"/>
      <c r="E28" s="7"/>
      <c r="F28" s="7"/>
      <c r="G28" s="7"/>
    </row>
    <row r="29" spans="1:10" ht="26" customHeight="1">
      <c r="A29" s="25" t="s">
        <v>55</v>
      </c>
      <c r="B29" s="25"/>
      <c r="C29" s="25"/>
      <c r="D29" s="25"/>
      <c r="E29" s="25"/>
      <c r="F29" s="25"/>
      <c r="G29" s="25"/>
    </row>
    <row r="30" spans="1:10" ht="17.5" customHeight="1">
      <c r="A30" s="24" t="s">
        <v>59</v>
      </c>
      <c r="B30" s="24"/>
      <c r="C30" s="24"/>
      <c r="D30" s="24"/>
      <c r="E30" s="24"/>
      <c r="F30" s="24"/>
      <c r="G30" s="24"/>
    </row>
    <row r="31" spans="1:10" ht="17.5" customHeight="1">
      <c r="A31" s="24" t="s">
        <v>60</v>
      </c>
      <c r="B31" s="24"/>
      <c r="C31" s="24"/>
      <c r="D31" s="24"/>
      <c r="E31" s="24"/>
      <c r="F31" s="24"/>
      <c r="G31" s="24"/>
    </row>
    <row r="32" spans="1:10">
      <c r="A32" s="8"/>
      <c r="B32" s="16"/>
      <c r="C32" s="8"/>
      <c r="D32" s="16"/>
      <c r="E32" s="16"/>
      <c r="F32" s="16"/>
      <c r="G32" s="16"/>
    </row>
    <row r="33" spans="1:7" ht="24" customHeight="1">
      <c r="A33" s="26" t="s">
        <v>78</v>
      </c>
      <c r="B33" s="26"/>
      <c r="C33" s="8"/>
      <c r="D33" s="16"/>
      <c r="E33" s="16"/>
      <c r="F33" s="16"/>
      <c r="G33" s="16"/>
    </row>
    <row r="34" spans="1:7" ht="28" customHeight="1">
      <c r="A34" s="39" t="s">
        <v>87</v>
      </c>
      <c r="B34" s="40"/>
      <c r="C34" s="40"/>
      <c r="D34" s="40"/>
      <c r="E34" s="40"/>
      <c r="F34" s="40"/>
      <c r="G34" s="16"/>
    </row>
    <row r="35" spans="1:7" ht="25">
      <c r="A35" s="4" t="s">
        <v>1</v>
      </c>
      <c r="B35" s="10" t="s">
        <v>53</v>
      </c>
      <c r="C35" s="10" t="s">
        <v>4</v>
      </c>
      <c r="D35" s="10" t="s">
        <v>0</v>
      </c>
      <c r="E35" s="10" t="s">
        <v>62</v>
      </c>
      <c r="F35" s="10" t="s">
        <v>63</v>
      </c>
      <c r="G35" s="16"/>
    </row>
    <row r="36" spans="1:7">
      <c r="A36" s="4">
        <v>1</v>
      </c>
      <c r="B36" s="4">
        <v>2</v>
      </c>
      <c r="C36" s="4">
        <v>3</v>
      </c>
      <c r="D36" s="4">
        <v>4</v>
      </c>
      <c r="E36" s="4">
        <v>5</v>
      </c>
      <c r="F36" s="4">
        <v>6</v>
      </c>
      <c r="G36" s="16"/>
    </row>
    <row r="37" spans="1:7" ht="75">
      <c r="A37" s="4">
        <v>1</v>
      </c>
      <c r="B37" s="11" t="s">
        <v>91</v>
      </c>
      <c r="C37" s="10" t="s">
        <v>10</v>
      </c>
      <c r="D37" s="11" t="s">
        <v>11</v>
      </c>
      <c r="E37" s="22" t="s">
        <v>95</v>
      </c>
      <c r="F37" s="12"/>
      <c r="G37" s="16"/>
    </row>
    <row r="38" spans="1:7" ht="75">
      <c r="A38" s="4">
        <v>2</v>
      </c>
      <c r="B38" s="11" t="s">
        <v>91</v>
      </c>
      <c r="C38" s="10" t="s">
        <v>10</v>
      </c>
      <c r="D38" s="11" t="s">
        <v>64</v>
      </c>
      <c r="E38" s="22" t="s">
        <v>95</v>
      </c>
      <c r="F38" s="12"/>
      <c r="G38" s="16"/>
    </row>
    <row r="39" spans="1:7" ht="37.5">
      <c r="A39" s="4">
        <v>3</v>
      </c>
      <c r="B39" s="11" t="s">
        <v>65</v>
      </c>
      <c r="C39" s="10" t="s">
        <v>66</v>
      </c>
      <c r="D39" s="11" t="s">
        <v>67</v>
      </c>
      <c r="E39" s="22" t="s">
        <v>96</v>
      </c>
      <c r="F39" s="12"/>
      <c r="G39" s="16"/>
    </row>
    <row r="40" spans="1:7" ht="25">
      <c r="A40" s="4">
        <v>4</v>
      </c>
      <c r="B40" s="11" t="s">
        <v>31</v>
      </c>
      <c r="C40" s="10" t="s">
        <v>33</v>
      </c>
      <c r="D40" s="11" t="s">
        <v>68</v>
      </c>
      <c r="E40" s="22" t="s">
        <v>97</v>
      </c>
      <c r="F40" s="12"/>
      <c r="G40" s="16"/>
    </row>
    <row r="41" spans="1:7" ht="25">
      <c r="A41" s="4">
        <v>5</v>
      </c>
      <c r="B41" s="11" t="s">
        <v>69</v>
      </c>
      <c r="C41" s="4" t="s">
        <v>70</v>
      </c>
      <c r="D41" s="11" t="s">
        <v>71</v>
      </c>
      <c r="E41" s="22" t="s">
        <v>95</v>
      </c>
      <c r="F41" s="12"/>
      <c r="G41" s="16"/>
    </row>
    <row r="42" spans="1:7">
      <c r="A42" s="14">
        <v>6</v>
      </c>
      <c r="B42" s="27" t="s">
        <v>72</v>
      </c>
      <c r="C42" s="28"/>
      <c r="D42" s="28"/>
      <c r="E42" s="29"/>
      <c r="F42" s="20" t="str">
        <f>IF(SUM(F37:F41)=0,"",SUM(F37:F41))</f>
        <v/>
      </c>
      <c r="G42" s="16"/>
    </row>
    <row r="43" spans="1:7">
      <c r="A43" s="14">
        <v>7</v>
      </c>
      <c r="B43" s="27" t="s">
        <v>73</v>
      </c>
      <c r="C43" s="28"/>
      <c r="D43" s="28"/>
      <c r="E43" s="29"/>
      <c r="F43" s="20" t="str">
        <f>IF(F42="","",F42*0.23)</f>
        <v/>
      </c>
      <c r="G43" s="16"/>
    </row>
    <row r="44" spans="1:7">
      <c r="A44" s="14">
        <v>8</v>
      </c>
      <c r="B44" s="27" t="s">
        <v>76</v>
      </c>
      <c r="C44" s="28"/>
      <c r="D44" s="28"/>
      <c r="E44" s="29"/>
      <c r="F44" s="20" t="str">
        <f>IF(F43="","",F42+F43)</f>
        <v/>
      </c>
      <c r="G44" s="16"/>
    </row>
    <row r="45" spans="1:7">
      <c r="A45" s="8"/>
      <c r="B45" s="16"/>
      <c r="C45" s="8"/>
      <c r="D45" s="16"/>
      <c r="E45" s="16"/>
      <c r="F45" s="16"/>
      <c r="G45" s="16"/>
    </row>
    <row r="46" spans="1:7" ht="16" customHeight="1">
      <c r="A46" s="24" t="s">
        <v>74</v>
      </c>
      <c r="B46" s="24"/>
      <c r="C46" s="24"/>
      <c r="D46" s="24"/>
      <c r="E46" s="24"/>
      <c r="F46" s="24"/>
      <c r="G46" s="24"/>
    </row>
    <row r="47" spans="1:7" ht="16" customHeight="1">
      <c r="A47" s="24" t="s">
        <v>75</v>
      </c>
      <c r="B47" s="24"/>
      <c r="C47" s="24"/>
      <c r="D47" s="24"/>
      <c r="E47" s="24"/>
      <c r="F47" s="24"/>
      <c r="G47" s="24"/>
    </row>
    <row r="48" spans="1:7">
      <c r="A48" s="8"/>
      <c r="B48" s="16"/>
      <c r="C48" s="8"/>
      <c r="D48" s="16"/>
      <c r="E48" s="16"/>
      <c r="F48" s="16"/>
      <c r="G48" s="16"/>
    </row>
    <row r="49" spans="1:7">
      <c r="A49" s="23" t="s">
        <v>79</v>
      </c>
      <c r="B49" s="23"/>
      <c r="C49" s="8"/>
      <c r="D49" s="16"/>
      <c r="E49" s="16"/>
      <c r="F49" s="16"/>
      <c r="G49" s="16"/>
    </row>
    <row r="50" spans="1:7" ht="30.5" customHeight="1">
      <c r="A50" s="18" t="s">
        <v>81</v>
      </c>
      <c r="B50" s="34" t="s">
        <v>88</v>
      </c>
      <c r="C50" s="35"/>
      <c r="D50" s="18" t="s">
        <v>80</v>
      </c>
      <c r="E50" s="18" t="s">
        <v>82</v>
      </c>
      <c r="F50" s="18" t="s">
        <v>83</v>
      </c>
      <c r="G50" s="16"/>
    </row>
    <row r="51" spans="1:7" ht="35.5" customHeight="1">
      <c r="A51" s="4">
        <v>1</v>
      </c>
      <c r="B51" s="36" t="s">
        <v>92</v>
      </c>
      <c r="C51" s="37"/>
      <c r="D51" s="12" t="str">
        <f>G25</f>
        <v/>
      </c>
      <c r="E51" s="12" t="str">
        <f>G26</f>
        <v/>
      </c>
      <c r="F51" s="12" t="str">
        <f>G27</f>
        <v/>
      </c>
      <c r="G51" s="16"/>
    </row>
    <row r="52" spans="1:7" ht="28" customHeight="1">
      <c r="A52" s="4">
        <v>2</v>
      </c>
      <c r="B52" s="36" t="s">
        <v>93</v>
      </c>
      <c r="C52" s="37"/>
      <c r="D52" s="12" t="str">
        <f>F42</f>
        <v/>
      </c>
      <c r="E52" s="12" t="str">
        <f>F43</f>
        <v/>
      </c>
      <c r="F52" s="12" t="str">
        <f>F44</f>
        <v/>
      </c>
      <c r="G52" s="16"/>
    </row>
    <row r="53" spans="1:7" ht="28" customHeight="1">
      <c r="A53" s="4">
        <v>3</v>
      </c>
      <c r="B53" s="36" t="s">
        <v>84</v>
      </c>
      <c r="C53" s="37"/>
      <c r="D53" s="12">
        <v>50000</v>
      </c>
      <c r="E53" s="12">
        <f>D53*23%</f>
        <v>11500</v>
      </c>
      <c r="F53" s="12">
        <f>D53+E53</f>
        <v>61500</v>
      </c>
      <c r="G53" s="16"/>
    </row>
    <row r="54" spans="1:7" ht="22" customHeight="1">
      <c r="A54" s="2">
        <v>4</v>
      </c>
      <c r="B54" s="30" t="s">
        <v>90</v>
      </c>
      <c r="C54" s="31"/>
      <c r="D54" s="19">
        <f>SUM(D51:D53)</f>
        <v>50000</v>
      </c>
      <c r="E54" s="19">
        <f>SUM(E51:E53)</f>
        <v>11500</v>
      </c>
      <c r="F54" s="19">
        <f>SUM(F51:F53)</f>
        <v>61500</v>
      </c>
      <c r="G54" s="16"/>
    </row>
    <row r="55" spans="1:7">
      <c r="A55" s="8"/>
      <c r="B55" s="16"/>
      <c r="C55" s="8"/>
      <c r="D55" s="17"/>
      <c r="E55" s="16"/>
      <c r="F55" s="16"/>
      <c r="G55" s="16"/>
    </row>
    <row r="56" spans="1:7">
      <c r="A56" s="8"/>
      <c r="B56" s="16" t="s">
        <v>94</v>
      </c>
      <c r="C56" s="8"/>
      <c r="D56" s="17"/>
      <c r="E56" s="16"/>
      <c r="F56" s="16"/>
      <c r="G56" s="16"/>
    </row>
    <row r="57" spans="1:7">
      <c r="A57" s="8"/>
      <c r="B57" s="16"/>
      <c r="C57" s="8"/>
      <c r="D57" s="16"/>
      <c r="E57" s="16"/>
      <c r="F57" s="16"/>
      <c r="G57" s="16"/>
    </row>
    <row r="58" spans="1:7" ht="65.5" customHeight="1">
      <c r="A58" s="8"/>
      <c r="B58" s="16"/>
      <c r="C58" s="8"/>
      <c r="D58" s="32" t="s">
        <v>61</v>
      </c>
      <c r="E58" s="33"/>
      <c r="F58" s="33"/>
      <c r="G58" s="33"/>
    </row>
    <row r="59" spans="1:7">
      <c r="A59" s="8"/>
      <c r="B59" s="16"/>
      <c r="C59" s="8"/>
      <c r="D59" s="16"/>
      <c r="E59" s="16"/>
      <c r="F59" s="16"/>
      <c r="G59" s="16"/>
    </row>
    <row r="60" spans="1:7">
      <c r="A60" s="23" t="s">
        <v>54</v>
      </c>
      <c r="B60" s="23"/>
      <c r="C60" s="23"/>
      <c r="D60" s="23"/>
      <c r="E60" s="23"/>
      <c r="F60" s="23"/>
      <c r="G60" s="23"/>
    </row>
  </sheetData>
  <mergeCells count="26">
    <mergeCell ref="B27:F27"/>
    <mergeCell ref="A34:F34"/>
    <mergeCell ref="A31:G31"/>
    <mergeCell ref="A47:G47"/>
    <mergeCell ref="A49:B49"/>
    <mergeCell ref="A28:C28"/>
    <mergeCell ref="D1:G1"/>
    <mergeCell ref="A4:G4"/>
    <mergeCell ref="B25:F25"/>
    <mergeCell ref="B26:F26"/>
    <mergeCell ref="A3:B3"/>
    <mergeCell ref="A2:G2"/>
    <mergeCell ref="A60:G60"/>
    <mergeCell ref="A30:G30"/>
    <mergeCell ref="A29:G29"/>
    <mergeCell ref="A33:B33"/>
    <mergeCell ref="B42:E42"/>
    <mergeCell ref="B43:E43"/>
    <mergeCell ref="B44:E44"/>
    <mergeCell ref="A46:G46"/>
    <mergeCell ref="B54:C54"/>
    <mergeCell ref="D58:G58"/>
    <mergeCell ref="B50:C50"/>
    <mergeCell ref="B51:C51"/>
    <mergeCell ref="B52:C52"/>
    <mergeCell ref="B53:C53"/>
  </mergeCells>
  <pageMargins left="0.7" right="0.7" top="0.75" bottom="0.75" header="0.3" footer="0.3"/>
  <pageSetup paperSize="9" scale="68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do SWZ</vt:lpstr>
      <vt:lpstr>'Załącznik Nr 2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wojtasmariusz000</dc:creator>
  <cp:lastModifiedBy>Katarzyna Kuczyńska-Słupek</cp:lastModifiedBy>
  <cp:lastPrinted>2024-11-06T12:36:01Z</cp:lastPrinted>
  <dcterms:created xsi:type="dcterms:W3CDTF">2024-08-07T08:39:06Z</dcterms:created>
  <dcterms:modified xsi:type="dcterms:W3CDTF">2024-11-08T14:41:17Z</dcterms:modified>
</cp:coreProperties>
</file>