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rkowskigrzegorz\Desktop\"/>
    </mc:Choice>
  </mc:AlternateContent>
  <xr:revisionPtr revIDLastSave="0" documentId="13_ncr:1_{90161D43-08A7-4801-A2A3-B9F485C799B8}" xr6:coauthVersionLast="47" xr6:coauthVersionMax="47" xr10:uidLastSave="{00000000-0000-0000-0000-000000000000}"/>
  <bookViews>
    <workbookView xWindow="6000" yWindow="2820" windowWidth="21600" windowHeight="11295" activeTab="1" xr2:uid="{00000000-000D-0000-FFFF-FFFF00000000}"/>
  </bookViews>
  <sheets>
    <sheet name="Zał. 1 - KONSERWACJE" sheetId="1" r:id="rId1"/>
    <sheet name="Zał. 1 - NAPRAWY " sheetId="3" r:id="rId2"/>
  </sheets>
  <definedNames>
    <definedName name="_xlnm.Print_Area" localSheetId="0">'Zał. 1 - KONSERWACJE'!$A$1:$M$93</definedName>
    <definedName name="_xlnm.Print_Titles" localSheetId="0">'Zał. 1 - KONSERWACJE'!$5:$6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3" l="1"/>
  <c r="E15" i="3" s="1"/>
  <c r="G9" i="3" l="1"/>
  <c r="H9" i="3" s="1"/>
  <c r="E22" i="3"/>
  <c r="K89" i="1" l="1"/>
  <c r="K85" i="1"/>
  <c r="L85" i="1" s="1"/>
  <c r="K84" i="1"/>
  <c r="L84" i="1" s="1"/>
  <c r="M84" i="1" s="1"/>
  <c r="K80" i="1"/>
  <c r="L80" i="1" s="1"/>
  <c r="K79" i="1"/>
  <c r="L79" i="1" s="1"/>
  <c r="M79" i="1" s="1"/>
  <c r="K75" i="1"/>
  <c r="L75" i="1" s="1"/>
  <c r="K66" i="1"/>
  <c r="K67" i="1"/>
  <c r="L67" i="1" s="1"/>
  <c r="M67" i="1" s="1"/>
  <c r="K68" i="1"/>
  <c r="K69" i="1"/>
  <c r="K70" i="1"/>
  <c r="K71" i="1"/>
  <c r="L71" i="1" s="1"/>
  <c r="M71" i="1" s="1"/>
  <c r="K65" i="1"/>
  <c r="L65" i="1" s="1"/>
  <c r="K64" i="1"/>
  <c r="L64" i="1" s="1"/>
  <c r="M64" i="1" s="1"/>
  <c r="K43" i="1"/>
  <c r="K44" i="1"/>
  <c r="L44" i="1" s="1"/>
  <c r="K45" i="1"/>
  <c r="L45" i="1" s="1"/>
  <c r="K46" i="1"/>
  <c r="L46" i="1" s="1"/>
  <c r="M46" i="1" s="1"/>
  <c r="K47" i="1"/>
  <c r="L47" i="1" s="1"/>
  <c r="K48" i="1"/>
  <c r="L48" i="1" s="1"/>
  <c r="K49" i="1"/>
  <c r="L49" i="1" s="1"/>
  <c r="M49" i="1" s="1"/>
  <c r="K50" i="1"/>
  <c r="L50" i="1" s="1"/>
  <c r="M50" i="1" s="1"/>
  <c r="K51" i="1"/>
  <c r="L51" i="1" s="1"/>
  <c r="K52" i="1"/>
  <c r="K53" i="1"/>
  <c r="L53" i="1" s="1"/>
  <c r="K54" i="1"/>
  <c r="L54" i="1" s="1"/>
  <c r="M54" i="1" s="1"/>
  <c r="K55" i="1"/>
  <c r="K56" i="1"/>
  <c r="K57" i="1"/>
  <c r="L57" i="1" s="1"/>
  <c r="K58" i="1"/>
  <c r="L58" i="1" s="1"/>
  <c r="M58" i="1" s="1"/>
  <c r="K59" i="1"/>
  <c r="K60" i="1"/>
  <c r="L60" i="1" s="1"/>
  <c r="K42" i="1"/>
  <c r="L42" i="1" s="1"/>
  <c r="K41" i="1"/>
  <c r="K9" i="1"/>
  <c r="L9" i="1" s="1"/>
  <c r="K10" i="1"/>
  <c r="L10" i="1" s="1"/>
  <c r="M10" i="1" s="1"/>
  <c r="K11" i="1"/>
  <c r="L11" i="1" s="1"/>
  <c r="M11" i="1" s="1"/>
  <c r="K12" i="1"/>
  <c r="L12" i="1" s="1"/>
  <c r="K13" i="1"/>
  <c r="L13" i="1" s="1"/>
  <c r="K14" i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M22" i="1" s="1"/>
  <c r="K23" i="1"/>
  <c r="L23" i="1" s="1"/>
  <c r="M23" i="1" s="1"/>
  <c r="K24" i="1"/>
  <c r="L24" i="1" s="1"/>
  <c r="K25" i="1"/>
  <c r="L25" i="1" s="1"/>
  <c r="K26" i="1"/>
  <c r="L26" i="1" s="1"/>
  <c r="M26" i="1" s="1"/>
  <c r="K27" i="1"/>
  <c r="K28" i="1"/>
  <c r="K29" i="1"/>
  <c r="K30" i="1"/>
  <c r="L30" i="1" s="1"/>
  <c r="K31" i="1"/>
  <c r="K32" i="1"/>
  <c r="K33" i="1"/>
  <c r="L33" i="1" s="1"/>
  <c r="K34" i="1"/>
  <c r="L34" i="1" s="1"/>
  <c r="M34" i="1" s="1"/>
  <c r="K35" i="1"/>
  <c r="L35" i="1" s="1"/>
  <c r="M35" i="1" s="1"/>
  <c r="K36" i="1"/>
  <c r="L36" i="1" s="1"/>
  <c r="K37" i="1"/>
  <c r="L37" i="1" s="1"/>
  <c r="K8" i="1"/>
  <c r="L8" i="1" s="1"/>
  <c r="M8" i="1" s="1"/>
  <c r="K61" i="1" l="1"/>
  <c r="M19" i="1"/>
  <c r="L32" i="1"/>
  <c r="M32" i="1" s="1"/>
  <c r="M20" i="1"/>
  <c r="M30" i="1"/>
  <c r="M18" i="1"/>
  <c r="L31" i="1"/>
  <c r="M31" i="1" s="1"/>
  <c r="L14" i="1"/>
  <c r="M14" i="1" s="1"/>
  <c r="M15" i="1"/>
  <c r="L28" i="1"/>
  <c r="M28" i="1" s="1"/>
  <c r="M16" i="1"/>
  <c r="L29" i="1"/>
  <c r="M29" i="1" s="1"/>
  <c r="L27" i="1"/>
  <c r="M27" i="1" s="1"/>
  <c r="M17" i="1"/>
  <c r="M37" i="1"/>
  <c r="M25" i="1"/>
  <c r="M13" i="1"/>
  <c r="M36" i="1"/>
  <c r="M24" i="1"/>
  <c r="M12" i="1"/>
  <c r="M57" i="1"/>
  <c r="M33" i="1"/>
  <c r="M21" i="1"/>
  <c r="M9" i="1"/>
  <c r="M45" i="1"/>
  <c r="L41" i="1"/>
  <c r="M41" i="1" s="1"/>
  <c r="M53" i="1"/>
  <c r="L89" i="1"/>
  <c r="M89" i="1" s="1"/>
  <c r="K76" i="1"/>
  <c r="L76" i="1" s="1"/>
  <c r="M85" i="1"/>
  <c r="M80" i="1"/>
  <c r="M75" i="1"/>
  <c r="K72" i="1"/>
  <c r="L72" i="1" s="1"/>
  <c r="L70" i="1"/>
  <c r="M70" i="1" s="1"/>
  <c r="L66" i="1"/>
  <c r="M66" i="1" s="1"/>
  <c r="L68" i="1"/>
  <c r="M68" i="1" s="1"/>
  <c r="L69" i="1"/>
  <c r="M69" i="1" s="1"/>
  <c r="M65" i="1"/>
  <c r="L61" i="1"/>
  <c r="M61" i="1" s="1"/>
  <c r="L43" i="1"/>
  <c r="M43" i="1" s="1"/>
  <c r="M47" i="1"/>
  <c r="L56" i="1"/>
  <c r="M56" i="1" s="1"/>
  <c r="M44" i="1"/>
  <c r="L55" i="1"/>
  <c r="M55" i="1" s="1"/>
  <c r="L52" i="1"/>
  <c r="M52" i="1" s="1"/>
  <c r="M60" i="1"/>
  <c r="M48" i="1"/>
  <c r="L59" i="1"/>
  <c r="M59" i="1" s="1"/>
  <c r="M51" i="1"/>
  <c r="M42" i="1"/>
  <c r="M76" i="1" l="1"/>
  <c r="F15" i="3"/>
  <c r="F22" i="3" s="1"/>
  <c r="M72" i="1"/>
  <c r="H15" i="3" l="1"/>
  <c r="I15" i="3" s="1"/>
  <c r="C93" i="1"/>
  <c r="K90" i="1"/>
  <c r="L90" i="1" s="1"/>
  <c r="M90" i="1" s="1"/>
  <c r="K86" i="1"/>
  <c r="L86" i="1" s="1"/>
  <c r="M86" i="1" s="1"/>
  <c r="K81" i="1"/>
  <c r="L81" i="1" s="1"/>
  <c r="M81" i="1" s="1"/>
  <c r="K38" i="1"/>
  <c r="L38" i="1" l="1"/>
  <c r="M38" i="1" s="1"/>
  <c r="K91" i="1"/>
  <c r="C22" i="3" l="1"/>
  <c r="G22" i="3" s="1"/>
  <c r="I22" i="3" s="1"/>
  <c r="J22" i="3" s="1"/>
  <c r="L91" i="1"/>
  <c r="M91" i="1" s="1"/>
</calcChain>
</file>

<file path=xl/sharedStrings.xml><?xml version="1.0" encoding="utf-8"?>
<sst xmlns="http://schemas.openxmlformats.org/spreadsheetml/2006/main" count="309" uniqueCount="183">
  <si>
    <t>Lp</t>
  </si>
  <si>
    <t>Adres</t>
  </si>
  <si>
    <t xml:space="preserve">             Warszawa  Centrum </t>
  </si>
  <si>
    <t>Nazwa urządzenia</t>
  </si>
  <si>
    <t>Producent</t>
  </si>
  <si>
    <t>Data produkcji</t>
  </si>
  <si>
    <t>Typ urządzenia</t>
  </si>
  <si>
    <t>Liczba przystanków</t>
  </si>
  <si>
    <t>Udźwig (kg)</t>
  </si>
  <si>
    <t>Liczba konserwacji 
w okresie trwania umowy
[szt]</t>
  </si>
  <si>
    <t>Cena NETTO jednej konserwacji 
[zł]</t>
  </si>
  <si>
    <t>Wartość BRUTTO 
za okres obowiązywania umowy  
(11+12)</t>
  </si>
  <si>
    <t>Wartość NETTO za okres obowiązywania umowy 
(9 x 10)</t>
  </si>
  <si>
    <t>dźwig towarowy mały</t>
  </si>
  <si>
    <t>ZUD</t>
  </si>
  <si>
    <t>Daldoss Elevetronic S.P.A.</t>
  </si>
  <si>
    <t>MGS100</t>
  </si>
  <si>
    <t>dźwig towatowy</t>
  </si>
  <si>
    <t>Daldoss</t>
  </si>
  <si>
    <t>dźwig towarowy</t>
  </si>
  <si>
    <t>Bolęcin</t>
  </si>
  <si>
    <t>dźwig towarowo-osobowy z obsługą</t>
  </si>
  <si>
    <t>ZUD w Warszawie - ZJE</t>
  </si>
  <si>
    <t>dźwig towarowy z obslugą</t>
  </si>
  <si>
    <t>CETECO S.R.L.</t>
  </si>
  <si>
    <t>TP 02 SUPRA</t>
  </si>
  <si>
    <t>dźwig towarowo - osobowy</t>
  </si>
  <si>
    <t>MPRDO w Warszawie</t>
  </si>
  <si>
    <t>dźwig osobowy</t>
  </si>
  <si>
    <t>OTIS Sp. z o.o. w W-wie</t>
  </si>
  <si>
    <t>OTIS TRANZA Czechy</t>
  </si>
  <si>
    <t>ZUD w Warszawie</t>
  </si>
  <si>
    <t>Daldoss Elevetronic</t>
  </si>
  <si>
    <t>dźwig osobowy GSM</t>
  </si>
  <si>
    <t>Dźwig osobowy</t>
  </si>
  <si>
    <t>OTIS</t>
  </si>
  <si>
    <t>GeN2 GS 10923W</t>
  </si>
  <si>
    <t>dla osób niepełno -sprawnych</t>
  </si>
  <si>
    <t>RAZEM Warszawa Centrum:</t>
  </si>
  <si>
    <t xml:space="preserve">             Warszawa  Wschód</t>
  </si>
  <si>
    <t>Dźwig Towarowy</t>
  </si>
  <si>
    <t>DALDOSS ELEVETRONIK sp a. Włochy</t>
  </si>
  <si>
    <t>MDL</t>
  </si>
  <si>
    <t>80/30</t>
  </si>
  <si>
    <t>Dźwig nożycowy (podest ruchomy)</t>
  </si>
  <si>
    <t>PROMAG Poznań</t>
  </si>
  <si>
    <t>JX-5/80-2C</t>
  </si>
  <si>
    <t>podniesienie na 1 m</t>
  </si>
  <si>
    <t>Dźwig towarowy</t>
  </si>
  <si>
    <t>METALLSCHNEIDER GM BH</t>
  </si>
  <si>
    <t>ISO D</t>
  </si>
  <si>
    <t>Dźwig pochyły</t>
  </si>
  <si>
    <t>HIRO LIFT MIEMCY</t>
  </si>
  <si>
    <t>osobowy dla niepełnosprawnych</t>
  </si>
  <si>
    <t>Dźwig towarowy mały</t>
  </si>
  <si>
    <t>FUD "FUD" sp. z o.o. Bolęcin k/Płońska</t>
  </si>
  <si>
    <t>POE</t>
  </si>
  <si>
    <t>Dźwig nożycowy</t>
  </si>
  <si>
    <t>VIMEC sp a. Włochy</t>
  </si>
  <si>
    <t>VMEC A 20</t>
  </si>
  <si>
    <t>Dźwig towarowo - osobowy</t>
  </si>
  <si>
    <t>ZUD Warszawa</t>
  </si>
  <si>
    <t xml:space="preserve"> Ciechanów </t>
  </si>
  <si>
    <t>UP Ciechanów 2 
ul. Sienkiewicza 81</t>
  </si>
  <si>
    <t>FUD Sp. z o.o. BOLĘCIN</t>
  </si>
  <si>
    <t>PRD</t>
  </si>
  <si>
    <t>RAZEM Warszawa Wschód:</t>
  </si>
  <si>
    <t xml:space="preserve">          WER Warszawa </t>
  </si>
  <si>
    <t>Warszawa, ul. Łączyny 8</t>
  </si>
  <si>
    <t>Hydromach</t>
  </si>
  <si>
    <t>Nr.rej 312709420</t>
  </si>
  <si>
    <t>Nr.rej 312709419</t>
  </si>
  <si>
    <t>Nr.rej 312709348</t>
  </si>
  <si>
    <t>Nr.rej 312709349</t>
  </si>
  <si>
    <t>Nr.rej 312709378</t>
  </si>
  <si>
    <t>Nr.rej 312709379</t>
  </si>
  <si>
    <t>Dźwig dla niepełnosprawnych</t>
  </si>
  <si>
    <t>IGV F.P.A via Di Vittorio Milan Italy</t>
  </si>
  <si>
    <t>Nr rej 302700242</t>
  </si>
  <si>
    <t>Dźwigpol Mława</t>
  </si>
  <si>
    <t>Nr rej 312705957</t>
  </si>
  <si>
    <t>Nr rej 312705959</t>
  </si>
  <si>
    <t>Winda Warszawa</t>
  </si>
  <si>
    <t>Nr rej 3127024030</t>
  </si>
  <si>
    <t>Nr rej 3127024031</t>
  </si>
  <si>
    <t>Nr rej 312705975</t>
  </si>
  <si>
    <t>Nr rej 312706011</t>
  </si>
  <si>
    <t>Dźwig towarowy GSM</t>
  </si>
  <si>
    <t>Nr rej 3127024033</t>
  </si>
  <si>
    <t>Nr rej 312705996</t>
  </si>
  <si>
    <t>Nr rej 3127024032</t>
  </si>
  <si>
    <t>Nr rej 3127015849</t>
  </si>
  <si>
    <t>Nr rej 3127015776</t>
  </si>
  <si>
    <t>Nr rej 3127015588</t>
  </si>
  <si>
    <t>Nr rej 3127015921</t>
  </si>
  <si>
    <t>Nr rej 3127015873</t>
  </si>
  <si>
    <t>Nr rej 3127015589</t>
  </si>
  <si>
    <t>Nr rej 3127015609</t>
  </si>
  <si>
    <t>Nr rej 3127015610</t>
  </si>
  <si>
    <t>Nr rej 3127015698</t>
  </si>
  <si>
    <t>Nr rej 3127015923</t>
  </si>
  <si>
    <t>Nr rej 3127015850</t>
  </si>
  <si>
    <t>Nr rej 3127015920</t>
  </si>
  <si>
    <t>Warszawa, ul. Łączyny 8 (BZT)</t>
  </si>
  <si>
    <t xml:space="preserve">Dźwig towarowy </t>
  </si>
  <si>
    <t>Husar-Lift</t>
  </si>
  <si>
    <t>Nr rej 3127028866</t>
  </si>
  <si>
    <t>Nr rej 312706026</t>
  </si>
  <si>
    <t>RAZEM WER Warszawa</t>
  </si>
  <si>
    <t>Siedlce</t>
  </si>
  <si>
    <t xml:space="preserve"> Urząd Pocztowy Siedlce 2,
 Plac Zdanowskiego 2</t>
  </si>
  <si>
    <t>budynek PP w Siedlcach 
ul. Piłsudskiego 2</t>
  </si>
  <si>
    <t>PAE</t>
  </si>
  <si>
    <t>RAZEM Ciechanów:</t>
  </si>
  <si>
    <t>RAZEM Siedlce:</t>
  </si>
  <si>
    <t>Radom</t>
  </si>
  <si>
    <t>RAZEM Radom:</t>
  </si>
  <si>
    <t>Warszawska Fabryka Dźwigów</t>
  </si>
  <si>
    <t>T)-C(MJE)</t>
  </si>
  <si>
    <t>1600 kg</t>
  </si>
  <si>
    <t>Przenośnik linowy kątowy</t>
  </si>
  <si>
    <t>nieznany</t>
  </si>
  <si>
    <t>lata 70-te</t>
  </si>
  <si>
    <t>200 kg</t>
  </si>
  <si>
    <t>przenośnik posiada deklarację zgodności 
z normami bezpieczeństwa. Podlega pod UDT</t>
  </si>
  <si>
    <t>Płock</t>
  </si>
  <si>
    <t>DALDOSS ELEVETRONIC Włochy</t>
  </si>
  <si>
    <t>MIKROLIFT MGS 100 Nr fabryczny 40283</t>
  </si>
  <si>
    <t>RAZEM wartość konserwacji wszytkich części</t>
  </si>
  <si>
    <t xml:space="preserve">RAZEM wartość konserwacji wszytkich dźwigów  </t>
  </si>
  <si>
    <t>Oliczenie wartości roboczogodziny</t>
  </si>
  <si>
    <t>Lp.</t>
  </si>
  <si>
    <t>Przedmiot wyceny</t>
  </si>
  <si>
    <t>Ilość godzin</t>
  </si>
  <si>
    <t>Stawka VAT
(w %)</t>
  </si>
  <si>
    <t xml:space="preserve">Roboczogodzina </t>
  </si>
  <si>
    <t>Wartość roboczogodzin 
w okresie obowiązywania umowy NETTO [zł]</t>
  </si>
  <si>
    <t>Wartość podatku 
VAT 
(kol. 5 x kol. 6)</t>
  </si>
  <si>
    <t xml:space="preserve">Części zamienne </t>
  </si>
  <si>
    <t>ŁĄCZNA WARTOŚĆ ZAMÓWIENIA</t>
  </si>
  <si>
    <t>Wartość konserwacji 
NETTO [zł]</t>
  </si>
  <si>
    <t>Wartość roboczogodzin 
w okresie obowiązywania umowy  NETTO [zł]</t>
  </si>
  <si>
    <t>Kwota części zamiennych
w okresie obowiazywania umowy
 NETTO [zł]</t>
  </si>
  <si>
    <t>Łączna wartość zamówienia NETTO [zł]
(kol. 3 + kol. 4 + kol. 5)</t>
  </si>
  <si>
    <t>Wartość podatku 
(kol. 6 x kol. 7)</t>
  </si>
  <si>
    <t>Łączna wartość zamówienia 
BRUTTO [zł]
(kol. 6 + kol. 8)</t>
  </si>
  <si>
    <t xml:space="preserve">Łączna wartość zamówienia </t>
  </si>
  <si>
    <t xml:space="preserve">UP Warszawa 42 Więcej
ul. Wolska 56; 01-133 Warszawa (Wola) </t>
  </si>
  <si>
    <t>UP Warszawa 125 
ul. Stanisława Wojciechowskiego 37
02-498 Warszawa (Ursus)</t>
  </si>
  <si>
    <t xml:space="preserve">UP Warszawa 121 
ul. Wałbrzyska 11 
02-741 Warszawa (Mokotów) </t>
  </si>
  <si>
    <t>UP Warszawa 126 
ul. Zamiany 12
02-788 Warszawa (Ursynów)</t>
  </si>
  <si>
    <t>UP Warszawa 81
Ul. Nowogrodzka 45
00-694 Warszawa (Śródmieście)</t>
  </si>
  <si>
    <t>Budynek przy ul. Towarowej 5 
w Warszawie</t>
  </si>
  <si>
    <t>Budynek przy ul. Świętokrzyskiej 31/33 w Warszawie</t>
  </si>
  <si>
    <t>POL DER Płock,                                
ul. Przemysłowa 19</t>
  </si>
  <si>
    <t xml:space="preserve">UP Warszawa 113 
ul. Rodziny Hiszpańskich 8
02-696 Warszawa (Mokotów) </t>
  </si>
  <si>
    <t xml:space="preserve">UP Pruszków 1
ul. Fryderyka Chopina 64,
 05-800 Pruszków </t>
  </si>
  <si>
    <t xml:space="preserve"> UP Warszawa 76 
ul. Burgaska 2/4
02-919 Warszawa (Mokotów) </t>
  </si>
  <si>
    <t xml:space="preserve">UP Warszawa 79 
ul. Białobrzeska 22
02-363 Warszawa (Ochota) </t>
  </si>
  <si>
    <t xml:space="preserve"> UP Łomianki 
ul. Warszawska 258
05-092 Łomianki</t>
  </si>
  <si>
    <t>Budynek przy ul. Targowej 73 
w Warszawie</t>
  </si>
  <si>
    <t xml:space="preserve">UP Warszawa 50 
Al. Stanów Zjednoczonych 51
04-026 Warszawa (Praga-Południe) </t>
  </si>
  <si>
    <t>UP Warszawa 91
ul. Myśliborska 102
03-189 Warszawa</t>
  </si>
  <si>
    <t>UP Radzymin, 
Aleja Jana Pawła II 6, 
05-250 Radzymin</t>
  </si>
  <si>
    <t xml:space="preserve">UP Wołomin 1 
ul. Ogrodowa 3
05-200 Wołomin </t>
  </si>
  <si>
    <t>Budynek przy ul. Grochowskiej 23/31
w Warszawie</t>
  </si>
  <si>
    <t xml:space="preserve">Budynek w Radomiu               
ul. B. Prażmowskiego 2 </t>
  </si>
  <si>
    <t>Wartość
VAT 23%</t>
  </si>
  <si>
    <t>Cena jednej roboczogodziny
NETTO</t>
  </si>
  <si>
    <t>Łączna wartość roboczogodzin 
w okresie obowiązywania umowy
NETTO [zł]
(kol. 3 x kol. 4)</t>
  </si>
  <si>
    <t>Wartość podatku 
VAT
(kol. 5 x kol. 6)</t>
  </si>
  <si>
    <t>Łączna wartość roboczogodzin 
w okresie obowiązywania umowy BRUTTO [zł]
(kol. 5 + kol. 7)</t>
  </si>
  <si>
    <r>
      <t xml:space="preserve">Zgodnie z treścią Umowy w </t>
    </r>
    <r>
      <rPr>
        <b/>
        <i/>
        <sz val="11"/>
        <rFont val="Czcionka tekstu podstawowego"/>
        <charset val="238"/>
      </rPr>
      <t>§2. ust. 6., cena</t>
    </r>
    <r>
      <rPr>
        <b/>
        <i/>
        <sz val="11"/>
        <rFont val="Arial CE"/>
        <charset val="238"/>
      </rPr>
      <t>Usługi naprawy będzie ustalana na bieżąco po przedłożeniu Zamawiającemu kalkulacji naprawy zawierającej rynkowe ceny materiałów. Kalkulacja naprawy musi uzyskać akceptację Zamawiającego.</t>
    </r>
  </si>
  <si>
    <t xml:space="preserve">Liczba wszystkich dźwigów [szt.] : </t>
  </si>
  <si>
    <t>Kwota części zamiennych
w okresie obowiazywania umowy
NETTO [zł]</t>
  </si>
  <si>
    <t>Wartość naprawy
w okresie obowiazywania umowy
NETTO [zł]
(kol. 3 + kol. 4)</t>
  </si>
  <si>
    <t>Wartość naprawy
w okresie obowiazywania umowy BRUTTO [zł]
(kol. 5 + kol. 7)</t>
  </si>
  <si>
    <t>Oliczenie kosztów naprawy</t>
  </si>
  <si>
    <t>Wartość kosztów naprawy 
NETTO [zł]</t>
  </si>
  <si>
    <t>OLICZENIE WARTOŚCI KONSERWACJI urządzeń dźwigowych   Formularz rzeczowo – cenowy konserwacja urządzeń dźwigowych Załacznik nr 2 do SWZ</t>
  </si>
  <si>
    <t>Formularz rzeczowo - cenowy usługi konserwacji urządzeń dźwigowych w nieruchomościach Poczty Polskiej SA na terenie województwa mazowieckiego</t>
  </si>
  <si>
    <t>OBLICZENIE WARTOŚCI NAPRAWY urządzeń dźwigowych   Formularz rzeczowo - cenowy naprawa urządzeń dźwigowych Załacznik nr 3 do SWZ</t>
  </si>
  <si>
    <t>Formularz rzeczowo - cenowy usługi naprawy urządzeń dźwigowych w nieruchomościach Poczty Polskiej SA na terenie województwa mazowieckiego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</si>
</sst>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6">
    <font>
      <sz val="11"/>
      <color theme="1"/>
      <name val="Czcionka tekstu podstawowego"/>
      <family val="2"/>
      <charset val="238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9"/>
      <color theme="1"/>
      <name val="Arial"/>
      <family val="2"/>
      <charset val="238"/>
    </font>
    <font>
      <b/>
      <sz val="16"/>
      <name val="Arial CE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i/>
      <sz val="11"/>
      <name val="Arial CE"/>
      <charset val="238"/>
    </font>
    <font>
      <b/>
      <i/>
      <sz val="11"/>
      <name val="Czcionka tekstu podstawowego"/>
      <charset val="238"/>
    </font>
    <font>
      <sz val="11"/>
      <name val="Arial"/>
      <family val="2"/>
    </font>
    <font>
      <b/>
      <sz val="11"/>
      <name val="Arial"/>
      <family val="2"/>
      <charset val="238"/>
    </font>
    <font>
      <b/>
      <sz val="10"/>
      <color theme="1"/>
      <name val="Czcionka tekstu podstawowego"/>
      <charset val="238"/>
    </font>
    <font>
      <b/>
      <sz val="11"/>
      <color theme="1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0" xfId="0" applyBorder="1"/>
    <xf numFmtId="0" fontId="6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6" xfId="0" applyFont="1" applyBorder="1" applyAlignment="1">
      <alignment horizontal="center" vertical="center" wrapText="1"/>
    </xf>
    <xf numFmtId="0" fontId="6" fillId="4" borderId="12" xfId="0" applyFont="1" applyFill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6" fillId="4" borderId="13" xfId="0" applyFont="1" applyFill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4" fontId="8" fillId="5" borderId="3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horizontal="right"/>
    </xf>
    <xf numFmtId="1" fontId="15" fillId="0" borderId="0" xfId="0" applyNumberFormat="1" applyFont="1" applyAlignment="1">
      <alignment horizontal="left"/>
    </xf>
    <xf numFmtId="0" fontId="17" fillId="6" borderId="5" xfId="0" applyFont="1" applyFill="1" applyBorder="1" applyAlignment="1" applyProtection="1">
      <alignment horizontal="center" vertical="center" wrapText="1"/>
      <protection locked="0"/>
    </xf>
    <xf numFmtId="0" fontId="17" fillId="6" borderId="6" xfId="0" applyFont="1" applyFill="1" applyBorder="1" applyAlignment="1" applyProtection="1">
      <alignment horizontal="center" vertical="center" wrapText="1"/>
      <protection locked="0"/>
    </xf>
    <xf numFmtId="0" fontId="17" fillId="6" borderId="7" xfId="0" applyFont="1" applyFill="1" applyBorder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0" fontId="18" fillId="3" borderId="3" xfId="0" applyFont="1" applyFill="1" applyBorder="1" applyAlignment="1" applyProtection="1">
      <alignment horizontal="center" vertical="center" wrapText="1"/>
      <protection locked="0"/>
    </xf>
    <xf numFmtId="0" fontId="18" fillId="3" borderId="9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>
      <alignment horizontal="center" vertical="center" wrapText="1"/>
    </xf>
    <xf numFmtId="0" fontId="18" fillId="3" borderId="3" xfId="0" applyFont="1" applyFill="1" applyBorder="1" applyAlignment="1" applyProtection="1">
      <alignment horizontal="center" vertical="center" wrapText="1"/>
      <protection locked="0"/>
    </xf>
    <xf numFmtId="0" fontId="18" fillId="3" borderId="2" xfId="0" applyFont="1" applyFill="1" applyBorder="1" applyAlignment="1" applyProtection="1">
      <alignment horizontal="center" vertical="center" wrapText="1"/>
      <protection locked="0"/>
    </xf>
    <xf numFmtId="0" fontId="18" fillId="3" borderId="4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164" fontId="7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Fill="1"/>
    <xf numFmtId="0" fontId="18" fillId="3" borderId="1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/>
    </xf>
    <xf numFmtId="0" fontId="19" fillId="0" borderId="3" xfId="0" applyFont="1" applyBorder="1" applyAlignment="1">
      <alignment vertical="center" wrapText="1"/>
    </xf>
    <xf numFmtId="164" fontId="19" fillId="0" borderId="15" xfId="0" applyNumberFormat="1" applyFont="1" applyBorder="1" applyAlignment="1">
      <alignment horizontal="right" vertical="center" wrapText="1"/>
    </xf>
    <xf numFmtId="9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9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 wrapText="1"/>
    </xf>
    <xf numFmtId="164" fontId="4" fillId="0" borderId="12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4" fontId="8" fillId="0" borderId="2" xfId="0" applyNumberFormat="1" applyFont="1" applyBorder="1" applyAlignment="1">
      <alignment horizontal="right" vertical="center" wrapText="1"/>
    </xf>
    <xf numFmtId="4" fontId="8" fillId="5" borderId="2" xfId="0" applyNumberFormat="1" applyFont="1" applyFill="1" applyBorder="1" applyAlignment="1">
      <alignment horizontal="right" vertical="center" wrapText="1"/>
    </xf>
    <xf numFmtId="0" fontId="10" fillId="0" borderId="29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0" fontId="18" fillId="3" borderId="29" xfId="0" applyFont="1" applyFill="1" applyBorder="1" applyAlignment="1" applyProtection="1">
      <alignment horizontal="center" vertical="center" wrapText="1"/>
      <protection locked="0"/>
    </xf>
    <xf numFmtId="164" fontId="22" fillId="0" borderId="2" xfId="0" applyNumberFormat="1" applyFont="1" applyFill="1" applyBorder="1" applyAlignment="1">
      <alignment horizontal="center" vertical="center"/>
    </xf>
    <xf numFmtId="3" fontId="2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23" fillId="4" borderId="29" xfId="0" applyNumberFormat="1" applyFont="1" applyFill="1" applyBorder="1" applyAlignment="1" applyProtection="1">
      <alignment horizontal="right" vertical="center" wrapText="1"/>
      <protection locked="0"/>
    </xf>
    <xf numFmtId="164" fontId="22" fillId="0" borderId="3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  <protection locked="0"/>
    </xf>
    <xf numFmtId="164" fontId="19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7" fillId="4" borderId="26" xfId="0" applyNumberFormat="1" applyFont="1" applyFill="1" applyBorder="1" applyAlignment="1">
      <alignment horizontal="right" vertical="center"/>
    </xf>
    <xf numFmtId="164" fontId="5" fillId="0" borderId="16" xfId="0" applyNumberFormat="1" applyFont="1" applyFill="1" applyBorder="1" applyAlignment="1">
      <alignment horizontal="right" vertical="center"/>
    </xf>
    <xf numFmtId="164" fontId="5" fillId="0" borderId="3" xfId="0" applyNumberFormat="1" applyFont="1" applyBorder="1" applyAlignment="1">
      <alignment vertical="center"/>
    </xf>
    <xf numFmtId="0" fontId="18" fillId="3" borderId="30" xfId="0" applyFont="1" applyFill="1" applyBorder="1" applyAlignment="1" applyProtection="1">
      <alignment horizontal="center" vertical="center" wrapText="1"/>
      <protection locked="0"/>
    </xf>
    <xf numFmtId="0" fontId="18" fillId="4" borderId="27" xfId="0" applyFont="1" applyFill="1" applyBorder="1" applyAlignment="1" applyProtection="1">
      <alignment horizontal="center" vertical="center" wrapText="1"/>
      <protection locked="0"/>
    </xf>
    <xf numFmtId="164" fontId="5" fillId="4" borderId="27" xfId="0" applyNumberFormat="1" applyFont="1" applyFill="1" applyBorder="1" applyAlignment="1">
      <alignment horizontal="right" vertical="center"/>
    </xf>
    <xf numFmtId="0" fontId="17" fillId="6" borderId="31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>
      <alignment horizontal="center" vertical="center" wrapText="1"/>
    </xf>
    <xf numFmtId="9" fontId="22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19" fillId="3" borderId="4" xfId="0" applyNumberFormat="1" applyFont="1" applyFill="1" applyBorder="1" applyAlignment="1" applyProtection="1">
      <alignment vertical="center" wrapText="1"/>
      <protection locked="0"/>
    </xf>
    <xf numFmtId="0" fontId="18" fillId="4" borderId="28" xfId="0" applyFont="1" applyFill="1" applyBorder="1" applyAlignment="1" applyProtection="1">
      <alignment horizontal="center" vertical="center" wrapText="1"/>
      <protection locked="0"/>
    </xf>
    <xf numFmtId="164" fontId="5" fillId="4" borderId="4" xfId="0" applyNumberFormat="1" applyFont="1" applyFill="1" applyBorder="1" applyAlignment="1">
      <alignment vertical="center"/>
    </xf>
    <xf numFmtId="0" fontId="12" fillId="0" borderId="0" xfId="0" applyFont="1" applyAlignment="1"/>
    <xf numFmtId="4" fontId="8" fillId="0" borderId="4" xfId="0" applyNumberFormat="1" applyFont="1" applyBorder="1" applyAlignment="1">
      <alignment horizontal="right" vertical="center" wrapText="1"/>
    </xf>
    <xf numFmtId="4" fontId="8" fillId="5" borderId="4" xfId="0" applyNumberFormat="1" applyFont="1" applyFill="1" applyBorder="1" applyAlignment="1">
      <alignment horizontal="right" vertical="center" wrapText="1"/>
    </xf>
    <xf numFmtId="0" fontId="14" fillId="0" borderId="23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center" vertical="center" wrapText="1"/>
    </xf>
    <xf numFmtId="0" fontId="17" fillId="6" borderId="34" xfId="0" applyFont="1" applyFill="1" applyBorder="1" applyAlignment="1" applyProtection="1">
      <alignment horizontal="center" vertical="center" wrapText="1"/>
      <protection locked="0"/>
    </xf>
    <xf numFmtId="4" fontId="10" fillId="0" borderId="34" xfId="0" applyNumberFormat="1" applyFont="1" applyBorder="1" applyAlignment="1">
      <alignment horizontal="center" vertical="center" wrapText="1"/>
    </xf>
    <xf numFmtId="0" fontId="14" fillId="4" borderId="35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22" xfId="0" applyFont="1" applyBorder="1" applyAlignment="1">
      <alignment horizontal="right" vertical="center" wrapText="1"/>
    </xf>
    <xf numFmtId="0" fontId="7" fillId="5" borderId="9" xfId="0" applyFont="1" applyFill="1" applyBorder="1" applyAlignment="1">
      <alignment horizontal="right" vertical="center" wrapText="1"/>
    </xf>
    <xf numFmtId="0" fontId="7" fillId="5" borderId="10" xfId="0" applyFont="1" applyFill="1" applyBorder="1" applyAlignment="1">
      <alignment horizontal="right" vertical="center" wrapText="1"/>
    </xf>
    <xf numFmtId="0" fontId="7" fillId="5" borderId="22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164" fontId="19" fillId="0" borderId="3" xfId="0" applyNumberFormat="1" applyFont="1" applyBorder="1" applyAlignment="1">
      <alignment horizontal="right" vertical="center" wrapText="1"/>
    </xf>
    <xf numFmtId="164" fontId="19" fillId="0" borderId="22" xfId="0" applyNumberFormat="1" applyFont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8" fillId="3" borderId="3" xfId="0" applyFont="1" applyFill="1" applyBorder="1" applyAlignment="1" applyProtection="1">
      <alignment horizontal="center" vertical="center" wrapText="1"/>
      <protection locked="0"/>
    </xf>
    <xf numFmtId="0" fontId="18" fillId="3" borderId="22" xfId="0" applyFont="1" applyFill="1" applyBorder="1" applyAlignment="1" applyProtection="1">
      <alignment horizontal="center" vertical="center" wrapText="1"/>
      <protection locked="0"/>
    </xf>
    <xf numFmtId="0" fontId="17" fillId="0" borderId="9" xfId="0" applyFont="1" applyBorder="1" applyAlignment="1" applyProtection="1">
      <alignment horizontal="center" vertical="center" wrapText="1"/>
      <protection locked="0"/>
    </xf>
    <xf numFmtId="0" fontId="17" fillId="0" borderId="10" xfId="0" applyFont="1" applyBorder="1" applyAlignment="1" applyProtection="1">
      <alignment horizontal="center" vertical="center" wrapText="1"/>
      <protection locked="0"/>
    </xf>
    <xf numFmtId="0" fontId="17" fillId="0" borderId="11" xfId="0" applyFont="1" applyBorder="1" applyAlignment="1" applyProtection="1">
      <alignment horizontal="center" vertical="center" wrapText="1"/>
      <protection locked="0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" fontId="13" fillId="0" borderId="17" xfId="0" applyNumberFormat="1" applyFont="1" applyFill="1" applyBorder="1" applyAlignment="1">
      <alignment horizontal="left" vertical="center"/>
    </xf>
    <xf numFmtId="1" fontId="13" fillId="0" borderId="0" xfId="0" applyNumberFormat="1" applyFont="1" applyFill="1" applyBorder="1" applyAlignment="1">
      <alignment horizontal="left" vertical="center"/>
    </xf>
    <xf numFmtId="0" fontId="14" fillId="0" borderId="22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/>
    </xf>
    <xf numFmtId="0" fontId="24" fillId="0" borderId="0" xfId="0" applyFont="1"/>
    <xf numFmtId="0" fontId="25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2:N155"/>
  <sheetViews>
    <sheetView view="pageBreakPreview" zoomScaleNormal="100" zoomScaleSheetLayoutView="100" workbookViewId="0">
      <selection activeCell="B5" sqref="B5"/>
    </sheetView>
  </sheetViews>
  <sheetFormatPr defaultRowHeight="14.25"/>
  <cols>
    <col min="1" max="1" width="3.625" style="31" customWidth="1"/>
    <col min="2" max="2" width="25.75" style="31" customWidth="1"/>
    <col min="3" max="3" width="17.25" style="31" customWidth="1"/>
    <col min="4" max="4" width="15" style="31" customWidth="1"/>
    <col min="5" max="5" width="9" style="31"/>
    <col min="6" max="6" width="14.75" style="32" bestFit="1" customWidth="1"/>
    <col min="7" max="7" width="11" customWidth="1"/>
    <col min="8" max="8" width="9" style="44"/>
    <col min="9" max="9" width="12.875" style="31" customWidth="1"/>
    <col min="10" max="10" width="11.75" style="31" bestFit="1" customWidth="1"/>
    <col min="11" max="13" width="12.875" customWidth="1"/>
  </cols>
  <sheetData>
    <row r="2" spans="1:14">
      <c r="A2" s="154" t="s">
        <v>180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</row>
    <row r="4" spans="1:14" s="43" customFormat="1" ht="16.5" thickBot="1">
      <c r="A4" s="153" t="s">
        <v>179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14"/>
    </row>
    <row r="5" spans="1:14" s="31" customFormat="1" ht="72.75" thickBot="1">
      <c r="A5" s="24" t="s">
        <v>0</v>
      </c>
      <c r="B5" s="25" t="s">
        <v>1</v>
      </c>
      <c r="C5" s="25" t="s">
        <v>3</v>
      </c>
      <c r="D5" s="25" t="s">
        <v>4</v>
      </c>
      <c r="E5" s="25" t="s">
        <v>5</v>
      </c>
      <c r="F5" s="25" t="s">
        <v>6</v>
      </c>
      <c r="G5" s="25" t="s">
        <v>7</v>
      </c>
      <c r="H5" s="26" t="s">
        <v>8</v>
      </c>
      <c r="I5" s="27" t="s">
        <v>10</v>
      </c>
      <c r="J5" s="27" t="s">
        <v>9</v>
      </c>
      <c r="K5" s="28" t="s">
        <v>12</v>
      </c>
      <c r="L5" s="29" t="s">
        <v>167</v>
      </c>
      <c r="M5" s="30" t="s">
        <v>11</v>
      </c>
    </row>
    <row r="6" spans="1:14" ht="15" thickBot="1">
      <c r="A6" s="38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1">
        <v>7</v>
      </c>
      <c r="H6" s="33">
        <v>8</v>
      </c>
      <c r="I6" s="45">
        <v>9</v>
      </c>
      <c r="J6" s="45">
        <v>10</v>
      </c>
      <c r="K6" s="2">
        <v>11</v>
      </c>
      <c r="L6" s="3">
        <v>12</v>
      </c>
      <c r="M6" s="4">
        <v>13</v>
      </c>
    </row>
    <row r="7" spans="1:14" ht="24" customHeight="1" thickBot="1">
      <c r="A7" s="131" t="s">
        <v>67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3"/>
    </row>
    <row r="8" spans="1:14" s="22" customFormat="1" ht="28.5" customHeight="1">
      <c r="A8" s="39">
        <v>1</v>
      </c>
      <c r="B8" s="10" t="s">
        <v>68</v>
      </c>
      <c r="C8" s="10" t="s">
        <v>34</v>
      </c>
      <c r="D8" s="10" t="s">
        <v>69</v>
      </c>
      <c r="E8" s="10">
        <v>2002</v>
      </c>
      <c r="F8" s="34" t="s">
        <v>70</v>
      </c>
      <c r="G8" s="11">
        <v>8</v>
      </c>
      <c r="H8" s="34">
        <v>630</v>
      </c>
      <c r="I8" s="46"/>
      <c r="J8" s="47">
        <v>12</v>
      </c>
      <c r="K8" s="86">
        <f>I8*J8</f>
        <v>0</v>
      </c>
      <c r="L8" s="86">
        <f>K8*23%</f>
        <v>0</v>
      </c>
      <c r="M8" s="87">
        <f>K8+L8</f>
        <v>0</v>
      </c>
    </row>
    <row r="9" spans="1:14" s="22" customFormat="1" ht="28.5" customHeight="1">
      <c r="A9" s="40">
        <v>2</v>
      </c>
      <c r="B9" s="13" t="s">
        <v>68</v>
      </c>
      <c r="C9" s="13" t="s">
        <v>34</v>
      </c>
      <c r="D9" s="13" t="s">
        <v>69</v>
      </c>
      <c r="E9" s="13">
        <v>2002</v>
      </c>
      <c r="F9" s="23" t="s">
        <v>71</v>
      </c>
      <c r="G9" s="14">
        <v>8</v>
      </c>
      <c r="H9" s="23">
        <v>1000</v>
      </c>
      <c r="I9" s="48"/>
      <c r="J9" s="49">
        <v>12</v>
      </c>
      <c r="K9" s="88">
        <f t="shared" ref="K9:K37" si="0">I9*J9</f>
        <v>0</v>
      </c>
      <c r="L9" s="88">
        <f t="shared" ref="L9:L37" si="1">K9*23%</f>
        <v>0</v>
      </c>
      <c r="M9" s="89">
        <f t="shared" ref="M9:M37" si="2">K9+L9</f>
        <v>0</v>
      </c>
    </row>
    <row r="10" spans="1:14" s="22" customFormat="1" ht="28.5" customHeight="1">
      <c r="A10" s="40">
        <v>3</v>
      </c>
      <c r="B10" s="13" t="s">
        <v>68</v>
      </c>
      <c r="C10" s="13" t="s">
        <v>34</v>
      </c>
      <c r="D10" s="13" t="s">
        <v>69</v>
      </c>
      <c r="E10" s="13">
        <v>2002</v>
      </c>
      <c r="F10" s="23" t="s">
        <v>72</v>
      </c>
      <c r="G10" s="14">
        <v>4</v>
      </c>
      <c r="H10" s="23">
        <v>1000</v>
      </c>
      <c r="I10" s="48"/>
      <c r="J10" s="49">
        <v>12</v>
      </c>
      <c r="K10" s="88">
        <f t="shared" si="0"/>
        <v>0</v>
      </c>
      <c r="L10" s="88">
        <f t="shared" si="1"/>
        <v>0</v>
      </c>
      <c r="M10" s="89">
        <f t="shared" si="2"/>
        <v>0</v>
      </c>
    </row>
    <row r="11" spans="1:14" s="22" customFormat="1" ht="28.5" customHeight="1">
      <c r="A11" s="40">
        <v>4</v>
      </c>
      <c r="B11" s="13" t="s">
        <v>68</v>
      </c>
      <c r="C11" s="13" t="s">
        <v>34</v>
      </c>
      <c r="D11" s="13" t="s">
        <v>69</v>
      </c>
      <c r="E11" s="13">
        <v>2002</v>
      </c>
      <c r="F11" s="23" t="s">
        <v>73</v>
      </c>
      <c r="G11" s="14">
        <v>4</v>
      </c>
      <c r="H11" s="23">
        <v>630</v>
      </c>
      <c r="I11" s="48"/>
      <c r="J11" s="49">
        <v>12</v>
      </c>
      <c r="K11" s="88">
        <f t="shared" si="0"/>
        <v>0</v>
      </c>
      <c r="L11" s="88">
        <f t="shared" si="1"/>
        <v>0</v>
      </c>
      <c r="M11" s="89">
        <f t="shared" si="2"/>
        <v>0</v>
      </c>
    </row>
    <row r="12" spans="1:14" s="22" customFormat="1" ht="28.5" customHeight="1">
      <c r="A12" s="40">
        <v>5</v>
      </c>
      <c r="B12" s="13" t="s">
        <v>68</v>
      </c>
      <c r="C12" s="13" t="s">
        <v>34</v>
      </c>
      <c r="D12" s="13" t="s">
        <v>69</v>
      </c>
      <c r="E12" s="13">
        <v>2002</v>
      </c>
      <c r="F12" s="23" t="s">
        <v>74</v>
      </c>
      <c r="G12" s="14">
        <v>2</v>
      </c>
      <c r="H12" s="23">
        <v>480</v>
      </c>
      <c r="I12" s="48"/>
      <c r="J12" s="49">
        <v>12</v>
      </c>
      <c r="K12" s="88">
        <f t="shared" si="0"/>
        <v>0</v>
      </c>
      <c r="L12" s="88">
        <f t="shared" si="1"/>
        <v>0</v>
      </c>
      <c r="M12" s="89">
        <f t="shared" si="2"/>
        <v>0</v>
      </c>
    </row>
    <row r="13" spans="1:14" s="22" customFormat="1" ht="28.5" customHeight="1">
      <c r="A13" s="40">
        <v>6</v>
      </c>
      <c r="B13" s="13" t="s">
        <v>68</v>
      </c>
      <c r="C13" s="13" t="s">
        <v>34</v>
      </c>
      <c r="D13" s="13" t="s">
        <v>69</v>
      </c>
      <c r="E13" s="13">
        <v>2002</v>
      </c>
      <c r="F13" s="23" t="s">
        <v>75</v>
      </c>
      <c r="G13" s="14">
        <v>2</v>
      </c>
      <c r="H13" s="23">
        <v>480</v>
      </c>
      <c r="I13" s="48"/>
      <c r="J13" s="49">
        <v>12</v>
      </c>
      <c r="K13" s="88">
        <f t="shared" si="0"/>
        <v>0</v>
      </c>
      <c r="L13" s="88">
        <f t="shared" si="1"/>
        <v>0</v>
      </c>
      <c r="M13" s="89">
        <f t="shared" si="2"/>
        <v>0</v>
      </c>
    </row>
    <row r="14" spans="1:14" s="22" customFormat="1" ht="28.5" customHeight="1">
      <c r="A14" s="40">
        <v>7</v>
      </c>
      <c r="B14" s="13" t="s">
        <v>68</v>
      </c>
      <c r="C14" s="13" t="s">
        <v>76</v>
      </c>
      <c r="D14" s="13" t="s">
        <v>77</v>
      </c>
      <c r="E14" s="13"/>
      <c r="F14" s="23" t="s">
        <v>78</v>
      </c>
      <c r="G14" s="14">
        <v>2</v>
      </c>
      <c r="H14" s="23">
        <v>250</v>
      </c>
      <c r="I14" s="48"/>
      <c r="J14" s="49">
        <v>12</v>
      </c>
      <c r="K14" s="88">
        <f t="shared" si="0"/>
        <v>0</v>
      </c>
      <c r="L14" s="88">
        <f t="shared" si="1"/>
        <v>0</v>
      </c>
      <c r="M14" s="89">
        <f t="shared" si="2"/>
        <v>0</v>
      </c>
    </row>
    <row r="15" spans="1:14" s="22" customFormat="1" ht="28.5" customHeight="1">
      <c r="A15" s="40">
        <v>8</v>
      </c>
      <c r="B15" s="13" t="s">
        <v>68</v>
      </c>
      <c r="C15" s="13" t="s">
        <v>48</v>
      </c>
      <c r="D15" s="13" t="s">
        <v>79</v>
      </c>
      <c r="E15" s="13">
        <v>1999</v>
      </c>
      <c r="F15" s="23" t="s">
        <v>80</v>
      </c>
      <c r="G15" s="14">
        <v>2</v>
      </c>
      <c r="H15" s="23">
        <v>2000</v>
      </c>
      <c r="I15" s="48"/>
      <c r="J15" s="49">
        <v>12</v>
      </c>
      <c r="K15" s="88">
        <f t="shared" si="0"/>
        <v>0</v>
      </c>
      <c r="L15" s="88">
        <f t="shared" si="1"/>
        <v>0</v>
      </c>
      <c r="M15" s="89">
        <f t="shared" si="2"/>
        <v>0</v>
      </c>
    </row>
    <row r="16" spans="1:14" s="22" customFormat="1" ht="28.5" customHeight="1">
      <c r="A16" s="40">
        <v>9</v>
      </c>
      <c r="B16" s="13" t="s">
        <v>68</v>
      </c>
      <c r="C16" s="13" t="s">
        <v>48</v>
      </c>
      <c r="D16" s="13" t="s">
        <v>79</v>
      </c>
      <c r="E16" s="13">
        <v>1999</v>
      </c>
      <c r="F16" s="23" t="s">
        <v>81</v>
      </c>
      <c r="G16" s="14">
        <v>2</v>
      </c>
      <c r="H16" s="23">
        <v>2000</v>
      </c>
      <c r="I16" s="48"/>
      <c r="J16" s="49">
        <v>12</v>
      </c>
      <c r="K16" s="88">
        <f t="shared" si="0"/>
        <v>0</v>
      </c>
      <c r="L16" s="88">
        <f t="shared" si="1"/>
        <v>0</v>
      </c>
      <c r="M16" s="89">
        <f t="shared" si="2"/>
        <v>0</v>
      </c>
    </row>
    <row r="17" spans="1:13" s="22" customFormat="1" ht="28.5" customHeight="1">
      <c r="A17" s="40">
        <v>10</v>
      </c>
      <c r="B17" s="13" t="s">
        <v>68</v>
      </c>
      <c r="C17" s="13" t="s">
        <v>87</v>
      </c>
      <c r="D17" s="13" t="s">
        <v>82</v>
      </c>
      <c r="E17" s="13">
        <v>2013</v>
      </c>
      <c r="F17" s="23" t="s">
        <v>83</v>
      </c>
      <c r="G17" s="14">
        <v>2</v>
      </c>
      <c r="H17" s="23">
        <v>2000</v>
      </c>
      <c r="I17" s="48"/>
      <c r="J17" s="49">
        <v>12</v>
      </c>
      <c r="K17" s="88">
        <f t="shared" si="0"/>
        <v>0</v>
      </c>
      <c r="L17" s="88">
        <f t="shared" si="1"/>
        <v>0</v>
      </c>
      <c r="M17" s="89">
        <f t="shared" si="2"/>
        <v>0</v>
      </c>
    </row>
    <row r="18" spans="1:13" s="22" customFormat="1" ht="28.5" customHeight="1">
      <c r="A18" s="40">
        <v>11</v>
      </c>
      <c r="B18" s="13" t="s">
        <v>68</v>
      </c>
      <c r="C18" s="13" t="s">
        <v>87</v>
      </c>
      <c r="D18" s="13" t="s">
        <v>82</v>
      </c>
      <c r="E18" s="13">
        <v>2013</v>
      </c>
      <c r="F18" s="23" t="s">
        <v>84</v>
      </c>
      <c r="G18" s="14">
        <v>2</v>
      </c>
      <c r="H18" s="23">
        <v>2000</v>
      </c>
      <c r="I18" s="48"/>
      <c r="J18" s="49">
        <v>12</v>
      </c>
      <c r="K18" s="88">
        <f t="shared" si="0"/>
        <v>0</v>
      </c>
      <c r="L18" s="88">
        <f t="shared" si="1"/>
        <v>0</v>
      </c>
      <c r="M18" s="89">
        <f t="shared" si="2"/>
        <v>0</v>
      </c>
    </row>
    <row r="19" spans="1:13" s="22" customFormat="1" ht="28.5" customHeight="1">
      <c r="A19" s="40">
        <v>12</v>
      </c>
      <c r="B19" s="13" t="s">
        <v>68</v>
      </c>
      <c r="C19" s="13" t="s">
        <v>48</v>
      </c>
      <c r="D19" s="13" t="s">
        <v>79</v>
      </c>
      <c r="E19" s="13">
        <v>1999</v>
      </c>
      <c r="F19" s="23" t="s">
        <v>85</v>
      </c>
      <c r="G19" s="14">
        <v>2</v>
      </c>
      <c r="H19" s="23">
        <v>2000</v>
      </c>
      <c r="I19" s="48"/>
      <c r="J19" s="49">
        <v>12</v>
      </c>
      <c r="K19" s="88">
        <f t="shared" si="0"/>
        <v>0</v>
      </c>
      <c r="L19" s="88">
        <f t="shared" si="1"/>
        <v>0</v>
      </c>
      <c r="M19" s="89">
        <f t="shared" si="2"/>
        <v>0</v>
      </c>
    </row>
    <row r="20" spans="1:13" s="22" customFormat="1" ht="28.5" customHeight="1">
      <c r="A20" s="40">
        <v>13</v>
      </c>
      <c r="B20" s="13" t="s">
        <v>68</v>
      </c>
      <c r="C20" s="13" t="s">
        <v>48</v>
      </c>
      <c r="D20" s="13" t="s">
        <v>79</v>
      </c>
      <c r="E20" s="13">
        <v>1999</v>
      </c>
      <c r="F20" s="23" t="s">
        <v>86</v>
      </c>
      <c r="G20" s="14">
        <v>3</v>
      </c>
      <c r="H20" s="23">
        <v>2000</v>
      </c>
      <c r="I20" s="48"/>
      <c r="J20" s="49">
        <v>12</v>
      </c>
      <c r="K20" s="88">
        <f t="shared" si="0"/>
        <v>0</v>
      </c>
      <c r="L20" s="88">
        <f t="shared" si="1"/>
        <v>0</v>
      </c>
      <c r="M20" s="89">
        <f t="shared" si="2"/>
        <v>0</v>
      </c>
    </row>
    <row r="21" spans="1:13" s="22" customFormat="1" ht="28.5" customHeight="1">
      <c r="A21" s="40">
        <v>14</v>
      </c>
      <c r="B21" s="13" t="s">
        <v>68</v>
      </c>
      <c r="C21" s="13" t="s">
        <v>48</v>
      </c>
      <c r="D21" s="13" t="s">
        <v>79</v>
      </c>
      <c r="E21" s="13">
        <v>1999</v>
      </c>
      <c r="F21" s="23" t="s">
        <v>107</v>
      </c>
      <c r="G21" s="14"/>
      <c r="H21" s="23">
        <v>320</v>
      </c>
      <c r="I21" s="48"/>
      <c r="J21" s="49">
        <v>12</v>
      </c>
      <c r="K21" s="88">
        <f t="shared" si="0"/>
        <v>0</v>
      </c>
      <c r="L21" s="88">
        <f t="shared" si="1"/>
        <v>0</v>
      </c>
      <c r="M21" s="89">
        <f t="shared" si="2"/>
        <v>0</v>
      </c>
    </row>
    <row r="22" spans="1:13" s="22" customFormat="1" ht="28.5" customHeight="1">
      <c r="A22" s="40">
        <v>15</v>
      </c>
      <c r="B22" s="13" t="s">
        <v>68</v>
      </c>
      <c r="C22" s="13" t="s">
        <v>87</v>
      </c>
      <c r="D22" s="13" t="s">
        <v>82</v>
      </c>
      <c r="E22" s="13">
        <v>2013</v>
      </c>
      <c r="F22" s="23" t="s">
        <v>88</v>
      </c>
      <c r="G22" s="14">
        <v>8</v>
      </c>
      <c r="H22" s="23">
        <v>1000</v>
      </c>
      <c r="I22" s="48"/>
      <c r="J22" s="49">
        <v>12</v>
      </c>
      <c r="K22" s="88">
        <f t="shared" si="0"/>
        <v>0</v>
      </c>
      <c r="L22" s="88">
        <f t="shared" si="1"/>
        <v>0</v>
      </c>
      <c r="M22" s="89">
        <f t="shared" si="2"/>
        <v>0</v>
      </c>
    </row>
    <row r="23" spans="1:13" s="22" customFormat="1" ht="28.5" customHeight="1">
      <c r="A23" s="40">
        <v>16</v>
      </c>
      <c r="B23" s="13" t="s">
        <v>68</v>
      </c>
      <c r="C23" s="13" t="s">
        <v>48</v>
      </c>
      <c r="D23" s="13" t="s">
        <v>79</v>
      </c>
      <c r="E23" s="13">
        <v>1999</v>
      </c>
      <c r="F23" s="23" t="s">
        <v>89</v>
      </c>
      <c r="G23" s="14">
        <v>2</v>
      </c>
      <c r="H23" s="23">
        <v>2000</v>
      </c>
      <c r="I23" s="48"/>
      <c r="J23" s="49">
        <v>12</v>
      </c>
      <c r="K23" s="88">
        <f t="shared" si="0"/>
        <v>0</v>
      </c>
      <c r="L23" s="88">
        <f t="shared" si="1"/>
        <v>0</v>
      </c>
      <c r="M23" s="89">
        <f t="shared" si="2"/>
        <v>0</v>
      </c>
    </row>
    <row r="24" spans="1:13" s="22" customFormat="1" ht="28.5" customHeight="1">
      <c r="A24" s="40">
        <v>17</v>
      </c>
      <c r="B24" s="13" t="s">
        <v>68</v>
      </c>
      <c r="C24" s="13" t="s">
        <v>87</v>
      </c>
      <c r="D24" s="13" t="s">
        <v>82</v>
      </c>
      <c r="E24" s="13">
        <v>2013</v>
      </c>
      <c r="F24" s="23" t="s">
        <v>90</v>
      </c>
      <c r="G24" s="14">
        <v>2</v>
      </c>
      <c r="H24" s="23">
        <v>2000</v>
      </c>
      <c r="I24" s="48"/>
      <c r="J24" s="49">
        <v>12</v>
      </c>
      <c r="K24" s="88">
        <f t="shared" si="0"/>
        <v>0</v>
      </c>
      <c r="L24" s="88">
        <f t="shared" si="1"/>
        <v>0</v>
      </c>
      <c r="M24" s="89">
        <f t="shared" si="2"/>
        <v>0</v>
      </c>
    </row>
    <row r="25" spans="1:13" s="22" customFormat="1" ht="28.5" customHeight="1">
      <c r="A25" s="40">
        <v>18</v>
      </c>
      <c r="B25" s="13" t="s">
        <v>68</v>
      </c>
      <c r="C25" s="13" t="s">
        <v>87</v>
      </c>
      <c r="D25" s="13" t="s">
        <v>69</v>
      </c>
      <c r="E25" s="13">
        <v>2008</v>
      </c>
      <c r="F25" s="23" t="s">
        <v>91</v>
      </c>
      <c r="G25" s="14">
        <v>2</v>
      </c>
      <c r="H25" s="23">
        <v>2000</v>
      </c>
      <c r="I25" s="48"/>
      <c r="J25" s="49">
        <v>12</v>
      </c>
      <c r="K25" s="88">
        <f t="shared" si="0"/>
        <v>0</v>
      </c>
      <c r="L25" s="88">
        <f t="shared" si="1"/>
        <v>0</v>
      </c>
      <c r="M25" s="89">
        <f t="shared" si="2"/>
        <v>0</v>
      </c>
    </row>
    <row r="26" spans="1:13" s="22" customFormat="1" ht="28.5" customHeight="1">
      <c r="A26" s="40">
        <v>19</v>
      </c>
      <c r="B26" s="13" t="s">
        <v>68</v>
      </c>
      <c r="C26" s="13" t="s">
        <v>87</v>
      </c>
      <c r="D26" s="13" t="s">
        <v>69</v>
      </c>
      <c r="E26" s="13">
        <v>2008</v>
      </c>
      <c r="F26" s="23" t="s">
        <v>92</v>
      </c>
      <c r="G26" s="14">
        <v>2</v>
      </c>
      <c r="H26" s="23">
        <v>2000</v>
      </c>
      <c r="I26" s="48"/>
      <c r="J26" s="49">
        <v>12</v>
      </c>
      <c r="K26" s="88">
        <f t="shared" si="0"/>
        <v>0</v>
      </c>
      <c r="L26" s="88">
        <f t="shared" si="1"/>
        <v>0</v>
      </c>
      <c r="M26" s="89">
        <f t="shared" si="2"/>
        <v>0</v>
      </c>
    </row>
    <row r="27" spans="1:13" s="22" customFormat="1" ht="28.5" customHeight="1">
      <c r="A27" s="40">
        <v>20</v>
      </c>
      <c r="B27" s="13" t="s">
        <v>68</v>
      </c>
      <c r="C27" s="13" t="s">
        <v>87</v>
      </c>
      <c r="D27" s="13" t="s">
        <v>69</v>
      </c>
      <c r="E27" s="13">
        <v>2008</v>
      </c>
      <c r="F27" s="23" t="s">
        <v>93</v>
      </c>
      <c r="G27" s="14">
        <v>2</v>
      </c>
      <c r="H27" s="23">
        <v>2000</v>
      </c>
      <c r="I27" s="48"/>
      <c r="J27" s="49">
        <v>12</v>
      </c>
      <c r="K27" s="88">
        <f t="shared" si="0"/>
        <v>0</v>
      </c>
      <c r="L27" s="88">
        <f t="shared" si="1"/>
        <v>0</v>
      </c>
      <c r="M27" s="89">
        <f t="shared" si="2"/>
        <v>0</v>
      </c>
    </row>
    <row r="28" spans="1:13" s="22" customFormat="1" ht="28.5" customHeight="1">
      <c r="A28" s="40">
        <v>21</v>
      </c>
      <c r="B28" s="13" t="s">
        <v>68</v>
      </c>
      <c r="C28" s="13" t="s">
        <v>87</v>
      </c>
      <c r="D28" s="13" t="s">
        <v>69</v>
      </c>
      <c r="E28" s="13">
        <v>2008</v>
      </c>
      <c r="F28" s="23" t="s">
        <v>94</v>
      </c>
      <c r="G28" s="14">
        <v>2</v>
      </c>
      <c r="H28" s="23">
        <v>2000</v>
      </c>
      <c r="I28" s="48"/>
      <c r="J28" s="49">
        <v>12</v>
      </c>
      <c r="K28" s="88">
        <f t="shared" si="0"/>
        <v>0</v>
      </c>
      <c r="L28" s="88">
        <f t="shared" si="1"/>
        <v>0</v>
      </c>
      <c r="M28" s="89">
        <f t="shared" si="2"/>
        <v>0</v>
      </c>
    </row>
    <row r="29" spans="1:13" s="22" customFormat="1" ht="28.5" customHeight="1">
      <c r="A29" s="40">
        <v>22</v>
      </c>
      <c r="B29" s="13" t="s">
        <v>68</v>
      </c>
      <c r="C29" s="13" t="s">
        <v>87</v>
      </c>
      <c r="D29" s="13" t="s">
        <v>69</v>
      </c>
      <c r="E29" s="13">
        <v>2008</v>
      </c>
      <c r="F29" s="23" t="s">
        <v>95</v>
      </c>
      <c r="G29" s="14">
        <v>2</v>
      </c>
      <c r="H29" s="23">
        <v>2000</v>
      </c>
      <c r="I29" s="48"/>
      <c r="J29" s="49">
        <v>12</v>
      </c>
      <c r="K29" s="88">
        <f t="shared" si="0"/>
        <v>0</v>
      </c>
      <c r="L29" s="88">
        <f t="shared" si="1"/>
        <v>0</v>
      </c>
      <c r="M29" s="89">
        <f t="shared" si="2"/>
        <v>0</v>
      </c>
    </row>
    <row r="30" spans="1:13" s="22" customFormat="1" ht="28.5" customHeight="1">
      <c r="A30" s="40">
        <v>23</v>
      </c>
      <c r="B30" s="13" t="s">
        <v>68</v>
      </c>
      <c r="C30" s="13" t="s">
        <v>87</v>
      </c>
      <c r="D30" s="13" t="s">
        <v>69</v>
      </c>
      <c r="E30" s="13">
        <v>2008</v>
      </c>
      <c r="F30" s="23" t="s">
        <v>96</v>
      </c>
      <c r="G30" s="14">
        <v>2</v>
      </c>
      <c r="H30" s="23">
        <v>2000</v>
      </c>
      <c r="I30" s="48"/>
      <c r="J30" s="49">
        <v>12</v>
      </c>
      <c r="K30" s="88">
        <f t="shared" si="0"/>
        <v>0</v>
      </c>
      <c r="L30" s="88">
        <f t="shared" si="1"/>
        <v>0</v>
      </c>
      <c r="M30" s="89">
        <f t="shared" si="2"/>
        <v>0</v>
      </c>
    </row>
    <row r="31" spans="1:13" s="22" customFormat="1" ht="28.5" customHeight="1">
      <c r="A31" s="40">
        <v>24</v>
      </c>
      <c r="B31" s="13" t="s">
        <v>68</v>
      </c>
      <c r="C31" s="13" t="s">
        <v>87</v>
      </c>
      <c r="D31" s="13" t="s">
        <v>69</v>
      </c>
      <c r="E31" s="13">
        <v>2008</v>
      </c>
      <c r="F31" s="23" t="s">
        <v>97</v>
      </c>
      <c r="G31" s="14">
        <v>2</v>
      </c>
      <c r="H31" s="23">
        <v>2000</v>
      </c>
      <c r="I31" s="48"/>
      <c r="J31" s="49">
        <v>12</v>
      </c>
      <c r="K31" s="88">
        <f t="shared" si="0"/>
        <v>0</v>
      </c>
      <c r="L31" s="88">
        <f t="shared" si="1"/>
        <v>0</v>
      </c>
      <c r="M31" s="89">
        <f t="shared" si="2"/>
        <v>0</v>
      </c>
    </row>
    <row r="32" spans="1:13" s="22" customFormat="1" ht="28.5" customHeight="1">
      <c r="A32" s="40">
        <v>25</v>
      </c>
      <c r="B32" s="13" t="s">
        <v>68</v>
      </c>
      <c r="C32" s="13" t="s">
        <v>87</v>
      </c>
      <c r="D32" s="13" t="s">
        <v>69</v>
      </c>
      <c r="E32" s="13">
        <v>2008</v>
      </c>
      <c r="F32" s="23" t="s">
        <v>98</v>
      </c>
      <c r="G32" s="14">
        <v>2</v>
      </c>
      <c r="H32" s="23">
        <v>2000</v>
      </c>
      <c r="I32" s="48"/>
      <c r="J32" s="49">
        <v>12</v>
      </c>
      <c r="K32" s="88">
        <f t="shared" si="0"/>
        <v>0</v>
      </c>
      <c r="L32" s="88">
        <f t="shared" si="1"/>
        <v>0</v>
      </c>
      <c r="M32" s="89">
        <f t="shared" si="2"/>
        <v>0</v>
      </c>
    </row>
    <row r="33" spans="1:13" s="22" customFormat="1" ht="28.5" customHeight="1">
      <c r="A33" s="40">
        <v>26</v>
      </c>
      <c r="B33" s="13" t="s">
        <v>68</v>
      </c>
      <c r="C33" s="13" t="s">
        <v>87</v>
      </c>
      <c r="D33" s="13" t="s">
        <v>69</v>
      </c>
      <c r="E33" s="13">
        <v>2008</v>
      </c>
      <c r="F33" s="23" t="s">
        <v>99</v>
      </c>
      <c r="G33" s="14">
        <v>2</v>
      </c>
      <c r="H33" s="23">
        <v>2000</v>
      </c>
      <c r="I33" s="48"/>
      <c r="J33" s="49">
        <v>12</v>
      </c>
      <c r="K33" s="88">
        <f t="shared" si="0"/>
        <v>0</v>
      </c>
      <c r="L33" s="88">
        <f t="shared" si="1"/>
        <v>0</v>
      </c>
      <c r="M33" s="89">
        <f t="shared" si="2"/>
        <v>0</v>
      </c>
    </row>
    <row r="34" spans="1:13" s="22" customFormat="1" ht="28.5" customHeight="1">
      <c r="A34" s="40">
        <v>27</v>
      </c>
      <c r="B34" s="13" t="s">
        <v>68</v>
      </c>
      <c r="C34" s="13" t="s">
        <v>87</v>
      </c>
      <c r="D34" s="13" t="s">
        <v>69</v>
      </c>
      <c r="E34" s="13">
        <v>2008</v>
      </c>
      <c r="F34" s="23" t="s">
        <v>100</v>
      </c>
      <c r="G34" s="14">
        <v>2</v>
      </c>
      <c r="H34" s="23">
        <v>2000</v>
      </c>
      <c r="I34" s="48"/>
      <c r="J34" s="49">
        <v>12</v>
      </c>
      <c r="K34" s="88">
        <f t="shared" si="0"/>
        <v>0</v>
      </c>
      <c r="L34" s="88">
        <f t="shared" si="1"/>
        <v>0</v>
      </c>
      <c r="M34" s="89">
        <f t="shared" si="2"/>
        <v>0</v>
      </c>
    </row>
    <row r="35" spans="1:13" s="22" customFormat="1" ht="28.5" customHeight="1">
      <c r="A35" s="40">
        <v>28</v>
      </c>
      <c r="B35" s="13" t="s">
        <v>68</v>
      </c>
      <c r="C35" s="13" t="s">
        <v>87</v>
      </c>
      <c r="D35" s="13" t="s">
        <v>69</v>
      </c>
      <c r="E35" s="13">
        <v>2008</v>
      </c>
      <c r="F35" s="23" t="s">
        <v>101</v>
      </c>
      <c r="G35" s="14">
        <v>2</v>
      </c>
      <c r="H35" s="23">
        <v>2000</v>
      </c>
      <c r="I35" s="48"/>
      <c r="J35" s="49">
        <v>12</v>
      </c>
      <c r="K35" s="88">
        <f t="shared" si="0"/>
        <v>0</v>
      </c>
      <c r="L35" s="88">
        <f t="shared" si="1"/>
        <v>0</v>
      </c>
      <c r="M35" s="89">
        <f t="shared" si="2"/>
        <v>0</v>
      </c>
    </row>
    <row r="36" spans="1:13" s="22" customFormat="1" ht="28.5" customHeight="1">
      <c r="A36" s="40">
        <v>29</v>
      </c>
      <c r="B36" s="13" t="s">
        <v>68</v>
      </c>
      <c r="C36" s="13" t="s">
        <v>87</v>
      </c>
      <c r="D36" s="13" t="s">
        <v>69</v>
      </c>
      <c r="E36" s="13">
        <v>2008</v>
      </c>
      <c r="F36" s="23" t="s">
        <v>102</v>
      </c>
      <c r="G36" s="14">
        <v>2</v>
      </c>
      <c r="H36" s="23">
        <v>2000</v>
      </c>
      <c r="I36" s="48"/>
      <c r="J36" s="49">
        <v>12</v>
      </c>
      <c r="K36" s="88">
        <f t="shared" si="0"/>
        <v>0</v>
      </c>
      <c r="L36" s="88">
        <f t="shared" si="1"/>
        <v>0</v>
      </c>
      <c r="M36" s="89">
        <f t="shared" si="2"/>
        <v>0</v>
      </c>
    </row>
    <row r="37" spans="1:13" s="22" customFormat="1" ht="28.5" customHeight="1" thickBot="1">
      <c r="A37" s="40">
        <v>30</v>
      </c>
      <c r="B37" s="13" t="s">
        <v>103</v>
      </c>
      <c r="C37" s="13" t="s">
        <v>104</v>
      </c>
      <c r="D37" s="13" t="s">
        <v>105</v>
      </c>
      <c r="E37" s="13">
        <v>2016</v>
      </c>
      <c r="F37" s="23" t="s">
        <v>106</v>
      </c>
      <c r="G37" s="14">
        <v>2</v>
      </c>
      <c r="H37" s="23">
        <v>2000</v>
      </c>
      <c r="I37" s="48"/>
      <c r="J37" s="49">
        <v>12</v>
      </c>
      <c r="K37" s="88">
        <f t="shared" si="0"/>
        <v>0</v>
      </c>
      <c r="L37" s="88">
        <f t="shared" si="1"/>
        <v>0</v>
      </c>
      <c r="M37" s="89">
        <f t="shared" si="2"/>
        <v>0</v>
      </c>
    </row>
    <row r="38" spans="1:13" s="22" customFormat="1" ht="24" customHeight="1" thickBot="1">
      <c r="A38" s="125" t="s">
        <v>108</v>
      </c>
      <c r="B38" s="126"/>
      <c r="C38" s="126"/>
      <c r="D38" s="126"/>
      <c r="E38" s="126"/>
      <c r="F38" s="126"/>
      <c r="G38" s="126"/>
      <c r="H38" s="126"/>
      <c r="I38" s="126"/>
      <c r="J38" s="127"/>
      <c r="K38" s="17">
        <f>SUM(K8:K37)</f>
        <v>0</v>
      </c>
      <c r="L38" s="90">
        <f>K38*23%</f>
        <v>0</v>
      </c>
      <c r="M38" s="115">
        <f>K38+L38</f>
        <v>0</v>
      </c>
    </row>
    <row r="39" spans="1:13" ht="15" thickBot="1">
      <c r="A39" s="41"/>
      <c r="B39" s="35"/>
      <c r="C39" s="35"/>
      <c r="D39" s="35"/>
      <c r="E39" s="35"/>
      <c r="F39" s="35"/>
      <c r="G39" s="19"/>
      <c r="H39" s="35"/>
      <c r="I39" s="50"/>
      <c r="J39" s="50"/>
      <c r="K39" s="20"/>
      <c r="L39" s="20"/>
      <c r="M39" s="21"/>
    </row>
    <row r="40" spans="1:13" ht="24" customHeight="1" thickBot="1">
      <c r="A40" s="131" t="s">
        <v>2</v>
      </c>
      <c r="B40" s="132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3"/>
    </row>
    <row r="41" spans="1:13" s="6" customFormat="1" ht="36">
      <c r="A41" s="39">
        <v>1</v>
      </c>
      <c r="B41" s="10" t="s">
        <v>147</v>
      </c>
      <c r="C41" s="10" t="s">
        <v>13</v>
      </c>
      <c r="D41" s="10" t="s">
        <v>14</v>
      </c>
      <c r="E41" s="10">
        <v>1962</v>
      </c>
      <c r="F41" s="34"/>
      <c r="G41" s="11">
        <v>2</v>
      </c>
      <c r="H41" s="34">
        <v>100</v>
      </c>
      <c r="I41" s="46"/>
      <c r="J41" s="47">
        <v>12</v>
      </c>
      <c r="K41" s="86">
        <f>I41*J41</f>
        <v>0</v>
      </c>
      <c r="L41" s="86">
        <f>K41*23%</f>
        <v>0</v>
      </c>
      <c r="M41" s="87">
        <f>K41+L41</f>
        <v>0</v>
      </c>
    </row>
    <row r="42" spans="1:13" s="6" customFormat="1" ht="36">
      <c r="A42" s="40">
        <v>2</v>
      </c>
      <c r="B42" s="13" t="s">
        <v>147</v>
      </c>
      <c r="C42" s="13" t="s">
        <v>13</v>
      </c>
      <c r="D42" s="13" t="s">
        <v>14</v>
      </c>
      <c r="E42" s="13">
        <v>1962</v>
      </c>
      <c r="F42" s="23"/>
      <c r="G42" s="14">
        <v>2</v>
      </c>
      <c r="H42" s="23">
        <v>100</v>
      </c>
      <c r="I42" s="48"/>
      <c r="J42" s="49">
        <v>12</v>
      </c>
      <c r="K42" s="88">
        <f t="shared" ref="K42" si="3">I42*J42</f>
        <v>0</v>
      </c>
      <c r="L42" s="88">
        <f t="shared" ref="L42:L60" si="4">K42*23%</f>
        <v>0</v>
      </c>
      <c r="M42" s="89">
        <f t="shared" ref="M42" si="5">K42+L42</f>
        <v>0</v>
      </c>
    </row>
    <row r="43" spans="1:13" s="6" customFormat="1" ht="48">
      <c r="A43" s="40">
        <v>3</v>
      </c>
      <c r="B43" s="13" t="s">
        <v>148</v>
      </c>
      <c r="C43" s="13" t="s">
        <v>13</v>
      </c>
      <c r="D43" s="13" t="s">
        <v>15</v>
      </c>
      <c r="E43" s="13">
        <v>2000</v>
      </c>
      <c r="F43" s="23" t="s">
        <v>16</v>
      </c>
      <c r="G43" s="14">
        <v>2</v>
      </c>
      <c r="H43" s="23">
        <v>100</v>
      </c>
      <c r="I43" s="48"/>
      <c r="J43" s="49">
        <v>12</v>
      </c>
      <c r="K43" s="88">
        <f t="shared" ref="K43:K60" si="6">I43*J43</f>
        <v>0</v>
      </c>
      <c r="L43" s="88">
        <f t="shared" si="4"/>
        <v>0</v>
      </c>
      <c r="M43" s="89">
        <f t="shared" ref="M43:M60" si="7">K43+L43</f>
        <v>0</v>
      </c>
    </row>
    <row r="44" spans="1:13" s="6" customFormat="1" ht="36">
      <c r="A44" s="40">
        <v>4</v>
      </c>
      <c r="B44" s="13" t="s">
        <v>149</v>
      </c>
      <c r="C44" s="13" t="s">
        <v>17</v>
      </c>
      <c r="D44" s="13" t="s">
        <v>18</v>
      </c>
      <c r="E44" s="13">
        <v>2000</v>
      </c>
      <c r="F44" s="23"/>
      <c r="G44" s="14">
        <v>3</v>
      </c>
      <c r="H44" s="23">
        <v>100</v>
      </c>
      <c r="I44" s="48"/>
      <c r="J44" s="49">
        <v>12</v>
      </c>
      <c r="K44" s="88">
        <f t="shared" si="6"/>
        <v>0</v>
      </c>
      <c r="L44" s="88">
        <f t="shared" si="4"/>
        <v>0</v>
      </c>
      <c r="M44" s="89">
        <f t="shared" si="7"/>
        <v>0</v>
      </c>
    </row>
    <row r="45" spans="1:13" s="6" customFormat="1" ht="36">
      <c r="A45" s="40">
        <v>5</v>
      </c>
      <c r="B45" s="13" t="s">
        <v>150</v>
      </c>
      <c r="C45" s="13" t="s">
        <v>19</v>
      </c>
      <c r="D45" s="13" t="s">
        <v>20</v>
      </c>
      <c r="E45" s="13">
        <v>1991</v>
      </c>
      <c r="F45" s="23"/>
      <c r="G45" s="14">
        <v>2</v>
      </c>
      <c r="H45" s="23">
        <v>250</v>
      </c>
      <c r="I45" s="48"/>
      <c r="J45" s="49">
        <v>12</v>
      </c>
      <c r="K45" s="88">
        <f t="shared" si="6"/>
        <v>0</v>
      </c>
      <c r="L45" s="88">
        <f t="shared" si="4"/>
        <v>0</v>
      </c>
      <c r="M45" s="89">
        <f t="shared" si="7"/>
        <v>0</v>
      </c>
    </row>
    <row r="46" spans="1:13" s="6" customFormat="1" ht="28.5" customHeight="1">
      <c r="A46" s="40">
        <v>6</v>
      </c>
      <c r="B46" s="13" t="s">
        <v>152</v>
      </c>
      <c r="C46" s="13" t="s">
        <v>21</v>
      </c>
      <c r="D46" s="13" t="s">
        <v>22</v>
      </c>
      <c r="E46" s="13">
        <v>1970</v>
      </c>
      <c r="F46" s="23"/>
      <c r="G46" s="14">
        <v>3</v>
      </c>
      <c r="H46" s="23">
        <v>1200</v>
      </c>
      <c r="I46" s="48"/>
      <c r="J46" s="49">
        <v>12</v>
      </c>
      <c r="K46" s="88">
        <f t="shared" si="6"/>
        <v>0</v>
      </c>
      <c r="L46" s="88">
        <f t="shared" si="4"/>
        <v>0</v>
      </c>
      <c r="M46" s="89">
        <f t="shared" si="7"/>
        <v>0</v>
      </c>
    </row>
    <row r="47" spans="1:13" s="6" customFormat="1" ht="28.5" customHeight="1">
      <c r="A47" s="40">
        <v>7</v>
      </c>
      <c r="B47" s="13" t="s">
        <v>152</v>
      </c>
      <c r="C47" s="13" t="s">
        <v>23</v>
      </c>
      <c r="D47" s="13" t="s">
        <v>22</v>
      </c>
      <c r="E47" s="13">
        <v>1970</v>
      </c>
      <c r="F47" s="23"/>
      <c r="G47" s="14">
        <v>2</v>
      </c>
      <c r="H47" s="23">
        <v>800</v>
      </c>
      <c r="I47" s="48"/>
      <c r="J47" s="49">
        <v>12</v>
      </c>
      <c r="K47" s="88">
        <f t="shared" si="6"/>
        <v>0</v>
      </c>
      <c r="L47" s="88">
        <f t="shared" si="4"/>
        <v>0</v>
      </c>
      <c r="M47" s="89">
        <f t="shared" si="7"/>
        <v>0</v>
      </c>
    </row>
    <row r="48" spans="1:13" s="6" customFormat="1" ht="36">
      <c r="A48" s="40">
        <v>8</v>
      </c>
      <c r="B48" s="13" t="s">
        <v>151</v>
      </c>
      <c r="C48" s="13" t="s">
        <v>37</v>
      </c>
      <c r="D48" s="13" t="s">
        <v>24</v>
      </c>
      <c r="E48" s="13">
        <v>2005</v>
      </c>
      <c r="F48" s="23" t="s">
        <v>25</v>
      </c>
      <c r="G48" s="14">
        <v>2</v>
      </c>
      <c r="H48" s="23">
        <v>250</v>
      </c>
      <c r="I48" s="48"/>
      <c r="J48" s="49">
        <v>12</v>
      </c>
      <c r="K48" s="88">
        <f t="shared" si="6"/>
        <v>0</v>
      </c>
      <c r="L48" s="88">
        <f t="shared" si="4"/>
        <v>0</v>
      </c>
      <c r="M48" s="89">
        <f t="shared" si="7"/>
        <v>0</v>
      </c>
    </row>
    <row r="49" spans="1:13" s="6" customFormat="1" ht="28.5" customHeight="1">
      <c r="A49" s="40">
        <v>9</v>
      </c>
      <c r="B49" s="13" t="s">
        <v>153</v>
      </c>
      <c r="C49" s="13" t="s">
        <v>26</v>
      </c>
      <c r="D49" s="13" t="s">
        <v>27</v>
      </c>
      <c r="E49" s="13">
        <v>1980</v>
      </c>
      <c r="F49" s="23"/>
      <c r="G49" s="14">
        <v>8</v>
      </c>
      <c r="H49" s="23">
        <v>1000</v>
      </c>
      <c r="I49" s="48"/>
      <c r="J49" s="49">
        <v>12</v>
      </c>
      <c r="K49" s="88">
        <f t="shared" si="6"/>
        <v>0</v>
      </c>
      <c r="L49" s="88">
        <f t="shared" si="4"/>
        <v>0</v>
      </c>
      <c r="M49" s="89">
        <f t="shared" si="7"/>
        <v>0</v>
      </c>
    </row>
    <row r="50" spans="1:13" s="6" customFormat="1" ht="28.5" customHeight="1">
      <c r="A50" s="40">
        <v>10</v>
      </c>
      <c r="B50" s="13" t="s">
        <v>153</v>
      </c>
      <c r="C50" s="13" t="s">
        <v>28</v>
      </c>
      <c r="D50" s="13" t="s">
        <v>27</v>
      </c>
      <c r="E50" s="13">
        <v>1973</v>
      </c>
      <c r="F50" s="23"/>
      <c r="G50" s="14">
        <v>8</v>
      </c>
      <c r="H50" s="23">
        <v>800</v>
      </c>
      <c r="I50" s="48"/>
      <c r="J50" s="49">
        <v>12</v>
      </c>
      <c r="K50" s="88">
        <f t="shared" si="6"/>
        <v>0</v>
      </c>
      <c r="L50" s="88">
        <f t="shared" si="4"/>
        <v>0</v>
      </c>
      <c r="M50" s="89">
        <f t="shared" si="7"/>
        <v>0</v>
      </c>
    </row>
    <row r="51" spans="1:13" s="6" customFormat="1" ht="28.5" customHeight="1">
      <c r="A51" s="40">
        <v>11</v>
      </c>
      <c r="B51" s="13" t="s">
        <v>153</v>
      </c>
      <c r="C51" s="13" t="s">
        <v>28</v>
      </c>
      <c r="D51" s="13" t="s">
        <v>29</v>
      </c>
      <c r="E51" s="13">
        <v>1998</v>
      </c>
      <c r="F51" s="23"/>
      <c r="G51" s="14">
        <v>7</v>
      </c>
      <c r="H51" s="23">
        <v>500</v>
      </c>
      <c r="I51" s="48"/>
      <c r="J51" s="49">
        <v>12</v>
      </c>
      <c r="K51" s="88">
        <f t="shared" si="6"/>
        <v>0</v>
      </c>
      <c r="L51" s="88">
        <f t="shared" si="4"/>
        <v>0</v>
      </c>
      <c r="M51" s="89">
        <f t="shared" si="7"/>
        <v>0</v>
      </c>
    </row>
    <row r="52" spans="1:13" s="6" customFormat="1" ht="28.5" customHeight="1">
      <c r="A52" s="40">
        <v>12</v>
      </c>
      <c r="B52" s="13" t="s">
        <v>153</v>
      </c>
      <c r="C52" s="13" t="s">
        <v>28</v>
      </c>
      <c r="D52" s="13" t="s">
        <v>30</v>
      </c>
      <c r="E52" s="13">
        <v>1996</v>
      </c>
      <c r="F52" s="23"/>
      <c r="G52" s="14">
        <v>5</v>
      </c>
      <c r="H52" s="23">
        <v>400</v>
      </c>
      <c r="I52" s="48"/>
      <c r="J52" s="49">
        <v>12</v>
      </c>
      <c r="K52" s="88">
        <f t="shared" si="6"/>
        <v>0</v>
      </c>
      <c r="L52" s="88">
        <f t="shared" si="4"/>
        <v>0</v>
      </c>
      <c r="M52" s="89">
        <f t="shared" si="7"/>
        <v>0</v>
      </c>
    </row>
    <row r="53" spans="1:13" s="6" customFormat="1" ht="28.5" customHeight="1">
      <c r="A53" s="40">
        <v>13</v>
      </c>
      <c r="B53" s="13" t="s">
        <v>153</v>
      </c>
      <c r="C53" s="13" t="s">
        <v>26</v>
      </c>
      <c r="D53" s="13" t="s">
        <v>31</v>
      </c>
      <c r="E53" s="13">
        <v>1965</v>
      </c>
      <c r="F53" s="23"/>
      <c r="G53" s="14">
        <v>9</v>
      </c>
      <c r="H53" s="23">
        <v>500</v>
      </c>
      <c r="I53" s="48"/>
      <c r="J53" s="49">
        <v>12</v>
      </c>
      <c r="K53" s="88">
        <f t="shared" si="6"/>
        <v>0</v>
      </c>
      <c r="L53" s="88">
        <f t="shared" si="4"/>
        <v>0</v>
      </c>
      <c r="M53" s="89">
        <f t="shared" si="7"/>
        <v>0</v>
      </c>
    </row>
    <row r="54" spans="1:13" s="6" customFormat="1" ht="28.5" customHeight="1">
      <c r="A54" s="40">
        <v>14</v>
      </c>
      <c r="B54" s="13" t="s">
        <v>153</v>
      </c>
      <c r="C54" s="13" t="s">
        <v>33</v>
      </c>
      <c r="D54" s="13" t="s">
        <v>31</v>
      </c>
      <c r="E54" s="13">
        <v>2008</v>
      </c>
      <c r="F54" s="23"/>
      <c r="G54" s="14">
        <v>9</v>
      </c>
      <c r="H54" s="23">
        <v>630</v>
      </c>
      <c r="I54" s="48"/>
      <c r="J54" s="49">
        <v>12</v>
      </c>
      <c r="K54" s="88">
        <f t="shared" si="6"/>
        <v>0</v>
      </c>
      <c r="L54" s="88">
        <f t="shared" si="4"/>
        <v>0</v>
      </c>
      <c r="M54" s="89">
        <f t="shared" si="7"/>
        <v>0</v>
      </c>
    </row>
    <row r="55" spans="1:13" s="6" customFormat="1" ht="28.5" customHeight="1">
      <c r="A55" s="40">
        <v>15</v>
      </c>
      <c r="B55" s="13" t="s">
        <v>153</v>
      </c>
      <c r="C55" s="13" t="s">
        <v>33</v>
      </c>
      <c r="D55" s="13" t="s">
        <v>31</v>
      </c>
      <c r="E55" s="13">
        <v>2008</v>
      </c>
      <c r="F55" s="23"/>
      <c r="G55" s="14">
        <v>9</v>
      </c>
      <c r="H55" s="23">
        <v>630</v>
      </c>
      <c r="I55" s="48"/>
      <c r="J55" s="49">
        <v>12</v>
      </c>
      <c r="K55" s="88">
        <f t="shared" si="6"/>
        <v>0</v>
      </c>
      <c r="L55" s="88">
        <f t="shared" si="4"/>
        <v>0</v>
      </c>
      <c r="M55" s="89">
        <f t="shared" si="7"/>
        <v>0</v>
      </c>
    </row>
    <row r="56" spans="1:13" s="6" customFormat="1" ht="36">
      <c r="A56" s="40">
        <v>16</v>
      </c>
      <c r="B56" s="13" t="s">
        <v>155</v>
      </c>
      <c r="C56" s="13" t="s">
        <v>19</v>
      </c>
      <c r="D56" s="13" t="s">
        <v>32</v>
      </c>
      <c r="E56" s="13">
        <v>1999</v>
      </c>
      <c r="F56" s="23"/>
      <c r="G56" s="14">
        <v>2</v>
      </c>
      <c r="H56" s="23">
        <v>100</v>
      </c>
      <c r="I56" s="48"/>
      <c r="J56" s="49">
        <v>12</v>
      </c>
      <c r="K56" s="88">
        <f t="shared" si="6"/>
        <v>0</v>
      </c>
      <c r="L56" s="88">
        <f t="shared" si="4"/>
        <v>0</v>
      </c>
      <c r="M56" s="89">
        <f t="shared" si="7"/>
        <v>0</v>
      </c>
    </row>
    <row r="57" spans="1:13" s="6" customFormat="1" ht="36">
      <c r="A57" s="40">
        <v>17</v>
      </c>
      <c r="B57" s="13" t="s">
        <v>156</v>
      </c>
      <c r="C57" s="15" t="s">
        <v>34</v>
      </c>
      <c r="D57" s="15" t="s">
        <v>35</v>
      </c>
      <c r="E57" s="15">
        <v>2002</v>
      </c>
      <c r="F57" s="23" t="s">
        <v>36</v>
      </c>
      <c r="G57" s="12">
        <v>3</v>
      </c>
      <c r="H57" s="49">
        <v>820</v>
      </c>
      <c r="I57" s="48"/>
      <c r="J57" s="49">
        <v>12</v>
      </c>
      <c r="K57" s="88">
        <f t="shared" si="6"/>
        <v>0</v>
      </c>
      <c r="L57" s="88">
        <f t="shared" si="4"/>
        <v>0</v>
      </c>
      <c r="M57" s="89">
        <f t="shared" si="7"/>
        <v>0</v>
      </c>
    </row>
    <row r="58" spans="1:13" s="6" customFormat="1" ht="36">
      <c r="A58" s="40">
        <v>18</v>
      </c>
      <c r="B58" s="13" t="s">
        <v>157</v>
      </c>
      <c r="C58" s="15" t="s">
        <v>19</v>
      </c>
      <c r="D58" s="15" t="s">
        <v>18</v>
      </c>
      <c r="E58" s="15">
        <v>1996</v>
      </c>
      <c r="F58" s="23"/>
      <c r="G58" s="12">
        <v>2</v>
      </c>
      <c r="H58" s="49">
        <v>100</v>
      </c>
      <c r="I58" s="48"/>
      <c r="J58" s="49">
        <v>12</v>
      </c>
      <c r="K58" s="88">
        <f t="shared" si="6"/>
        <v>0</v>
      </c>
      <c r="L58" s="88">
        <f t="shared" si="4"/>
        <v>0</v>
      </c>
      <c r="M58" s="89">
        <f t="shared" si="7"/>
        <v>0</v>
      </c>
    </row>
    <row r="59" spans="1:13" s="6" customFormat="1" ht="36">
      <c r="A59" s="40">
        <v>19</v>
      </c>
      <c r="B59" s="13" t="s">
        <v>158</v>
      </c>
      <c r="C59" s="15" t="s">
        <v>19</v>
      </c>
      <c r="D59" s="15" t="s">
        <v>20</v>
      </c>
      <c r="E59" s="15">
        <v>1957</v>
      </c>
      <c r="F59" s="23"/>
      <c r="G59" s="12">
        <v>2</v>
      </c>
      <c r="H59" s="49">
        <v>100</v>
      </c>
      <c r="I59" s="48"/>
      <c r="J59" s="49">
        <v>12</v>
      </c>
      <c r="K59" s="88">
        <f t="shared" si="6"/>
        <v>0</v>
      </c>
      <c r="L59" s="88">
        <f t="shared" si="4"/>
        <v>0</v>
      </c>
      <c r="M59" s="89">
        <f t="shared" si="7"/>
        <v>0</v>
      </c>
    </row>
    <row r="60" spans="1:13" s="6" customFormat="1" ht="36.75" thickBot="1">
      <c r="A60" s="40">
        <v>20</v>
      </c>
      <c r="B60" s="13" t="s">
        <v>159</v>
      </c>
      <c r="C60" s="15" t="s">
        <v>19</v>
      </c>
      <c r="D60" s="15" t="s">
        <v>32</v>
      </c>
      <c r="E60" s="15">
        <v>2005</v>
      </c>
      <c r="F60" s="23"/>
      <c r="G60" s="12"/>
      <c r="H60" s="49">
        <v>100</v>
      </c>
      <c r="I60" s="48"/>
      <c r="J60" s="49">
        <v>12</v>
      </c>
      <c r="K60" s="88">
        <f t="shared" si="6"/>
        <v>0</v>
      </c>
      <c r="L60" s="88">
        <f t="shared" si="4"/>
        <v>0</v>
      </c>
      <c r="M60" s="89">
        <f t="shared" si="7"/>
        <v>0</v>
      </c>
    </row>
    <row r="61" spans="1:13" ht="24" customHeight="1" thickBot="1">
      <c r="A61" s="125" t="s">
        <v>38</v>
      </c>
      <c r="B61" s="126"/>
      <c r="C61" s="126"/>
      <c r="D61" s="126"/>
      <c r="E61" s="126"/>
      <c r="F61" s="126"/>
      <c r="G61" s="126"/>
      <c r="H61" s="126"/>
      <c r="I61" s="126"/>
      <c r="J61" s="127"/>
      <c r="K61" s="17">
        <f>SUM(K41:K60)</f>
        <v>0</v>
      </c>
      <c r="L61" s="90">
        <f>K61*23%</f>
        <v>0</v>
      </c>
      <c r="M61" s="115">
        <f>K61+L61</f>
        <v>0</v>
      </c>
    </row>
    <row r="62" spans="1:13" ht="15" customHeight="1" thickBot="1">
      <c r="A62" s="36"/>
      <c r="B62" s="36"/>
      <c r="C62" s="36"/>
      <c r="D62" s="36"/>
      <c r="E62" s="36"/>
      <c r="F62" s="36"/>
      <c r="G62" s="16"/>
      <c r="H62" s="36"/>
      <c r="I62" s="51"/>
      <c r="J62" s="51"/>
      <c r="K62" s="18"/>
      <c r="L62" s="18"/>
      <c r="M62" s="18"/>
    </row>
    <row r="63" spans="1:13" s="6" customFormat="1" ht="24" customHeight="1" thickBot="1">
      <c r="A63" s="131" t="s">
        <v>39</v>
      </c>
      <c r="B63" s="132"/>
      <c r="C63" s="132"/>
      <c r="D63" s="132"/>
      <c r="E63" s="132"/>
      <c r="F63" s="132"/>
      <c r="G63" s="132"/>
      <c r="H63" s="132"/>
      <c r="I63" s="132"/>
      <c r="J63" s="132"/>
      <c r="K63" s="132"/>
      <c r="L63" s="132"/>
      <c r="M63" s="133"/>
    </row>
    <row r="64" spans="1:13" s="6" customFormat="1" ht="36">
      <c r="A64" s="39">
        <v>1</v>
      </c>
      <c r="B64" s="10" t="s">
        <v>160</v>
      </c>
      <c r="C64" s="10" t="s">
        <v>40</v>
      </c>
      <c r="D64" s="10" t="s">
        <v>41</v>
      </c>
      <c r="E64" s="10">
        <v>1998</v>
      </c>
      <c r="F64" s="34" t="s">
        <v>42</v>
      </c>
      <c r="G64" s="11">
        <v>2</v>
      </c>
      <c r="H64" s="34">
        <v>300</v>
      </c>
      <c r="I64" s="46"/>
      <c r="J64" s="47">
        <v>12</v>
      </c>
      <c r="K64" s="86">
        <f>I64*J64</f>
        <v>0</v>
      </c>
      <c r="L64" s="86">
        <f>K64*23%</f>
        <v>0</v>
      </c>
      <c r="M64" s="87">
        <f>K64+L64</f>
        <v>0</v>
      </c>
    </row>
    <row r="65" spans="1:13" s="6" customFormat="1" ht="36">
      <c r="A65" s="40">
        <v>2</v>
      </c>
      <c r="B65" s="13" t="s">
        <v>160</v>
      </c>
      <c r="C65" s="13" t="s">
        <v>40</v>
      </c>
      <c r="D65" s="13" t="s">
        <v>41</v>
      </c>
      <c r="E65" s="13">
        <v>1998</v>
      </c>
      <c r="F65" s="23" t="s">
        <v>43</v>
      </c>
      <c r="G65" s="14">
        <v>3</v>
      </c>
      <c r="H65" s="23">
        <v>300</v>
      </c>
      <c r="I65" s="48"/>
      <c r="J65" s="49">
        <v>12</v>
      </c>
      <c r="K65" s="88">
        <f t="shared" ref="K65" si="8">I65*J65</f>
        <v>0</v>
      </c>
      <c r="L65" s="88">
        <f t="shared" ref="L65:L71" si="9">K65*23%</f>
        <v>0</v>
      </c>
      <c r="M65" s="89">
        <f t="shared" ref="M65" si="10">K65+L65</f>
        <v>0</v>
      </c>
    </row>
    <row r="66" spans="1:13" s="6" customFormat="1" ht="25.5">
      <c r="A66" s="40">
        <v>3</v>
      </c>
      <c r="B66" s="13" t="s">
        <v>160</v>
      </c>
      <c r="C66" s="13" t="s">
        <v>44</v>
      </c>
      <c r="D66" s="13" t="s">
        <v>45</v>
      </c>
      <c r="E66" s="13">
        <v>2005</v>
      </c>
      <c r="F66" s="23" t="s">
        <v>46</v>
      </c>
      <c r="G66" s="14" t="s">
        <v>47</v>
      </c>
      <c r="H66" s="23">
        <v>500</v>
      </c>
      <c r="I66" s="48"/>
      <c r="J66" s="49">
        <v>12</v>
      </c>
      <c r="K66" s="88">
        <f t="shared" ref="K66:K71" si="11">I66*J66</f>
        <v>0</v>
      </c>
      <c r="L66" s="88">
        <f t="shared" si="9"/>
        <v>0</v>
      </c>
      <c r="M66" s="89">
        <f t="shared" ref="M66:M71" si="12">K66+L66</f>
        <v>0</v>
      </c>
    </row>
    <row r="67" spans="1:13" s="6" customFormat="1" ht="48">
      <c r="A67" s="40">
        <v>4</v>
      </c>
      <c r="B67" s="13" t="s">
        <v>161</v>
      </c>
      <c r="C67" s="13" t="s">
        <v>48</v>
      </c>
      <c r="D67" s="13" t="s">
        <v>49</v>
      </c>
      <c r="E67" s="13">
        <v>2005</v>
      </c>
      <c r="F67" s="23" t="s">
        <v>50</v>
      </c>
      <c r="G67" s="14">
        <v>2</v>
      </c>
      <c r="H67" s="23">
        <v>300</v>
      </c>
      <c r="I67" s="48"/>
      <c r="J67" s="49">
        <v>12</v>
      </c>
      <c r="K67" s="88">
        <f t="shared" si="11"/>
        <v>0</v>
      </c>
      <c r="L67" s="88">
        <f t="shared" si="9"/>
        <v>0</v>
      </c>
      <c r="M67" s="89">
        <f t="shared" si="12"/>
        <v>0</v>
      </c>
    </row>
    <row r="68" spans="1:13" s="6" customFormat="1" ht="43.5" customHeight="1">
      <c r="A68" s="40">
        <v>5</v>
      </c>
      <c r="B68" s="13" t="s">
        <v>162</v>
      </c>
      <c r="C68" s="13" t="s">
        <v>51</v>
      </c>
      <c r="D68" s="13" t="s">
        <v>52</v>
      </c>
      <c r="E68" s="13">
        <v>1997</v>
      </c>
      <c r="F68" s="23" t="s">
        <v>53</v>
      </c>
      <c r="G68" s="14">
        <v>2</v>
      </c>
      <c r="H68" s="23">
        <v>225</v>
      </c>
      <c r="I68" s="48"/>
      <c r="J68" s="49">
        <v>12</v>
      </c>
      <c r="K68" s="88">
        <f t="shared" si="11"/>
        <v>0</v>
      </c>
      <c r="L68" s="88">
        <f t="shared" si="9"/>
        <v>0</v>
      </c>
      <c r="M68" s="89">
        <f t="shared" si="12"/>
        <v>0</v>
      </c>
    </row>
    <row r="69" spans="1:13" s="6" customFormat="1" ht="43.5" customHeight="1">
      <c r="A69" s="40">
        <v>6</v>
      </c>
      <c r="B69" s="13" t="s">
        <v>163</v>
      </c>
      <c r="C69" s="13" t="s">
        <v>54</v>
      </c>
      <c r="D69" s="13" t="s">
        <v>55</v>
      </c>
      <c r="E69" s="13">
        <v>1998</v>
      </c>
      <c r="F69" s="23" t="s">
        <v>56</v>
      </c>
      <c r="G69" s="14">
        <v>2</v>
      </c>
      <c r="H69" s="23">
        <v>40</v>
      </c>
      <c r="I69" s="48"/>
      <c r="J69" s="49">
        <v>12</v>
      </c>
      <c r="K69" s="88">
        <f t="shared" si="11"/>
        <v>0</v>
      </c>
      <c r="L69" s="88">
        <f t="shared" si="9"/>
        <v>0</v>
      </c>
      <c r="M69" s="89">
        <f t="shared" si="12"/>
        <v>0</v>
      </c>
    </row>
    <row r="70" spans="1:13" s="6" customFormat="1" ht="43.5" customHeight="1">
      <c r="A70" s="40">
        <v>7</v>
      </c>
      <c r="B70" s="13" t="s">
        <v>164</v>
      </c>
      <c r="C70" s="13" t="s">
        <v>57</v>
      </c>
      <c r="D70" s="13" t="s">
        <v>58</v>
      </c>
      <c r="E70" s="13">
        <v>2003</v>
      </c>
      <c r="F70" s="23" t="s">
        <v>59</v>
      </c>
      <c r="G70" s="14">
        <v>2</v>
      </c>
      <c r="H70" s="23">
        <v>300</v>
      </c>
      <c r="I70" s="48"/>
      <c r="J70" s="49">
        <v>12</v>
      </c>
      <c r="K70" s="88">
        <f t="shared" si="11"/>
        <v>0</v>
      </c>
      <c r="L70" s="88">
        <f t="shared" si="9"/>
        <v>0</v>
      </c>
      <c r="M70" s="89">
        <f t="shared" si="12"/>
        <v>0</v>
      </c>
    </row>
    <row r="71" spans="1:13" s="6" customFormat="1" ht="36.75" thickBot="1">
      <c r="A71" s="40">
        <v>8</v>
      </c>
      <c r="B71" s="13" t="s">
        <v>165</v>
      </c>
      <c r="C71" s="13" t="s">
        <v>60</v>
      </c>
      <c r="D71" s="13" t="s">
        <v>61</v>
      </c>
      <c r="E71" s="13">
        <v>1965</v>
      </c>
      <c r="F71" s="23"/>
      <c r="G71" s="14"/>
      <c r="H71" s="23">
        <v>1000</v>
      </c>
      <c r="I71" s="48"/>
      <c r="J71" s="49">
        <v>12</v>
      </c>
      <c r="K71" s="88">
        <f t="shared" si="11"/>
        <v>0</v>
      </c>
      <c r="L71" s="88">
        <f t="shared" si="9"/>
        <v>0</v>
      </c>
      <c r="M71" s="89">
        <f t="shared" si="12"/>
        <v>0</v>
      </c>
    </row>
    <row r="72" spans="1:13" ht="24" customHeight="1" thickBot="1">
      <c r="A72" s="125" t="s">
        <v>66</v>
      </c>
      <c r="B72" s="126"/>
      <c r="C72" s="126"/>
      <c r="D72" s="126"/>
      <c r="E72" s="126"/>
      <c r="F72" s="126"/>
      <c r="G72" s="126"/>
      <c r="H72" s="126"/>
      <c r="I72" s="126"/>
      <c r="J72" s="127"/>
      <c r="K72" s="17">
        <f>SUM(K64:K71)</f>
        <v>0</v>
      </c>
      <c r="L72" s="90">
        <f>K72*23%</f>
        <v>0</v>
      </c>
      <c r="M72" s="115">
        <f>K72+L72</f>
        <v>0</v>
      </c>
    </row>
    <row r="73" spans="1:13" s="6" customFormat="1" ht="15" thickBot="1">
      <c r="A73" s="8"/>
      <c r="B73" s="8"/>
      <c r="C73" s="8"/>
      <c r="D73" s="8"/>
      <c r="E73" s="8"/>
      <c r="F73" s="37"/>
      <c r="G73" s="7"/>
      <c r="H73" s="52"/>
      <c r="I73" s="8"/>
      <c r="J73" s="8"/>
      <c r="K73" s="7"/>
      <c r="L73" s="7"/>
      <c r="M73" s="7"/>
    </row>
    <row r="74" spans="1:13" s="6" customFormat="1" ht="24" customHeight="1" thickBot="1">
      <c r="A74" s="131" t="s">
        <v>62</v>
      </c>
      <c r="B74" s="132"/>
      <c r="C74" s="132"/>
      <c r="D74" s="132"/>
      <c r="E74" s="132"/>
      <c r="F74" s="132"/>
      <c r="G74" s="132"/>
      <c r="H74" s="132"/>
      <c r="I74" s="132"/>
      <c r="J74" s="132"/>
      <c r="K74" s="132"/>
      <c r="L74" s="132"/>
      <c r="M74" s="133"/>
    </row>
    <row r="75" spans="1:13" s="6" customFormat="1" ht="28.5" customHeight="1" thickBot="1">
      <c r="A75" s="39">
        <v>1</v>
      </c>
      <c r="B75" s="10" t="s">
        <v>63</v>
      </c>
      <c r="C75" s="10" t="s">
        <v>19</v>
      </c>
      <c r="D75" s="10" t="s">
        <v>64</v>
      </c>
      <c r="E75" s="10">
        <v>1997</v>
      </c>
      <c r="F75" s="34" t="s">
        <v>65</v>
      </c>
      <c r="G75" s="11">
        <v>3</v>
      </c>
      <c r="H75" s="34">
        <v>300</v>
      </c>
      <c r="I75" s="46"/>
      <c r="J75" s="47">
        <v>12</v>
      </c>
      <c r="K75" s="86">
        <f>I75*J75</f>
        <v>0</v>
      </c>
      <c r="L75" s="86">
        <f>K75*23%</f>
        <v>0</v>
      </c>
      <c r="M75" s="87">
        <f>K75+L75</f>
        <v>0</v>
      </c>
    </row>
    <row r="76" spans="1:13" ht="24" customHeight="1" thickBot="1">
      <c r="A76" s="125" t="s">
        <v>113</v>
      </c>
      <c r="B76" s="126"/>
      <c r="C76" s="126"/>
      <c r="D76" s="126"/>
      <c r="E76" s="126"/>
      <c r="F76" s="126"/>
      <c r="G76" s="126"/>
      <c r="H76" s="126"/>
      <c r="I76" s="126"/>
      <c r="J76" s="127"/>
      <c r="K76" s="17">
        <f>SUM(K75)</f>
        <v>0</v>
      </c>
      <c r="L76" s="90">
        <f>K76*23%</f>
        <v>0</v>
      </c>
      <c r="M76" s="115">
        <f>K76+L76</f>
        <v>0</v>
      </c>
    </row>
    <row r="77" spans="1:13" s="6" customFormat="1" ht="15" thickBot="1">
      <c r="A77" s="8"/>
      <c r="B77" s="8"/>
      <c r="C77" s="8"/>
      <c r="D77" s="8"/>
      <c r="E77" s="8"/>
      <c r="F77" s="37"/>
      <c r="G77" s="7"/>
      <c r="H77" s="52"/>
      <c r="I77" s="8"/>
      <c r="J77" s="8"/>
      <c r="K77" s="7"/>
      <c r="L77" s="7"/>
      <c r="M77" s="7"/>
    </row>
    <row r="78" spans="1:13" ht="24" customHeight="1" thickBot="1">
      <c r="A78" s="131" t="s">
        <v>109</v>
      </c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3"/>
    </row>
    <row r="79" spans="1:13" ht="24">
      <c r="A79" s="39">
        <v>1</v>
      </c>
      <c r="B79" s="10" t="s">
        <v>110</v>
      </c>
      <c r="C79" s="10" t="s">
        <v>19</v>
      </c>
      <c r="D79" s="10" t="s">
        <v>64</v>
      </c>
      <c r="E79" s="10">
        <v>1997</v>
      </c>
      <c r="F79" s="34" t="s">
        <v>65</v>
      </c>
      <c r="G79" s="11">
        <v>2</v>
      </c>
      <c r="H79" s="34">
        <v>250</v>
      </c>
      <c r="I79" s="46"/>
      <c r="J79" s="47">
        <v>12</v>
      </c>
      <c r="K79" s="86">
        <f>I79*J79</f>
        <v>0</v>
      </c>
      <c r="L79" s="86">
        <f>K79*23%</f>
        <v>0</v>
      </c>
      <c r="M79" s="87">
        <f>K79+L79</f>
        <v>0</v>
      </c>
    </row>
    <row r="80" spans="1:13" ht="24.75" thickBot="1">
      <c r="A80" s="40">
        <v>2</v>
      </c>
      <c r="B80" s="13" t="s">
        <v>111</v>
      </c>
      <c r="C80" s="13" t="s">
        <v>19</v>
      </c>
      <c r="D80" s="13" t="s">
        <v>64</v>
      </c>
      <c r="E80" s="13">
        <v>1997</v>
      </c>
      <c r="F80" s="23" t="s">
        <v>112</v>
      </c>
      <c r="G80" s="14">
        <v>2</v>
      </c>
      <c r="H80" s="23">
        <v>100</v>
      </c>
      <c r="I80" s="48"/>
      <c r="J80" s="49">
        <v>12</v>
      </c>
      <c r="K80" s="88">
        <f t="shared" ref="K80" si="13">I80*J80</f>
        <v>0</v>
      </c>
      <c r="L80" s="88">
        <f t="shared" ref="L80" si="14">K80*23%</f>
        <v>0</v>
      </c>
      <c r="M80" s="89">
        <f t="shared" ref="M80" si="15">K80+L80</f>
        <v>0</v>
      </c>
    </row>
    <row r="81" spans="1:13" ht="25.5" customHeight="1" thickBot="1">
      <c r="A81" s="125" t="s">
        <v>114</v>
      </c>
      <c r="B81" s="126"/>
      <c r="C81" s="126"/>
      <c r="D81" s="126"/>
      <c r="E81" s="126"/>
      <c r="F81" s="126"/>
      <c r="G81" s="126"/>
      <c r="H81" s="126"/>
      <c r="I81" s="126"/>
      <c r="J81" s="127"/>
      <c r="K81" s="17">
        <f>SUM(K79:K80)</f>
        <v>0</v>
      </c>
      <c r="L81" s="90">
        <f>K81*23%</f>
        <v>0</v>
      </c>
      <c r="M81" s="115">
        <f>K81+L81</f>
        <v>0</v>
      </c>
    </row>
    <row r="82" spans="1:13" ht="15" thickBot="1">
      <c r="A82" s="9"/>
      <c r="B82" s="9"/>
      <c r="C82" s="9"/>
      <c r="D82" s="9"/>
      <c r="E82" s="9"/>
      <c r="F82" s="37"/>
      <c r="G82" s="5"/>
      <c r="H82" s="53"/>
      <c r="I82" s="9"/>
      <c r="J82" s="9"/>
      <c r="K82" s="5"/>
      <c r="L82" s="5"/>
      <c r="M82" s="5"/>
    </row>
    <row r="83" spans="1:13" ht="24" customHeight="1" thickBot="1">
      <c r="A83" s="131" t="s">
        <v>115</v>
      </c>
      <c r="B83" s="132"/>
      <c r="C83" s="132"/>
      <c r="D83" s="132"/>
      <c r="E83" s="132"/>
      <c r="F83" s="132"/>
      <c r="G83" s="132"/>
      <c r="H83" s="132"/>
      <c r="I83" s="132"/>
      <c r="J83" s="132"/>
      <c r="K83" s="132"/>
      <c r="L83" s="132"/>
      <c r="M83" s="133"/>
    </row>
    <row r="84" spans="1:13" ht="24">
      <c r="A84" s="39">
        <v>1</v>
      </c>
      <c r="B84" s="10" t="s">
        <v>166</v>
      </c>
      <c r="C84" s="10" t="s">
        <v>19</v>
      </c>
      <c r="D84" s="10" t="s">
        <v>117</v>
      </c>
      <c r="E84" s="10">
        <v>1988</v>
      </c>
      <c r="F84" s="34" t="s">
        <v>118</v>
      </c>
      <c r="G84" s="11">
        <v>1</v>
      </c>
      <c r="H84" s="34" t="s">
        <v>119</v>
      </c>
      <c r="I84" s="46"/>
      <c r="J84" s="47">
        <v>12</v>
      </c>
      <c r="K84" s="86">
        <f>I84*J84</f>
        <v>0</v>
      </c>
      <c r="L84" s="86">
        <f>K84*23%</f>
        <v>0</v>
      </c>
      <c r="M84" s="87">
        <f>K84+L84</f>
        <v>0</v>
      </c>
    </row>
    <row r="85" spans="1:13" ht="72.75" thickBot="1">
      <c r="A85" s="40">
        <v>2</v>
      </c>
      <c r="B85" s="13" t="s">
        <v>166</v>
      </c>
      <c r="C85" s="13" t="s">
        <v>120</v>
      </c>
      <c r="D85" s="13" t="s">
        <v>121</v>
      </c>
      <c r="E85" s="42" t="s">
        <v>122</v>
      </c>
      <c r="F85" s="23" t="s">
        <v>124</v>
      </c>
      <c r="G85" s="14"/>
      <c r="H85" s="23" t="s">
        <v>123</v>
      </c>
      <c r="I85" s="48"/>
      <c r="J85" s="49">
        <v>12</v>
      </c>
      <c r="K85" s="88">
        <f t="shared" ref="K85" si="16">I85*J85</f>
        <v>0</v>
      </c>
      <c r="L85" s="88">
        <f t="shared" ref="L85" si="17">K85*23%</f>
        <v>0</v>
      </c>
      <c r="M85" s="89">
        <f t="shared" ref="M85" si="18">K85+L85</f>
        <v>0</v>
      </c>
    </row>
    <row r="86" spans="1:13" ht="25.5" customHeight="1" thickBot="1">
      <c r="A86" s="125" t="s">
        <v>116</v>
      </c>
      <c r="B86" s="126"/>
      <c r="C86" s="126"/>
      <c r="D86" s="126"/>
      <c r="E86" s="126"/>
      <c r="F86" s="126"/>
      <c r="G86" s="126"/>
      <c r="H86" s="126"/>
      <c r="I86" s="126"/>
      <c r="J86" s="127"/>
      <c r="K86" s="17">
        <f>SUM(K84:K85)</f>
        <v>0</v>
      </c>
      <c r="L86" s="90">
        <f>K86*23%</f>
        <v>0</v>
      </c>
      <c r="M86" s="115">
        <f>K86+L86</f>
        <v>0</v>
      </c>
    </row>
    <row r="87" spans="1:13" ht="15" thickBot="1">
      <c r="A87" s="9"/>
      <c r="B87" s="9"/>
      <c r="C87" s="9"/>
      <c r="D87" s="9"/>
      <c r="E87" s="9"/>
      <c r="F87" s="37"/>
      <c r="G87" s="5"/>
      <c r="H87" s="53"/>
      <c r="I87" s="9"/>
      <c r="J87" s="9"/>
      <c r="K87" s="5"/>
      <c r="L87" s="5"/>
      <c r="M87" s="5"/>
    </row>
    <row r="88" spans="1:13" ht="24" customHeight="1" thickBot="1">
      <c r="A88" s="131" t="s">
        <v>125</v>
      </c>
      <c r="B88" s="132"/>
      <c r="C88" s="132"/>
      <c r="D88" s="132"/>
      <c r="E88" s="132"/>
      <c r="F88" s="132"/>
      <c r="G88" s="132"/>
      <c r="H88" s="132"/>
      <c r="I88" s="132"/>
      <c r="J88" s="132"/>
      <c r="K88" s="132"/>
      <c r="L88" s="132"/>
      <c r="M88" s="133"/>
    </row>
    <row r="89" spans="1:13" ht="42" customHeight="1" thickBot="1">
      <c r="A89" s="39">
        <v>1</v>
      </c>
      <c r="B89" s="10" t="s">
        <v>154</v>
      </c>
      <c r="C89" s="10" t="s">
        <v>19</v>
      </c>
      <c r="D89" s="10" t="s">
        <v>126</v>
      </c>
      <c r="E89" s="10"/>
      <c r="F89" s="34" t="s">
        <v>127</v>
      </c>
      <c r="G89" s="11">
        <v>1</v>
      </c>
      <c r="H89" s="34">
        <v>100</v>
      </c>
      <c r="I89" s="46"/>
      <c r="J89" s="47">
        <v>12</v>
      </c>
      <c r="K89" s="86">
        <f>I89*J89</f>
        <v>0</v>
      </c>
      <c r="L89" s="86">
        <f>K89*23%</f>
        <v>0</v>
      </c>
      <c r="M89" s="87">
        <f>K89+L89</f>
        <v>0</v>
      </c>
    </row>
    <row r="90" spans="1:13" ht="24" customHeight="1" thickBot="1">
      <c r="A90" s="125" t="s">
        <v>113</v>
      </c>
      <c r="B90" s="126"/>
      <c r="C90" s="126"/>
      <c r="D90" s="126"/>
      <c r="E90" s="126"/>
      <c r="F90" s="126"/>
      <c r="G90" s="126"/>
      <c r="H90" s="126"/>
      <c r="I90" s="126"/>
      <c r="J90" s="127"/>
      <c r="K90" s="17">
        <f>SUM(K89)</f>
        <v>0</v>
      </c>
      <c r="L90" s="90">
        <f>K90*23%</f>
        <v>0</v>
      </c>
      <c r="M90" s="115">
        <f>K90+L90</f>
        <v>0</v>
      </c>
    </row>
    <row r="91" spans="1:13" ht="24" customHeight="1" thickBot="1">
      <c r="A91" s="128" t="s">
        <v>129</v>
      </c>
      <c r="B91" s="129"/>
      <c r="C91" s="129"/>
      <c r="D91" s="129"/>
      <c r="E91" s="129"/>
      <c r="F91" s="129"/>
      <c r="G91" s="129" t="s">
        <v>128</v>
      </c>
      <c r="H91" s="129"/>
      <c r="I91" s="129"/>
      <c r="J91" s="130"/>
      <c r="K91" s="54">
        <f>K38+K61+K72+K76+K81+K86+K90</f>
        <v>0</v>
      </c>
      <c r="L91" s="91">
        <f>K91*23%</f>
        <v>0</v>
      </c>
      <c r="M91" s="116">
        <f>K91+L91</f>
        <v>0</v>
      </c>
    </row>
    <row r="92" spans="1:13">
      <c r="A92" s="9"/>
      <c r="B92" s="9"/>
      <c r="C92" s="9"/>
      <c r="D92" s="9"/>
      <c r="E92" s="9"/>
      <c r="F92" s="37"/>
      <c r="G92" s="5"/>
      <c r="H92" s="53"/>
      <c r="I92" s="9"/>
      <c r="J92" s="9"/>
      <c r="K92" s="5"/>
      <c r="L92" s="5"/>
      <c r="M92" s="5"/>
    </row>
    <row r="93" spans="1:13">
      <c r="B93" s="55" t="s">
        <v>173</v>
      </c>
      <c r="C93" s="56">
        <f>A37+A60+A71+A75+A80+A85+A89</f>
        <v>64</v>
      </c>
      <c r="D93" s="9"/>
      <c r="E93" s="9"/>
      <c r="F93" s="37"/>
      <c r="G93" s="5"/>
      <c r="H93" s="53"/>
      <c r="I93" s="9"/>
      <c r="J93" s="9"/>
      <c r="K93" s="5"/>
      <c r="L93" s="5"/>
      <c r="M93" s="5"/>
    </row>
    <row r="94" spans="1:13">
      <c r="A94" s="9"/>
      <c r="B94" s="9"/>
      <c r="C94" s="9"/>
      <c r="D94" s="9"/>
      <c r="E94" s="9"/>
      <c r="F94" s="37"/>
      <c r="G94" s="5"/>
      <c r="H94" s="53"/>
      <c r="I94" s="9"/>
      <c r="J94" s="9"/>
      <c r="K94" s="5"/>
      <c r="L94" s="5"/>
      <c r="M94" s="5"/>
    </row>
    <row r="95" spans="1:13">
      <c r="A95" s="9"/>
      <c r="B95" s="9"/>
      <c r="C95" s="9"/>
      <c r="D95" s="9"/>
      <c r="E95" s="9"/>
      <c r="F95" s="37"/>
      <c r="G95" s="5"/>
      <c r="H95" s="53"/>
      <c r="I95" s="9"/>
      <c r="J95" s="9"/>
      <c r="K95" s="5"/>
      <c r="L95" s="5"/>
      <c r="M95" s="5"/>
    </row>
    <row r="96" spans="1:13">
      <c r="A96" s="9"/>
      <c r="B96" s="9"/>
      <c r="C96" s="9"/>
      <c r="D96" s="9"/>
      <c r="E96" s="9"/>
      <c r="F96" s="37"/>
      <c r="G96" s="5"/>
      <c r="H96" s="53"/>
      <c r="I96" s="9"/>
      <c r="J96" s="9"/>
      <c r="K96" s="5"/>
      <c r="L96" s="5"/>
      <c r="M96" s="5"/>
    </row>
    <row r="97" spans="1:13">
      <c r="A97" s="9"/>
      <c r="B97" s="9"/>
      <c r="C97" s="9"/>
      <c r="D97" s="9"/>
      <c r="E97" s="9"/>
      <c r="F97" s="37"/>
      <c r="G97" s="5"/>
      <c r="H97" s="53"/>
      <c r="I97" s="9"/>
      <c r="J97" s="9"/>
      <c r="K97" s="5"/>
      <c r="L97" s="5"/>
      <c r="M97" s="5"/>
    </row>
    <row r="98" spans="1:13" ht="180.75" customHeight="1">
      <c r="A98" s="9"/>
      <c r="B98" s="9"/>
      <c r="C98" s="9"/>
      <c r="D98" s="9"/>
      <c r="E98" s="9"/>
      <c r="F98" s="37"/>
      <c r="G98" s="5"/>
      <c r="H98" s="53"/>
      <c r="I98" s="9"/>
      <c r="J98" s="9"/>
      <c r="K98" s="5"/>
      <c r="L98" s="5"/>
      <c r="M98" s="5"/>
    </row>
    <row r="99" spans="1:13">
      <c r="A99" s="9"/>
      <c r="B99" s="9"/>
      <c r="C99" s="9"/>
      <c r="D99" s="9"/>
      <c r="E99" s="9"/>
      <c r="F99" s="37"/>
      <c r="G99" s="5"/>
      <c r="H99" s="53"/>
      <c r="I99" s="9"/>
      <c r="J99" s="9"/>
      <c r="K99" s="5"/>
      <c r="L99" s="5"/>
      <c r="M99" s="5"/>
    </row>
    <row r="100" spans="1:13">
      <c r="A100" s="9"/>
      <c r="B100" s="9"/>
      <c r="C100" s="9"/>
      <c r="D100" s="9"/>
      <c r="E100" s="9"/>
      <c r="F100" s="37"/>
      <c r="G100" s="5"/>
      <c r="H100" s="53"/>
      <c r="I100" s="9"/>
      <c r="J100" s="9"/>
      <c r="K100" s="5"/>
      <c r="L100" s="5"/>
      <c r="M100" s="5"/>
    </row>
    <row r="101" spans="1:13">
      <c r="A101" s="9"/>
      <c r="B101" s="9"/>
      <c r="C101" s="9"/>
      <c r="D101" s="9"/>
      <c r="E101" s="9"/>
      <c r="F101" s="37"/>
      <c r="G101" s="5"/>
      <c r="H101" s="53"/>
      <c r="I101" s="9"/>
      <c r="J101" s="9"/>
      <c r="K101" s="5"/>
      <c r="L101" s="5"/>
      <c r="M101" s="5"/>
    </row>
    <row r="102" spans="1:13">
      <c r="A102" s="9"/>
      <c r="B102" s="9"/>
      <c r="C102" s="9"/>
      <c r="D102" s="9"/>
      <c r="E102" s="9"/>
      <c r="F102" s="37"/>
      <c r="G102" s="5"/>
      <c r="H102" s="53"/>
      <c r="I102" s="9"/>
      <c r="J102" s="9"/>
      <c r="K102" s="5"/>
      <c r="L102" s="5"/>
      <c r="M102" s="5"/>
    </row>
    <row r="103" spans="1:13">
      <c r="A103" s="9"/>
      <c r="B103" s="9"/>
      <c r="C103" s="9"/>
      <c r="D103" s="9"/>
      <c r="E103" s="9"/>
      <c r="F103" s="37"/>
      <c r="G103" s="5"/>
      <c r="H103" s="53"/>
      <c r="I103" s="9"/>
      <c r="J103" s="9"/>
      <c r="K103" s="5"/>
      <c r="L103" s="5"/>
      <c r="M103" s="5"/>
    </row>
    <row r="104" spans="1:13">
      <c r="A104" s="9"/>
      <c r="B104" s="9"/>
      <c r="C104" s="9"/>
      <c r="D104" s="9"/>
      <c r="E104" s="9"/>
      <c r="F104" s="37"/>
      <c r="G104" s="5"/>
      <c r="H104" s="53"/>
      <c r="I104" s="9"/>
      <c r="J104" s="9"/>
      <c r="K104" s="5"/>
      <c r="L104" s="5"/>
      <c r="M104" s="5"/>
    </row>
    <row r="105" spans="1:13" ht="72.75" customHeight="1">
      <c r="A105" s="9"/>
      <c r="B105" s="9"/>
      <c r="C105" s="9"/>
      <c r="D105" s="9"/>
      <c r="E105" s="9"/>
      <c r="F105" s="37"/>
      <c r="G105" s="5"/>
      <c r="H105" s="53"/>
      <c r="I105" s="9"/>
      <c r="J105" s="9"/>
      <c r="K105" s="5"/>
      <c r="L105" s="5"/>
      <c r="M105" s="5"/>
    </row>
    <row r="106" spans="1:13">
      <c r="A106" s="9"/>
      <c r="B106" s="9"/>
      <c r="C106" s="9"/>
      <c r="D106" s="9"/>
      <c r="E106" s="9"/>
      <c r="F106" s="37"/>
      <c r="G106" s="5"/>
      <c r="H106" s="53"/>
      <c r="I106" s="9"/>
      <c r="J106" s="9"/>
      <c r="K106" s="5"/>
      <c r="L106" s="5"/>
      <c r="M106" s="5"/>
    </row>
    <row r="107" spans="1:13">
      <c r="A107" s="9"/>
      <c r="B107" s="9"/>
      <c r="C107" s="9"/>
      <c r="D107" s="9"/>
      <c r="E107" s="9"/>
      <c r="F107" s="37"/>
      <c r="G107" s="5"/>
      <c r="H107" s="53"/>
      <c r="I107" s="9"/>
      <c r="J107" s="9"/>
      <c r="K107" s="5"/>
      <c r="L107" s="5"/>
      <c r="M107" s="5"/>
    </row>
    <row r="108" spans="1:13">
      <c r="A108" s="9"/>
      <c r="B108" s="9"/>
      <c r="C108" s="9"/>
      <c r="D108" s="9"/>
      <c r="E108" s="9"/>
      <c r="F108" s="37"/>
      <c r="G108" s="5"/>
      <c r="H108" s="53"/>
      <c r="I108" s="9"/>
      <c r="J108" s="9"/>
      <c r="K108" s="5"/>
      <c r="L108" s="5"/>
      <c r="M108" s="5"/>
    </row>
    <row r="109" spans="1:13">
      <c r="A109" s="9"/>
      <c r="B109" s="9"/>
      <c r="C109" s="9"/>
      <c r="D109" s="9"/>
      <c r="E109" s="9"/>
      <c r="F109" s="37"/>
      <c r="G109" s="5"/>
      <c r="H109" s="53"/>
      <c r="I109" s="9"/>
      <c r="J109" s="9"/>
      <c r="K109" s="5"/>
      <c r="L109" s="5"/>
      <c r="M109" s="5"/>
    </row>
    <row r="110" spans="1:13">
      <c r="A110" s="9"/>
      <c r="B110" s="9"/>
      <c r="C110" s="9"/>
      <c r="D110" s="9"/>
      <c r="E110" s="9"/>
      <c r="F110" s="37"/>
      <c r="G110" s="5"/>
      <c r="H110" s="53"/>
      <c r="I110" s="9"/>
      <c r="J110" s="9"/>
      <c r="K110" s="5"/>
      <c r="L110" s="5"/>
      <c r="M110" s="5"/>
    </row>
    <row r="111" spans="1:13">
      <c r="A111" s="9"/>
      <c r="B111" s="9"/>
      <c r="C111" s="9"/>
      <c r="D111" s="9"/>
      <c r="E111" s="9"/>
      <c r="F111" s="37"/>
      <c r="G111" s="5"/>
      <c r="H111" s="53"/>
      <c r="I111" s="9"/>
      <c r="J111" s="9"/>
      <c r="K111" s="5"/>
      <c r="L111" s="5"/>
      <c r="M111" s="5"/>
    </row>
    <row r="112" spans="1:13">
      <c r="A112" s="9"/>
      <c r="B112" s="9"/>
      <c r="C112" s="9"/>
      <c r="D112" s="9"/>
      <c r="E112" s="9"/>
      <c r="F112" s="37"/>
      <c r="G112" s="5"/>
      <c r="H112" s="53"/>
      <c r="I112" s="9"/>
      <c r="J112" s="9"/>
      <c r="K112" s="5"/>
      <c r="L112" s="5"/>
      <c r="M112" s="5"/>
    </row>
    <row r="113" spans="1:13">
      <c r="A113" s="9"/>
      <c r="B113" s="9"/>
      <c r="C113" s="9"/>
      <c r="D113" s="9"/>
      <c r="E113" s="9"/>
      <c r="F113" s="37"/>
      <c r="G113" s="5"/>
      <c r="H113" s="53"/>
      <c r="I113" s="9"/>
      <c r="J113" s="9"/>
      <c r="K113" s="5"/>
      <c r="L113" s="5"/>
      <c r="M113" s="5"/>
    </row>
    <row r="114" spans="1:13">
      <c r="A114" s="9"/>
      <c r="B114" s="9"/>
      <c r="C114" s="9"/>
      <c r="D114" s="9"/>
      <c r="E114" s="9"/>
      <c r="F114" s="37"/>
      <c r="G114" s="5"/>
      <c r="H114" s="53"/>
      <c r="I114" s="9"/>
      <c r="J114" s="9"/>
      <c r="K114" s="5"/>
      <c r="L114" s="5"/>
      <c r="M114" s="5"/>
    </row>
    <row r="115" spans="1:13">
      <c r="A115" s="9"/>
      <c r="B115" s="9"/>
      <c r="C115" s="9"/>
      <c r="D115" s="9"/>
      <c r="E115" s="9"/>
      <c r="F115" s="37"/>
      <c r="G115" s="5"/>
      <c r="H115" s="53"/>
      <c r="I115" s="9"/>
      <c r="J115" s="9"/>
      <c r="K115" s="5"/>
      <c r="L115" s="5"/>
      <c r="M115" s="5"/>
    </row>
    <row r="116" spans="1:13">
      <c r="A116" s="9"/>
      <c r="B116" s="9"/>
      <c r="C116" s="9"/>
      <c r="D116" s="9"/>
      <c r="E116" s="9"/>
      <c r="F116" s="37"/>
      <c r="G116" s="5"/>
      <c r="H116" s="53"/>
      <c r="I116" s="9"/>
      <c r="J116" s="9"/>
      <c r="K116" s="5"/>
      <c r="L116" s="5"/>
      <c r="M116" s="5"/>
    </row>
    <row r="117" spans="1:13">
      <c r="A117" s="9"/>
      <c r="B117" s="9"/>
      <c r="C117" s="9"/>
      <c r="D117" s="9"/>
      <c r="E117" s="9"/>
      <c r="F117" s="37"/>
      <c r="G117" s="5"/>
      <c r="H117" s="53"/>
      <c r="I117" s="9"/>
      <c r="J117" s="9"/>
      <c r="K117" s="5"/>
      <c r="L117" s="5"/>
      <c r="M117" s="5"/>
    </row>
    <row r="118" spans="1:13">
      <c r="A118" s="9"/>
      <c r="B118" s="9"/>
      <c r="C118" s="9"/>
      <c r="D118" s="9"/>
      <c r="E118" s="9"/>
      <c r="F118" s="37"/>
      <c r="G118" s="5"/>
      <c r="H118" s="53"/>
      <c r="I118" s="9"/>
      <c r="J118" s="9"/>
      <c r="K118" s="5"/>
      <c r="L118" s="5"/>
      <c r="M118" s="5"/>
    </row>
    <row r="119" spans="1:13" ht="14.25" customHeight="1">
      <c r="A119" s="9"/>
      <c r="B119" s="9"/>
      <c r="C119" s="9"/>
      <c r="D119" s="9"/>
      <c r="E119" s="9"/>
      <c r="F119" s="37"/>
      <c r="G119" s="5"/>
      <c r="H119" s="53"/>
      <c r="I119" s="9"/>
      <c r="J119" s="9"/>
      <c r="K119" s="5"/>
      <c r="L119" s="5"/>
      <c r="M119" s="5"/>
    </row>
    <row r="120" spans="1:13" ht="14.25" customHeight="1">
      <c r="A120" s="9"/>
      <c r="B120" s="9"/>
      <c r="C120" s="9"/>
      <c r="D120" s="9"/>
      <c r="E120" s="9"/>
      <c r="F120" s="37"/>
      <c r="G120" s="5"/>
      <c r="H120" s="53"/>
      <c r="I120" s="9"/>
      <c r="J120" s="9"/>
      <c r="K120" s="5"/>
      <c r="L120" s="5"/>
      <c r="M120" s="5"/>
    </row>
    <row r="121" spans="1:13">
      <c r="A121" s="9"/>
      <c r="B121" s="9"/>
      <c r="C121" s="9"/>
      <c r="D121" s="9"/>
      <c r="E121" s="9"/>
      <c r="F121" s="37"/>
      <c r="G121" s="5"/>
      <c r="H121" s="53"/>
      <c r="I121" s="9"/>
      <c r="J121" s="9"/>
      <c r="K121" s="5"/>
      <c r="L121" s="5"/>
      <c r="M121" s="5"/>
    </row>
    <row r="122" spans="1:13">
      <c r="A122" s="9"/>
      <c r="B122" s="9"/>
      <c r="C122" s="9"/>
      <c r="D122" s="9"/>
      <c r="E122" s="9"/>
      <c r="F122" s="37"/>
      <c r="G122" s="5"/>
      <c r="H122" s="53"/>
      <c r="I122" s="9"/>
      <c r="J122" s="9"/>
      <c r="K122" s="5"/>
      <c r="L122" s="5"/>
      <c r="M122" s="5"/>
    </row>
    <row r="123" spans="1:13">
      <c r="A123" s="9"/>
      <c r="B123" s="9"/>
      <c r="C123" s="9"/>
      <c r="D123" s="9"/>
      <c r="E123" s="9"/>
      <c r="F123" s="37"/>
      <c r="G123" s="5"/>
      <c r="H123" s="53"/>
      <c r="I123" s="9"/>
      <c r="J123" s="9"/>
      <c r="K123" s="5"/>
      <c r="L123" s="5"/>
      <c r="M123" s="5"/>
    </row>
    <row r="124" spans="1:13">
      <c r="A124" s="9"/>
      <c r="B124" s="9"/>
      <c r="C124" s="9"/>
      <c r="D124" s="9"/>
      <c r="E124" s="9"/>
      <c r="F124" s="37"/>
      <c r="G124" s="5"/>
      <c r="H124" s="53"/>
      <c r="I124" s="9"/>
      <c r="J124" s="9"/>
      <c r="K124" s="5"/>
      <c r="L124" s="5"/>
      <c r="M124" s="5"/>
    </row>
    <row r="125" spans="1:13">
      <c r="A125" s="9"/>
      <c r="B125" s="9"/>
      <c r="C125" s="9"/>
      <c r="D125" s="9"/>
      <c r="E125" s="9"/>
      <c r="F125" s="37"/>
      <c r="G125" s="5"/>
      <c r="H125" s="53"/>
      <c r="I125" s="9"/>
      <c r="J125" s="9"/>
      <c r="K125" s="5"/>
      <c r="L125" s="5"/>
      <c r="M125" s="5"/>
    </row>
    <row r="126" spans="1:13">
      <c r="A126" s="9"/>
      <c r="B126" s="9"/>
      <c r="C126" s="9"/>
      <c r="D126" s="9"/>
      <c r="E126" s="9"/>
      <c r="F126" s="37"/>
      <c r="G126" s="5"/>
      <c r="H126" s="53"/>
      <c r="I126" s="9"/>
      <c r="J126" s="9"/>
      <c r="K126" s="5"/>
      <c r="L126" s="5"/>
      <c r="M126" s="5"/>
    </row>
    <row r="127" spans="1:13">
      <c r="A127" s="9"/>
      <c r="B127" s="9"/>
      <c r="C127" s="9"/>
      <c r="D127" s="9"/>
      <c r="E127" s="9"/>
      <c r="F127" s="37"/>
      <c r="G127" s="5"/>
      <c r="H127" s="53"/>
      <c r="I127" s="9"/>
      <c r="J127" s="9"/>
      <c r="K127" s="5"/>
      <c r="L127" s="5"/>
      <c r="M127" s="5"/>
    </row>
    <row r="128" spans="1:13">
      <c r="A128" s="9"/>
      <c r="B128" s="9"/>
      <c r="C128" s="9"/>
      <c r="D128" s="9"/>
      <c r="E128" s="9"/>
      <c r="F128" s="37"/>
      <c r="G128" s="5"/>
      <c r="H128" s="53"/>
      <c r="I128" s="9"/>
      <c r="J128" s="9"/>
      <c r="K128" s="5"/>
      <c r="L128" s="5"/>
      <c r="M128" s="5"/>
    </row>
    <row r="129" spans="1:13">
      <c r="A129" s="9"/>
      <c r="B129" s="9"/>
      <c r="C129" s="9"/>
      <c r="D129" s="9"/>
      <c r="E129" s="9"/>
      <c r="F129" s="37"/>
      <c r="G129" s="5"/>
      <c r="H129" s="53"/>
      <c r="I129" s="9"/>
      <c r="J129" s="9"/>
      <c r="K129" s="5"/>
      <c r="L129" s="5"/>
      <c r="M129" s="5"/>
    </row>
    <row r="130" spans="1:13">
      <c r="A130" s="9"/>
      <c r="B130" s="9"/>
      <c r="C130" s="9"/>
      <c r="D130" s="9"/>
      <c r="E130" s="9"/>
      <c r="F130" s="37"/>
      <c r="G130" s="5"/>
      <c r="H130" s="53"/>
      <c r="I130" s="9"/>
      <c r="J130" s="9"/>
      <c r="K130" s="5"/>
      <c r="L130" s="5"/>
      <c r="M130" s="5"/>
    </row>
    <row r="131" spans="1:13">
      <c r="A131" s="9"/>
      <c r="B131" s="9"/>
      <c r="C131" s="9"/>
      <c r="D131" s="9"/>
      <c r="E131" s="9"/>
      <c r="F131" s="37"/>
      <c r="G131" s="5"/>
      <c r="H131" s="53"/>
      <c r="I131" s="9"/>
      <c r="J131" s="9"/>
      <c r="K131" s="5"/>
      <c r="L131" s="5"/>
      <c r="M131" s="5"/>
    </row>
    <row r="132" spans="1:13">
      <c r="A132" s="9"/>
      <c r="B132" s="9"/>
      <c r="C132" s="9"/>
      <c r="D132" s="9"/>
      <c r="E132" s="9"/>
      <c r="F132" s="37"/>
      <c r="G132" s="5"/>
      <c r="H132" s="53"/>
      <c r="I132" s="9"/>
      <c r="J132" s="9"/>
      <c r="K132" s="5"/>
      <c r="L132" s="5"/>
      <c r="M132" s="5"/>
    </row>
    <row r="133" spans="1:13">
      <c r="A133" s="9"/>
      <c r="B133" s="9"/>
      <c r="C133" s="9"/>
      <c r="D133" s="9"/>
      <c r="E133" s="9"/>
      <c r="F133" s="37"/>
      <c r="G133" s="5"/>
      <c r="H133" s="53"/>
      <c r="I133" s="9"/>
      <c r="J133" s="9"/>
      <c r="K133" s="5"/>
      <c r="L133" s="5"/>
      <c r="M133" s="5"/>
    </row>
    <row r="134" spans="1:13">
      <c r="A134" s="9"/>
      <c r="B134" s="9"/>
      <c r="C134" s="9"/>
      <c r="D134" s="9"/>
      <c r="E134" s="9"/>
      <c r="F134" s="37"/>
      <c r="G134" s="5"/>
      <c r="H134" s="53"/>
      <c r="I134" s="9"/>
      <c r="J134" s="9"/>
      <c r="K134" s="5"/>
      <c r="L134" s="5"/>
      <c r="M134" s="5"/>
    </row>
    <row r="135" spans="1:13">
      <c r="A135" s="9"/>
      <c r="B135" s="9"/>
      <c r="C135" s="9"/>
      <c r="D135" s="9"/>
      <c r="E135" s="9"/>
      <c r="F135" s="37"/>
      <c r="G135" s="5"/>
      <c r="H135" s="53"/>
      <c r="I135" s="9"/>
      <c r="J135" s="9"/>
      <c r="K135" s="5"/>
      <c r="L135" s="5"/>
      <c r="M135" s="5"/>
    </row>
    <row r="136" spans="1:13">
      <c r="A136" s="9"/>
      <c r="B136" s="9"/>
      <c r="C136" s="9"/>
      <c r="D136" s="9"/>
      <c r="E136" s="9"/>
      <c r="F136" s="37"/>
      <c r="G136" s="5"/>
      <c r="H136" s="53"/>
      <c r="I136" s="9"/>
      <c r="J136" s="9"/>
      <c r="K136" s="5"/>
      <c r="L136" s="5"/>
      <c r="M136" s="5"/>
    </row>
    <row r="137" spans="1:13">
      <c r="A137" s="9"/>
      <c r="B137" s="9"/>
      <c r="C137" s="9"/>
      <c r="D137" s="9"/>
      <c r="E137" s="9"/>
      <c r="F137" s="37"/>
      <c r="G137" s="5"/>
      <c r="H137" s="53"/>
      <c r="I137" s="9"/>
      <c r="J137" s="9"/>
      <c r="K137" s="5"/>
      <c r="L137" s="5"/>
      <c r="M137" s="5"/>
    </row>
    <row r="138" spans="1:13">
      <c r="A138" s="9"/>
      <c r="B138" s="9"/>
      <c r="C138" s="9"/>
      <c r="D138" s="9"/>
      <c r="E138" s="9"/>
      <c r="F138" s="37"/>
      <c r="G138" s="5"/>
      <c r="H138" s="53"/>
      <c r="I138" s="9"/>
      <c r="J138" s="9"/>
      <c r="K138" s="5"/>
      <c r="L138" s="5"/>
      <c r="M138" s="5"/>
    </row>
    <row r="139" spans="1:13">
      <c r="A139" s="9"/>
      <c r="B139" s="9"/>
      <c r="C139" s="9"/>
      <c r="D139" s="9"/>
      <c r="E139" s="9"/>
      <c r="F139" s="37"/>
      <c r="G139" s="5"/>
      <c r="H139" s="53"/>
      <c r="I139" s="9"/>
      <c r="J139" s="9"/>
      <c r="K139" s="5"/>
      <c r="L139" s="5"/>
      <c r="M139" s="5"/>
    </row>
    <row r="140" spans="1:13">
      <c r="A140" s="9"/>
      <c r="B140" s="9"/>
      <c r="C140" s="9"/>
      <c r="D140" s="9"/>
      <c r="E140" s="9"/>
      <c r="F140" s="37"/>
      <c r="G140" s="5"/>
      <c r="H140" s="53"/>
      <c r="I140" s="9"/>
      <c r="J140" s="9"/>
      <c r="K140" s="5"/>
      <c r="L140" s="5"/>
      <c r="M140" s="5"/>
    </row>
    <row r="141" spans="1:13">
      <c r="A141" s="9"/>
      <c r="B141" s="9"/>
      <c r="C141" s="9"/>
      <c r="D141" s="9"/>
      <c r="E141" s="9"/>
      <c r="F141" s="37"/>
      <c r="G141" s="5"/>
      <c r="H141" s="53"/>
      <c r="I141" s="9"/>
      <c r="J141" s="9"/>
      <c r="K141" s="5"/>
      <c r="L141" s="5"/>
      <c r="M141" s="5"/>
    </row>
    <row r="142" spans="1:13">
      <c r="A142" s="9"/>
      <c r="B142" s="9"/>
      <c r="C142" s="9"/>
      <c r="D142" s="9"/>
      <c r="E142" s="9"/>
      <c r="F142" s="37"/>
      <c r="G142" s="5"/>
      <c r="H142" s="53"/>
      <c r="I142" s="9"/>
      <c r="J142" s="9"/>
      <c r="K142" s="5"/>
      <c r="L142" s="5"/>
      <c r="M142" s="5"/>
    </row>
    <row r="143" spans="1:13">
      <c r="A143" s="9"/>
      <c r="B143" s="9"/>
      <c r="C143" s="9"/>
      <c r="D143" s="9"/>
      <c r="E143" s="9"/>
      <c r="F143" s="37"/>
      <c r="G143" s="5"/>
      <c r="H143" s="53"/>
      <c r="I143" s="9"/>
      <c r="J143" s="9"/>
      <c r="K143" s="5"/>
      <c r="L143" s="5"/>
      <c r="M143" s="5"/>
    </row>
    <row r="144" spans="1:13">
      <c r="A144" s="9"/>
      <c r="B144" s="9"/>
      <c r="C144" s="9"/>
      <c r="D144" s="9"/>
      <c r="E144" s="9"/>
      <c r="F144" s="37"/>
      <c r="G144" s="5"/>
      <c r="H144" s="53"/>
      <c r="I144" s="9"/>
      <c r="J144" s="9"/>
      <c r="K144" s="5"/>
      <c r="L144" s="5"/>
      <c r="M144" s="5"/>
    </row>
    <row r="145" spans="1:13">
      <c r="A145" s="9"/>
      <c r="B145" s="9"/>
      <c r="C145" s="9"/>
      <c r="D145" s="9"/>
      <c r="E145" s="9"/>
      <c r="F145" s="37"/>
      <c r="G145" s="5"/>
      <c r="H145" s="53"/>
      <c r="I145" s="9"/>
      <c r="J145" s="9"/>
      <c r="K145" s="5"/>
      <c r="L145" s="5"/>
      <c r="M145" s="5"/>
    </row>
    <row r="146" spans="1:13">
      <c r="A146" s="9"/>
      <c r="B146" s="9"/>
      <c r="C146" s="9"/>
      <c r="D146" s="9"/>
      <c r="E146" s="9"/>
      <c r="F146" s="37"/>
      <c r="G146" s="5"/>
      <c r="H146" s="53"/>
      <c r="I146" s="9"/>
      <c r="J146" s="9"/>
      <c r="K146" s="5"/>
      <c r="L146" s="5"/>
      <c r="M146" s="5"/>
    </row>
    <row r="147" spans="1:13">
      <c r="A147" s="9"/>
      <c r="B147" s="9"/>
      <c r="C147" s="9"/>
      <c r="D147" s="9"/>
      <c r="E147" s="9"/>
      <c r="F147" s="37"/>
      <c r="G147" s="5"/>
      <c r="H147" s="53"/>
      <c r="I147" s="9"/>
      <c r="J147" s="9"/>
      <c r="K147" s="5"/>
      <c r="L147" s="5"/>
      <c r="M147" s="5"/>
    </row>
    <row r="148" spans="1:13">
      <c r="A148" s="9"/>
      <c r="B148" s="9"/>
      <c r="C148" s="9"/>
      <c r="D148" s="9"/>
      <c r="E148" s="9"/>
      <c r="F148" s="37"/>
      <c r="G148" s="5"/>
      <c r="H148" s="53"/>
      <c r="I148" s="9"/>
      <c r="J148" s="9"/>
      <c r="K148" s="5"/>
      <c r="L148" s="5"/>
      <c r="M148" s="5"/>
    </row>
    <row r="149" spans="1:13">
      <c r="A149" s="9"/>
      <c r="B149" s="9"/>
      <c r="C149" s="9"/>
      <c r="D149" s="9"/>
      <c r="E149" s="9"/>
      <c r="F149" s="37"/>
      <c r="G149" s="5"/>
      <c r="H149" s="53"/>
      <c r="I149" s="9"/>
      <c r="J149" s="9"/>
      <c r="K149" s="5"/>
      <c r="L149" s="5"/>
      <c r="M149" s="5"/>
    </row>
    <row r="150" spans="1:13">
      <c r="A150" s="9"/>
      <c r="B150" s="9"/>
      <c r="C150" s="9"/>
      <c r="D150" s="9"/>
      <c r="E150" s="9"/>
      <c r="F150" s="37"/>
      <c r="G150" s="5"/>
      <c r="H150" s="53"/>
      <c r="I150" s="9"/>
      <c r="J150" s="9"/>
      <c r="K150" s="5"/>
      <c r="L150" s="5"/>
      <c r="M150" s="5"/>
    </row>
    <row r="151" spans="1:13">
      <c r="A151" s="9"/>
      <c r="B151" s="9"/>
      <c r="C151" s="9"/>
      <c r="D151" s="9"/>
      <c r="E151" s="9"/>
      <c r="F151" s="37"/>
      <c r="G151" s="5"/>
      <c r="H151" s="53"/>
      <c r="I151" s="9"/>
      <c r="J151" s="9"/>
      <c r="K151" s="5"/>
      <c r="L151" s="5"/>
      <c r="M151" s="5"/>
    </row>
    <row r="152" spans="1:13">
      <c r="A152" s="9"/>
      <c r="B152" s="9"/>
      <c r="C152" s="9"/>
      <c r="D152" s="9"/>
      <c r="E152" s="9"/>
      <c r="F152" s="37"/>
      <c r="G152" s="5"/>
      <c r="H152" s="53"/>
      <c r="I152" s="9"/>
      <c r="J152" s="9"/>
      <c r="K152" s="5"/>
      <c r="L152" s="5"/>
      <c r="M152" s="5"/>
    </row>
    <row r="153" spans="1:13">
      <c r="A153" s="9"/>
      <c r="B153" s="9"/>
      <c r="C153" s="9"/>
      <c r="D153" s="9"/>
      <c r="E153" s="9"/>
      <c r="F153" s="37"/>
      <c r="G153" s="5"/>
      <c r="H153" s="53"/>
      <c r="I153" s="9"/>
      <c r="J153" s="9"/>
      <c r="K153" s="5"/>
      <c r="L153" s="5"/>
      <c r="M153" s="5"/>
    </row>
    <row r="154" spans="1:13">
      <c r="A154" s="9"/>
      <c r="B154" s="9"/>
      <c r="C154" s="9"/>
      <c r="D154" s="9"/>
      <c r="E154" s="9"/>
      <c r="F154" s="37"/>
      <c r="G154" s="5"/>
      <c r="H154" s="53"/>
      <c r="I154" s="9"/>
      <c r="J154" s="9"/>
      <c r="K154" s="5"/>
      <c r="L154" s="5"/>
      <c r="M154" s="5"/>
    </row>
    <row r="155" spans="1:13">
      <c r="A155" s="9"/>
      <c r="B155" s="9"/>
      <c r="C155" s="9"/>
      <c r="D155" s="9"/>
      <c r="E155" s="9"/>
      <c r="F155" s="37"/>
      <c r="G155" s="5"/>
      <c r="H155" s="53"/>
      <c r="I155" s="9"/>
      <c r="J155" s="9"/>
      <c r="K155" s="5"/>
      <c r="L155" s="5"/>
      <c r="M155" s="5"/>
    </row>
  </sheetData>
  <mergeCells count="17">
    <mergeCell ref="A4:M4"/>
    <mergeCell ref="A2:M2"/>
    <mergeCell ref="A90:J90"/>
    <mergeCell ref="A91:J91"/>
    <mergeCell ref="A81:J81"/>
    <mergeCell ref="A7:M7"/>
    <mergeCell ref="A38:J38"/>
    <mergeCell ref="A83:M83"/>
    <mergeCell ref="A86:J86"/>
    <mergeCell ref="A88:M88"/>
    <mergeCell ref="A74:M74"/>
    <mergeCell ref="A72:J72"/>
    <mergeCell ref="A76:J76"/>
    <mergeCell ref="A78:M78"/>
    <mergeCell ref="A40:M40"/>
    <mergeCell ref="A63:M63"/>
    <mergeCell ref="A61:J61"/>
  </mergeCells>
  <printOptions horizontalCentered="1"/>
  <pageMargins left="0.59055118110236227" right="0.59055118110236227" top="0.78740157480314965" bottom="0.59055118110236227" header="0.31496062992125984" footer="0.31496062992125984"/>
  <pageSetup paperSize="9" scale="73" fitToHeight="5" orientation="landscape" r:id="rId1"/>
  <headerFooter>
    <oddHeader>&amp;C&amp;"Czcionka tekstu podstawowego,Pogrubiony"&amp;10
Formularz rzeczowo - cenowy usługi konserwacji urządzeń dźwigowych w nieruchomościach Poczty Polskiej SA na terenie województwa mazowieckiego &amp;RZałącznik Nr 1 do Umowy ..................................</oddHeader>
    <oddFooter>&amp;C&amp;10Strona &amp;P/&amp;N</oddFooter>
  </headerFooter>
  <rowBreaks count="2" manualBreakCount="2">
    <brk id="69" max="12" man="1"/>
    <brk id="9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2:IP24"/>
  <sheetViews>
    <sheetView tabSelected="1" workbookViewId="0">
      <selection activeCell="F5" sqref="F5"/>
    </sheetView>
  </sheetViews>
  <sheetFormatPr defaultRowHeight="14.25"/>
  <cols>
    <col min="1" max="1" width="6.75" bestFit="1" customWidth="1"/>
    <col min="2" max="2" width="30.375" customWidth="1"/>
    <col min="3" max="3" width="30.75" customWidth="1"/>
    <col min="4" max="4" width="7.5" customWidth="1"/>
    <col min="5" max="5" width="22.375" customWidth="1"/>
    <col min="6" max="6" width="31.125" customWidth="1"/>
    <col min="7" max="8" width="25.125" customWidth="1"/>
    <col min="9" max="9" width="22.875" customWidth="1"/>
    <col min="10" max="10" width="17.875" customWidth="1"/>
  </cols>
  <sheetData>
    <row r="2" spans="1:13" ht="15">
      <c r="A2" s="155" t="s">
        <v>182</v>
      </c>
      <c r="B2" s="155"/>
      <c r="C2" s="155"/>
      <c r="D2" s="155"/>
      <c r="E2" s="155"/>
      <c r="F2" s="155"/>
      <c r="G2" s="155"/>
      <c r="H2" s="155"/>
    </row>
    <row r="4" spans="1:13" ht="15.75">
      <c r="A4" s="148" t="s">
        <v>181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9"/>
    </row>
    <row r="6" spans="1:13" ht="16.5" thickBot="1">
      <c r="A6" s="150" t="s">
        <v>130</v>
      </c>
      <c r="B6" s="150"/>
      <c r="C6" s="150"/>
      <c r="D6" s="150"/>
      <c r="E6" s="150"/>
      <c r="F6" s="150"/>
      <c r="G6" s="150"/>
      <c r="H6" s="150"/>
      <c r="I6" s="151"/>
    </row>
    <row r="7" spans="1:13" ht="72.75" thickBot="1">
      <c r="A7" s="57" t="s">
        <v>131</v>
      </c>
      <c r="B7" s="27" t="s">
        <v>132</v>
      </c>
      <c r="C7" s="58" t="s">
        <v>168</v>
      </c>
      <c r="D7" s="58" t="s">
        <v>133</v>
      </c>
      <c r="E7" s="92" t="s">
        <v>169</v>
      </c>
      <c r="F7" s="108" t="s">
        <v>134</v>
      </c>
      <c r="G7" s="93" t="s">
        <v>170</v>
      </c>
      <c r="H7" s="109" t="s">
        <v>171</v>
      </c>
      <c r="I7" s="99"/>
    </row>
    <row r="8" spans="1:13" ht="15" thickBot="1">
      <c r="A8" s="60">
        <v>1</v>
      </c>
      <c r="B8" s="65">
        <v>2</v>
      </c>
      <c r="C8" s="65">
        <v>3</v>
      </c>
      <c r="D8" s="65">
        <v>4</v>
      </c>
      <c r="E8" s="94">
        <v>5</v>
      </c>
      <c r="F8" s="62">
        <v>6</v>
      </c>
      <c r="G8" s="64">
        <v>7</v>
      </c>
      <c r="H8" s="66">
        <v>8</v>
      </c>
      <c r="I8" s="100"/>
    </row>
    <row r="9" spans="1:13" ht="30" customHeight="1" thickBot="1">
      <c r="A9" s="84">
        <v>1</v>
      </c>
      <c r="B9" s="85" t="s">
        <v>135</v>
      </c>
      <c r="C9" s="95"/>
      <c r="D9" s="96">
        <v>150</v>
      </c>
      <c r="E9" s="97">
        <f>C9*D9</f>
        <v>0</v>
      </c>
      <c r="F9" s="110">
        <v>0.23</v>
      </c>
      <c r="G9" s="98">
        <f>E9*F9</f>
        <v>0</v>
      </c>
      <c r="H9" s="111">
        <f>E9+G9</f>
        <v>0</v>
      </c>
      <c r="I9" s="101"/>
    </row>
    <row r="12" spans="1:13" ht="16.5" thickBot="1">
      <c r="A12" s="150" t="s">
        <v>177</v>
      </c>
      <c r="B12" s="150"/>
      <c r="C12" s="150"/>
      <c r="D12" s="150"/>
      <c r="E12" s="150"/>
      <c r="F12" s="150"/>
      <c r="G12" s="150"/>
      <c r="H12" s="150"/>
      <c r="I12" s="150"/>
    </row>
    <row r="13" spans="1:13" ht="48.75" customHeight="1" thickBot="1">
      <c r="A13" s="57" t="s">
        <v>131</v>
      </c>
      <c r="B13" s="27" t="s">
        <v>132</v>
      </c>
      <c r="C13" s="147" t="s">
        <v>174</v>
      </c>
      <c r="D13" s="152"/>
      <c r="E13" s="63" t="s">
        <v>136</v>
      </c>
      <c r="F13" s="117" t="s">
        <v>175</v>
      </c>
      <c r="G13" s="59" t="s">
        <v>134</v>
      </c>
      <c r="H13" s="118" t="s">
        <v>137</v>
      </c>
      <c r="I13" s="109" t="s">
        <v>176</v>
      </c>
    </row>
    <row r="14" spans="1:13" ht="15" thickBot="1">
      <c r="A14" s="60">
        <v>1</v>
      </c>
      <c r="B14" s="61">
        <v>2</v>
      </c>
      <c r="C14" s="139">
        <v>3</v>
      </c>
      <c r="D14" s="140"/>
      <c r="E14" s="61">
        <v>4</v>
      </c>
      <c r="F14" s="60">
        <v>5</v>
      </c>
      <c r="G14" s="64">
        <v>6</v>
      </c>
      <c r="H14" s="64">
        <v>7</v>
      </c>
      <c r="I14" s="66">
        <v>8</v>
      </c>
    </row>
    <row r="15" spans="1:13" ht="30" customHeight="1" thickBot="1">
      <c r="A15" s="79">
        <v>1</v>
      </c>
      <c r="B15" s="80" t="s">
        <v>138</v>
      </c>
      <c r="C15" s="135">
        <v>98783.730750000002</v>
      </c>
      <c r="D15" s="136"/>
      <c r="E15" s="81">
        <f>E9</f>
        <v>0</v>
      </c>
      <c r="F15" s="102">
        <f>C15+E15</f>
        <v>98783.730750000002</v>
      </c>
      <c r="G15" s="82">
        <v>0.23</v>
      </c>
      <c r="H15" s="83">
        <f>F15*G15</f>
        <v>22720.258072500001</v>
      </c>
      <c r="I15" s="111">
        <f>F15+H15</f>
        <v>121503.9888225</v>
      </c>
    </row>
    <row r="18" spans="1:250" s="68" customFormat="1" ht="43.5" customHeight="1" thickBot="1">
      <c r="A18" s="137" t="s">
        <v>139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8"/>
      <c r="N18" s="67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</row>
    <row r="19" spans="1:250" s="68" customFormat="1" ht="30" customHeight="1" thickBot="1">
      <c r="A19" s="141"/>
      <c r="B19" s="142"/>
      <c r="C19" s="142"/>
      <c r="D19" s="143"/>
      <c r="E19" s="144" t="s">
        <v>178</v>
      </c>
      <c r="F19" s="145"/>
      <c r="G19" s="144"/>
      <c r="H19" s="146"/>
      <c r="I19" s="146"/>
      <c r="J19" s="145"/>
      <c r="K19" s="69"/>
      <c r="L19" s="70"/>
      <c r="M19" s="71"/>
      <c r="N19" s="72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</row>
    <row r="20" spans="1:250" s="68" customFormat="1" ht="54" customHeight="1" thickBot="1">
      <c r="A20" s="57" t="s">
        <v>131</v>
      </c>
      <c r="B20" s="27" t="s">
        <v>132</v>
      </c>
      <c r="C20" s="147" t="s">
        <v>140</v>
      </c>
      <c r="D20" s="146"/>
      <c r="E20" s="119" t="s">
        <v>141</v>
      </c>
      <c r="F20" s="120" t="s">
        <v>142</v>
      </c>
      <c r="G20" s="121" t="s">
        <v>143</v>
      </c>
      <c r="H20" s="122" t="s">
        <v>134</v>
      </c>
      <c r="I20" s="123" t="s">
        <v>144</v>
      </c>
      <c r="J20" s="124" t="s">
        <v>145</v>
      </c>
      <c r="K20" s="69"/>
      <c r="L20" s="70"/>
      <c r="M20" s="71"/>
      <c r="N20" s="72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</row>
    <row r="21" spans="1:250" s="68" customFormat="1" ht="14.1" customHeight="1" thickTop="1" thickBot="1">
      <c r="A21" s="60">
        <v>1</v>
      </c>
      <c r="B21" s="61">
        <v>2</v>
      </c>
      <c r="C21" s="139">
        <v>3</v>
      </c>
      <c r="D21" s="140"/>
      <c r="E21" s="61">
        <v>4</v>
      </c>
      <c r="F21" s="61">
        <v>5</v>
      </c>
      <c r="G21" s="106">
        <v>6</v>
      </c>
      <c r="H21" s="74">
        <v>7</v>
      </c>
      <c r="I21" s="105">
        <v>8</v>
      </c>
      <c r="J21" s="112">
        <v>9</v>
      </c>
      <c r="K21" s="69"/>
      <c r="L21" s="70"/>
      <c r="M21" s="71"/>
      <c r="N21" s="72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</row>
    <row r="22" spans="1:250" s="68" customFormat="1" ht="30" customHeight="1" thickBot="1">
      <c r="A22" s="79">
        <v>1</v>
      </c>
      <c r="B22" s="80" t="s">
        <v>146</v>
      </c>
      <c r="C22" s="135">
        <f>'Zał. 1 - KONSERWACJE'!K91</f>
        <v>0</v>
      </c>
      <c r="D22" s="136"/>
      <c r="E22" s="81">
        <f>E9</f>
        <v>0</v>
      </c>
      <c r="F22" s="103">
        <f>F15</f>
        <v>98783.730750000002</v>
      </c>
      <c r="G22" s="107">
        <f>C22+E22+F22</f>
        <v>98783.730750000002</v>
      </c>
      <c r="H22" s="82">
        <v>0.23</v>
      </c>
      <c r="I22" s="104">
        <f>G22*H22</f>
        <v>22720.258072500001</v>
      </c>
      <c r="J22" s="113">
        <f>G22+I22</f>
        <v>121503.9888225</v>
      </c>
      <c r="K22" s="69"/>
      <c r="L22" s="70"/>
      <c r="M22" s="71"/>
      <c r="N22" s="72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</row>
    <row r="23" spans="1:250" s="68" customFormat="1" ht="26.25" customHeight="1">
      <c r="A23" s="75"/>
      <c r="B23" s="75"/>
      <c r="C23" s="75"/>
      <c r="D23" s="75"/>
      <c r="E23" s="75"/>
      <c r="F23" s="76"/>
      <c r="G23" s="76"/>
      <c r="H23" s="77"/>
      <c r="I23" s="77"/>
      <c r="J23" s="69"/>
      <c r="K23" s="69"/>
      <c r="L23" s="70"/>
      <c r="M23" s="71"/>
      <c r="N23" s="72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</row>
    <row r="24" spans="1:250" s="68" customFormat="1" ht="44.25" customHeight="1">
      <c r="A24" s="134" t="s">
        <v>172</v>
      </c>
      <c r="B24" s="134"/>
      <c r="C24" s="134"/>
      <c r="D24" s="134"/>
      <c r="E24" s="134"/>
      <c r="F24" s="134"/>
      <c r="G24" s="134"/>
      <c r="H24" s="134"/>
      <c r="I24" s="134"/>
      <c r="J24" s="134"/>
      <c r="K24" s="78"/>
      <c r="L24" s="70"/>
      <c r="M24" s="71"/>
      <c r="N24" s="72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</row>
  </sheetData>
  <mergeCells count="15">
    <mergeCell ref="A2:H2"/>
    <mergeCell ref="C14:D14"/>
    <mergeCell ref="C15:D15"/>
    <mergeCell ref="A4:M4"/>
    <mergeCell ref="A6:I6"/>
    <mergeCell ref="A12:I12"/>
    <mergeCell ref="C13:D13"/>
    <mergeCell ref="A24:J24"/>
    <mergeCell ref="C22:D22"/>
    <mergeCell ref="A18:M18"/>
    <mergeCell ref="C21:D21"/>
    <mergeCell ref="A19:D19"/>
    <mergeCell ref="E19:F19"/>
    <mergeCell ref="G19:J19"/>
    <mergeCell ref="C20:D20"/>
  </mergeCells>
  <pageMargins left="0.31496062992125984" right="0.31496062992125984" top="0.74803149606299213" bottom="0.74803149606299213" header="0.31496062992125984" footer="0.31496062992125984"/>
  <pageSetup paperSize="9" scale="51" orientation="landscape" r:id="rId1"/>
  <headerFooter>
    <oddHeader>&amp;C&amp;"Czcionka tekstu podstawowego,Pogrubiony"&amp;12
Formularz rzeczowo - cenowy usługi naprawy urządzeń dźwigowych w nieruchomościach Poczty Polskiej SA na terenie województwa mazowieckiego &amp;RZałącznik Nr 1 do Umowy .........................................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1 - KONSERWACJE</vt:lpstr>
      <vt:lpstr>Zał. 1 - NAPRAWY </vt:lpstr>
      <vt:lpstr>'Zał. 1 - KONSERWACJE'!Obszar_wydruku</vt:lpstr>
      <vt:lpstr>'Zał. 1 - KONSERWACJE'!Tytuły_wydruku</vt:lpstr>
    </vt:vector>
  </TitlesOfParts>
  <Company>Poczta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paziokatarzyna</dc:creator>
  <cp:lastModifiedBy>Grzegorz Tarkowski</cp:lastModifiedBy>
  <cp:lastPrinted>2024-08-01T07:10:15Z</cp:lastPrinted>
  <dcterms:created xsi:type="dcterms:W3CDTF">2024-07-23T07:11:27Z</dcterms:created>
  <dcterms:modified xsi:type="dcterms:W3CDTF">2024-09-18T05:07:07Z</dcterms:modified>
</cp:coreProperties>
</file>