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480" yWindow="120" windowWidth="21840" windowHeight="12585"/>
  </bookViews>
  <sheets>
    <sheet name="kalkulacja analiza" sheetId="6" r:id="rId1"/>
    <sheet name="kalkulacja analiza (2)" sheetId="9" r:id="rId2"/>
    <sheet name="Arkusz2" sheetId="7" r:id="rId3"/>
  </sheets>
  <definedNames>
    <definedName name="_xlnm.Print_Area" localSheetId="0">'kalkulacja analiza'!$A$1:$E$11</definedName>
    <definedName name="_xlnm.Print_Area" localSheetId="1">'kalkulacja analiza (2)'!$A$1:$M$12</definedName>
  </definedNames>
  <calcPr calcId="145621"/>
</workbook>
</file>

<file path=xl/calcChain.xml><?xml version="1.0" encoding="utf-8"?>
<calcChain xmlns="http://schemas.openxmlformats.org/spreadsheetml/2006/main">
  <c r="G5" i="6" l="1"/>
  <c r="G6" i="6"/>
  <c r="G7" i="6"/>
  <c r="G4" i="6"/>
  <c r="F5" i="6"/>
  <c r="F6" i="6"/>
  <c r="F7" i="6"/>
  <c r="F4" i="6"/>
  <c r="G8" i="6" l="1"/>
  <c r="C9" i="9"/>
  <c r="L8" i="9"/>
  <c r="M8" i="9" s="1"/>
  <c r="J8" i="9"/>
  <c r="K8" i="9" s="1"/>
  <c r="I8" i="9"/>
  <c r="G8" i="9"/>
  <c r="F8" i="9"/>
  <c r="E8" i="9"/>
  <c r="L7" i="9"/>
  <c r="M7" i="9" s="1"/>
  <c r="J7" i="9"/>
  <c r="K7" i="9" s="1"/>
  <c r="I7" i="9"/>
  <c r="G7" i="9"/>
  <c r="F7" i="9"/>
  <c r="E7" i="9"/>
  <c r="L6" i="9"/>
  <c r="M6" i="9" s="1"/>
  <c r="J6" i="9"/>
  <c r="K6" i="9" s="1"/>
  <c r="I6" i="9"/>
  <c r="G6" i="9"/>
  <c r="F6" i="9"/>
  <c r="E6" i="9"/>
  <c r="L5" i="9"/>
  <c r="M5" i="9" s="1"/>
  <c r="M9" i="9" s="1"/>
  <c r="J5" i="9"/>
  <c r="K5" i="9" s="1"/>
  <c r="I5" i="9"/>
  <c r="I9" i="9" s="1"/>
  <c r="G5" i="9"/>
  <c r="G9" i="9" s="1"/>
  <c r="F5" i="9"/>
  <c r="E5" i="9"/>
  <c r="E9" i="9" s="1"/>
  <c r="B11" i="7"/>
  <c r="F7" i="7"/>
  <c r="E7" i="7"/>
  <c r="D7" i="7"/>
  <c r="K9" i="9" l="1"/>
  <c r="C8" i="6" l="1"/>
  <c r="F8" i="6" l="1"/>
  <c r="E8" i="6"/>
</calcChain>
</file>

<file path=xl/sharedStrings.xml><?xml version="1.0" encoding="utf-8"?>
<sst xmlns="http://schemas.openxmlformats.org/spreadsheetml/2006/main" count="46" uniqueCount="36">
  <si>
    <t>RAZEM</t>
  </si>
  <si>
    <t xml:space="preserve">W przypadku zaistnienia konieczności przetłumaczenia języka innego niż wykazane w powyższym formularzu, rozliczanie płatności za tłumaczenie będzie odbywało się w oparciu o stawkę za 1 stronę obliczeniową ( 1800 znaków/1125 znaków tłumaczenie przysięgłe ). Stawka za przetłumaczenie 1 strony (1800 znaków obliczeniowej/1125 znaków tłumaczenie przysięgłe) nie może być wyższa od średniej ceny rynkowej występującej na rynku w firmach zajmujących się tłumaczeniem pism. </t>
  </si>
  <si>
    <t>jednostkowa średnia cena brutto</t>
  </si>
  <si>
    <t>średnia wartość brutto</t>
  </si>
  <si>
    <t>oferta numer 1</t>
  </si>
  <si>
    <t>oferta numer 2</t>
  </si>
  <si>
    <t>lp</t>
  </si>
  <si>
    <t xml:space="preserve">ilość stron do przetłumaczenia
w okresie
obowiązywania
umowy
</t>
  </si>
  <si>
    <t xml:space="preserve">cena
jednostkowa
brutto skrivanek
</t>
  </si>
  <si>
    <t xml:space="preserve">wartość
brutto zamówienia
skrivanek
</t>
  </si>
  <si>
    <t xml:space="preserve">cena
jednostkowa
netto skrivanek
</t>
  </si>
  <si>
    <t xml:space="preserve">wartość
netto
przedmiotu skrivanek
zamówienia
</t>
  </si>
  <si>
    <t xml:space="preserve">cena
jednostkowa
brutto fatix
</t>
  </si>
  <si>
    <t xml:space="preserve">wartość
brutto
przedmiotu fatix
zamówienia
</t>
  </si>
  <si>
    <t xml:space="preserve">cena
jednostkowa
netto fatix
</t>
  </si>
  <si>
    <t xml:space="preserve">wartość
netto
przedmiotu fatix
zamówienia
</t>
  </si>
  <si>
    <t xml:space="preserve">Kalkulacja
Przedmiot zamówienia: Usługa polegająca na sporządzaniu pisemnych tłumaczeń z języków obcych na język polski i z języka polskiego na język obcy dokumentacji wpływajacej 
do O/ZUS w Kielcach w okresie od 01.01.2025 r. do 31.12.2026 r.  </t>
  </si>
  <si>
    <t>MPK</t>
  </si>
  <si>
    <t xml:space="preserve">Wydział </t>
  </si>
  <si>
    <t>SER</t>
  </si>
  <si>
    <t>KPS</t>
  </si>
  <si>
    <t>ZAS</t>
  </si>
  <si>
    <t>Plan 2025</t>
  </si>
  <si>
    <t>Plan 2026</t>
  </si>
  <si>
    <t>UBS</t>
  </si>
  <si>
    <t>RKS</t>
  </si>
  <si>
    <t xml:space="preserve">grupa językowa </t>
  </si>
  <si>
    <t>angielski, niemiecki, rosyjski, francuski</t>
  </si>
  <si>
    <t>czeski, słowacki, hiszpański, włoski, białoruski, ukraiński</t>
  </si>
  <si>
    <t>litewski, łotewski, duński, holenderski, niderlandzki, portugalski, bułgarski, rumuński, szwedzki, węgierski</t>
  </si>
  <si>
    <t>bośniacki, chorwacki, serbski, słoweński, norweski i inne</t>
  </si>
  <si>
    <t>VAT (%)</t>
  </si>
  <si>
    <t>Cena brutto jednej strony (zł.)</t>
  </si>
  <si>
    <t>cena netto jednej strony (zł.)</t>
  </si>
  <si>
    <t xml:space="preserve">wartość brutto </t>
  </si>
  <si>
    <t xml:space="preserve">załącznik numer 1 formularz cenowy
Przedmiot zamówienia: Usługa polegająca na sporządzaniu pisemnych tłumaczeń z języków obcych na język polski i z języka polskiego na język obcy dokumentacji wpływajacej do O/ZUS w Kielcach w okresie od 01.01.2025 r. do 31.12.2026 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</si>
</sst>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_z_ł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7" fillId="0" borderId="0"/>
    <xf numFmtId="0" fontId="9" fillId="5" borderId="3" applyNumberFormat="0" applyAlignment="0" applyProtection="0"/>
    <xf numFmtId="43" fontId="10" fillId="6" borderId="2">
      <alignment vertical="center"/>
    </xf>
  </cellStyleXfs>
  <cellXfs count="50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/>
    </xf>
    <xf numFmtId="0" fontId="0" fillId="3" borderId="0" xfId="0" applyFill="1"/>
    <xf numFmtId="0" fontId="8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</xf>
    <xf numFmtId="0" fontId="2" fillId="8" borderId="1" xfId="0" applyFont="1" applyFill="1" applyBorder="1" applyAlignment="1" applyProtection="1">
      <alignment vertical="center"/>
    </xf>
    <xf numFmtId="0" fontId="0" fillId="8" borderId="1" xfId="0" applyFill="1" applyBorder="1"/>
    <xf numFmtId="1" fontId="2" fillId="7" borderId="1" xfId="0" applyNumberFormat="1" applyFont="1" applyFill="1" applyBorder="1" applyAlignment="1" applyProtection="1">
      <alignment horizontal="center" vertical="center"/>
    </xf>
    <xf numFmtId="164" fontId="2" fillId="7" borderId="1" xfId="1" applyNumberFormat="1" applyFont="1" applyFill="1" applyBorder="1" applyAlignment="1" applyProtection="1">
      <alignment vertical="center"/>
    </xf>
    <xf numFmtId="164" fontId="0" fillId="7" borderId="1" xfId="0" applyNumberFormat="1" applyFill="1" applyBorder="1"/>
    <xf numFmtId="0" fontId="0" fillId="7" borderId="1" xfId="0" applyFill="1" applyBorder="1"/>
    <xf numFmtId="0" fontId="0" fillId="0" borderId="1" xfId="0" applyBorder="1" applyAlignment="1" applyProtection="1">
      <alignment horizontal="center" vertical="top"/>
    </xf>
    <xf numFmtId="1" fontId="0" fillId="0" borderId="1" xfId="0" applyNumberFormat="1" applyBorder="1" applyAlignment="1" applyProtection="1">
      <alignment horizontal="center" vertical="top"/>
    </xf>
    <xf numFmtId="164" fontId="0" fillId="4" borderId="1" xfId="1" applyNumberFormat="1" applyFont="1" applyFill="1" applyBorder="1" applyAlignment="1" applyProtection="1">
      <alignment horizontal="center" vertical="top"/>
      <protection locked="0"/>
    </xf>
    <xf numFmtId="164" fontId="0" fillId="0" borderId="1" xfId="1" applyNumberFormat="1" applyFont="1" applyFill="1" applyBorder="1" applyAlignment="1" applyProtection="1">
      <alignment horizontal="center" vertical="top"/>
    </xf>
    <xf numFmtId="164" fontId="0" fillId="0" borderId="1" xfId="1" applyNumberFormat="1" applyFont="1" applyBorder="1" applyAlignment="1" applyProtection="1">
      <alignment horizontal="center" vertical="top"/>
    </xf>
    <xf numFmtId="164" fontId="0" fillId="4" borderId="1" xfId="0" applyNumberFormat="1" applyFill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center"/>
    </xf>
    <xf numFmtId="0" fontId="0" fillId="8" borderId="1" xfId="0" applyFont="1" applyFill="1" applyBorder="1" applyAlignment="1" applyProtection="1">
      <alignment vertical="center"/>
    </xf>
    <xf numFmtId="0" fontId="0" fillId="0" borderId="1" xfId="0" applyBorder="1" applyAlignment="1">
      <alignment wrapText="1"/>
    </xf>
    <xf numFmtId="0" fontId="12" fillId="0" borderId="0" xfId="0" applyFont="1"/>
    <xf numFmtId="0" fontId="2" fillId="0" borderId="1" xfId="0" applyFont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9" fillId="5" borderId="1" xfId="4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164" fontId="0" fillId="4" borderId="1" xfId="1" applyNumberFormat="1" applyFont="1" applyFill="1" applyBorder="1" applyAlignment="1" applyProtection="1">
      <alignment horizontal="center" vertical="center"/>
      <protection locked="0"/>
    </xf>
    <xf numFmtId="164" fontId="0" fillId="0" borderId="1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5" borderId="1" xfId="4" applyBorder="1" applyAlignment="1" applyProtection="1">
      <alignment horizontal="center" vertical="center"/>
    </xf>
    <xf numFmtId="0" fontId="0" fillId="7" borderId="1" xfId="0" applyFill="1" applyBorder="1" applyAlignment="1">
      <alignment horizontal="center" vertical="center"/>
    </xf>
    <xf numFmtId="164" fontId="2" fillId="7" borderId="1" xfId="1" applyNumberFormat="1" applyFont="1" applyFill="1" applyBorder="1" applyAlignment="1" applyProtection="1">
      <alignment horizontal="center" vertical="center"/>
    </xf>
    <xf numFmtId="2" fontId="2" fillId="7" borderId="1" xfId="0" applyNumberFormat="1" applyFont="1" applyFill="1" applyBorder="1" applyAlignment="1">
      <alignment horizontal="center" vertical="center"/>
    </xf>
    <xf numFmtId="0" fontId="5" fillId="0" borderId="0" xfId="3" applyFont="1" applyAlignment="1">
      <alignment wrapText="1"/>
    </xf>
    <xf numFmtId="0" fontId="0" fillId="0" borderId="0" xfId="0" applyAlignment="1"/>
    <xf numFmtId="0" fontId="6" fillId="0" borderId="5" xfId="2" applyFont="1" applyBorder="1" applyAlignment="1">
      <alignment horizontal="left" wrapText="1"/>
    </xf>
    <xf numFmtId="0" fontId="6" fillId="0" borderId="0" xfId="2" applyFont="1" applyBorder="1" applyAlignment="1">
      <alignment horizontal="left" wrapText="1"/>
    </xf>
    <xf numFmtId="0" fontId="11" fillId="0" borderId="4" xfId="0" applyFont="1" applyBorder="1" applyAlignment="1" applyProtection="1">
      <alignment horizontal="center" vertical="top" wrapText="1"/>
    </xf>
    <xf numFmtId="0" fontId="11" fillId="0" borderId="4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6" fillId="0" borderId="0" xfId="2" applyFont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6">
    <cellStyle name="Komórka zaznaczona" xfId="4" builtinId="23"/>
    <cellStyle name="Normalny" xfId="0" builtinId="0"/>
    <cellStyle name="Normalny 2" xfId="2"/>
    <cellStyle name="Normalny 3" xfId="3"/>
    <cellStyle name="Styl 1" xfId="5"/>
    <cellStyle name="Walutowy" xfId="1" builtinId="4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zoomScaleNormal="100" workbookViewId="0">
      <selection activeCell="J6" sqref="J6"/>
    </sheetView>
  </sheetViews>
  <sheetFormatPr defaultRowHeight="15" x14ac:dyDescent="0.25"/>
  <cols>
    <col min="2" max="2" width="55.7109375" style="29" customWidth="1"/>
    <col min="3" max="3" width="14.7109375" customWidth="1"/>
    <col min="4" max="4" width="11.85546875" customWidth="1"/>
    <col min="5" max="5" width="10.85546875" bestFit="1" customWidth="1"/>
    <col min="6" max="6" width="14.5703125" customWidth="1"/>
    <col min="7" max="7" width="19.85546875" customWidth="1"/>
  </cols>
  <sheetData>
    <row r="1" spans="1:14" ht="48.75" customHeight="1" x14ac:dyDescent="0.25">
      <c r="A1" s="44" t="s">
        <v>35</v>
      </c>
      <c r="B1" s="44"/>
      <c r="C1" s="44"/>
      <c r="D1" s="44"/>
      <c r="E1" s="44"/>
      <c r="F1" s="44"/>
      <c r="G1" s="44"/>
    </row>
    <row r="2" spans="1:14" ht="76.5" x14ac:dyDescent="0.25">
      <c r="A2" s="2" t="s">
        <v>6</v>
      </c>
      <c r="B2" s="3" t="s">
        <v>26</v>
      </c>
      <c r="C2" s="3" t="s">
        <v>7</v>
      </c>
      <c r="D2" s="6" t="s">
        <v>33</v>
      </c>
      <c r="E2" s="3" t="s">
        <v>31</v>
      </c>
      <c r="F2" s="3" t="s">
        <v>32</v>
      </c>
      <c r="G2" s="3" t="s">
        <v>34</v>
      </c>
    </row>
    <row r="3" spans="1:14" x14ac:dyDescent="0.25">
      <c r="A3" s="1">
        <v>1</v>
      </c>
      <c r="B3" s="28">
        <v>2</v>
      </c>
      <c r="C3" s="1">
        <v>3</v>
      </c>
      <c r="D3" s="7">
        <v>4</v>
      </c>
      <c r="E3" s="1">
        <v>5</v>
      </c>
      <c r="F3" s="1">
        <v>6</v>
      </c>
      <c r="G3" s="1">
        <v>7</v>
      </c>
    </row>
    <row r="4" spans="1:14" ht="27.75" customHeight="1" x14ac:dyDescent="0.25">
      <c r="A4" s="31">
        <v>1</v>
      </c>
      <c r="B4" s="48" t="s">
        <v>27</v>
      </c>
      <c r="C4" s="32">
        <v>81</v>
      </c>
      <c r="D4" s="33"/>
      <c r="E4" s="34"/>
      <c r="F4" s="34">
        <f>ROUND(D4+E4,2)</f>
        <v>0</v>
      </c>
      <c r="G4" s="35">
        <f>ROUND(F4*C4,2)</f>
        <v>0</v>
      </c>
    </row>
    <row r="5" spans="1:14" x14ac:dyDescent="0.25">
      <c r="A5" s="31">
        <v>2</v>
      </c>
      <c r="B5" s="48" t="s">
        <v>28</v>
      </c>
      <c r="C5" s="32">
        <v>115</v>
      </c>
      <c r="D5" s="33"/>
      <c r="E5" s="34"/>
      <c r="F5" s="34">
        <f t="shared" ref="F5:F7" si="0">ROUND(D5+E5,2)</f>
        <v>0</v>
      </c>
      <c r="G5" s="35">
        <f t="shared" ref="G5:G7" si="1">ROUND(F5*C5,2)</f>
        <v>0</v>
      </c>
    </row>
    <row r="6" spans="1:14" ht="46.5" customHeight="1" x14ac:dyDescent="0.25">
      <c r="A6" s="31">
        <v>3</v>
      </c>
      <c r="B6" s="48" t="s">
        <v>29</v>
      </c>
      <c r="C6" s="32">
        <v>130</v>
      </c>
      <c r="D6" s="33"/>
      <c r="E6" s="34"/>
      <c r="F6" s="34">
        <f t="shared" si="0"/>
        <v>0</v>
      </c>
      <c r="G6" s="35">
        <f t="shared" si="1"/>
        <v>0</v>
      </c>
    </row>
    <row r="7" spans="1:14" ht="30.75" customHeight="1" x14ac:dyDescent="0.25">
      <c r="A7" s="31">
        <v>4</v>
      </c>
      <c r="B7" s="49" t="s">
        <v>30</v>
      </c>
      <c r="C7" s="32">
        <v>131</v>
      </c>
      <c r="D7" s="33"/>
      <c r="E7" s="34"/>
      <c r="F7" s="34">
        <f t="shared" si="0"/>
        <v>0</v>
      </c>
      <c r="G7" s="35">
        <f t="shared" si="1"/>
        <v>0</v>
      </c>
      <c r="N7" s="32"/>
    </row>
    <row r="8" spans="1:14" x14ac:dyDescent="0.25">
      <c r="A8" s="36"/>
      <c r="B8" s="28" t="s">
        <v>0</v>
      </c>
      <c r="C8" s="10">
        <f>ROUND(SUM(C4:C7),0)</f>
        <v>457</v>
      </c>
      <c r="D8" s="37"/>
      <c r="E8" s="38">
        <f>SUM(E4:E7)</f>
        <v>0</v>
      </c>
      <c r="F8" s="38">
        <f>SUM(F4:F7)</f>
        <v>0</v>
      </c>
      <c r="G8" s="39">
        <f>SUM(G4:G7)</f>
        <v>0</v>
      </c>
      <c r="N8" s="32"/>
    </row>
    <row r="9" spans="1:14" ht="15" customHeight="1" x14ac:dyDescent="0.25">
      <c r="A9" s="42" t="s">
        <v>1</v>
      </c>
      <c r="B9" s="42"/>
      <c r="C9" s="42"/>
      <c r="D9" s="42"/>
      <c r="E9" s="42"/>
      <c r="F9" s="42"/>
      <c r="G9" s="42"/>
      <c r="N9" s="32"/>
    </row>
    <row r="10" spans="1:14" x14ac:dyDescent="0.25">
      <c r="A10" s="43"/>
      <c r="B10" s="43"/>
      <c r="C10" s="43"/>
      <c r="D10" s="43"/>
      <c r="E10" s="43"/>
      <c r="F10" s="43"/>
      <c r="G10" s="43"/>
      <c r="N10" s="32"/>
    </row>
    <row r="11" spans="1:14" ht="40.5" customHeight="1" x14ac:dyDescent="0.25">
      <c r="A11" s="43"/>
      <c r="B11" s="43"/>
      <c r="C11" s="43"/>
      <c r="D11" s="43"/>
      <c r="E11" s="43"/>
      <c r="F11" s="43"/>
      <c r="G11" s="43"/>
    </row>
    <row r="12" spans="1:14" x14ac:dyDescent="0.25">
      <c r="D12" s="5"/>
    </row>
    <row r="13" spans="1:14" x14ac:dyDescent="0.25">
      <c r="D13" s="5"/>
    </row>
    <row r="14" spans="1:14" x14ac:dyDescent="0.25">
      <c r="A14" s="40"/>
      <c r="B14" s="40"/>
      <c r="C14" s="41"/>
      <c r="D14" s="41"/>
    </row>
  </sheetData>
  <sortState ref="A5:M21">
    <sortCondition ref="B5:B21"/>
  </sortState>
  <mergeCells count="3">
    <mergeCell ref="A14:D14"/>
    <mergeCell ref="A9:G11"/>
    <mergeCell ref="A1:G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Normal="100" workbookViewId="0">
      <selection activeCell="B24" sqref="B24"/>
    </sheetView>
  </sheetViews>
  <sheetFormatPr defaultRowHeight="15" x14ac:dyDescent="0.25"/>
  <cols>
    <col min="2" max="2" width="55.7109375" style="29" customWidth="1"/>
    <col min="3" max="3" width="14.7109375" customWidth="1"/>
    <col min="5" max="5" width="10.85546875" bestFit="1" customWidth="1"/>
    <col min="7" max="7" width="10.85546875" bestFit="1" customWidth="1"/>
    <col min="9" max="9" width="10.85546875" bestFit="1" customWidth="1"/>
    <col min="11" max="11" width="10.85546875" bestFit="1" customWidth="1"/>
    <col min="13" max="13" width="20" customWidth="1"/>
  </cols>
  <sheetData>
    <row r="1" spans="1:13" ht="42.75" customHeight="1" x14ac:dyDescent="0.25">
      <c r="A1" s="45" t="s">
        <v>16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x14ac:dyDescent="0.25">
      <c r="A2" s="4"/>
      <c r="B2" s="27"/>
      <c r="C2" s="8"/>
      <c r="D2" s="24" t="s">
        <v>4</v>
      </c>
      <c r="E2" s="24"/>
      <c r="F2" s="8"/>
      <c r="G2" s="8"/>
      <c r="H2" s="9" t="s">
        <v>5</v>
      </c>
      <c r="I2" s="9"/>
      <c r="J2" s="9"/>
      <c r="K2" s="9"/>
      <c r="L2" s="9"/>
      <c r="M2" s="9"/>
    </row>
    <row r="3" spans="1:13" ht="76.5" x14ac:dyDescent="0.25">
      <c r="A3" s="2" t="s">
        <v>6</v>
      </c>
      <c r="B3" s="3" t="s">
        <v>26</v>
      </c>
      <c r="C3" s="3" t="s">
        <v>7</v>
      </c>
      <c r="D3" s="6" t="s">
        <v>8</v>
      </c>
      <c r="E3" s="3" t="s">
        <v>9</v>
      </c>
      <c r="F3" s="3" t="s">
        <v>10</v>
      </c>
      <c r="G3" s="3" t="s">
        <v>11</v>
      </c>
      <c r="H3" s="6" t="s">
        <v>12</v>
      </c>
      <c r="I3" s="3" t="s">
        <v>13</v>
      </c>
      <c r="J3" s="3" t="s">
        <v>14</v>
      </c>
      <c r="K3" s="3" t="s">
        <v>15</v>
      </c>
      <c r="L3" s="3" t="s">
        <v>2</v>
      </c>
      <c r="M3" s="6" t="s">
        <v>3</v>
      </c>
    </row>
    <row r="4" spans="1:13" x14ac:dyDescent="0.25">
      <c r="A4" s="1">
        <v>1</v>
      </c>
      <c r="B4" s="28">
        <v>2</v>
      </c>
      <c r="C4" s="1">
        <v>3</v>
      </c>
      <c r="D4" s="7">
        <v>4</v>
      </c>
      <c r="E4" s="1">
        <v>5</v>
      </c>
      <c r="F4" s="1">
        <v>6</v>
      </c>
      <c r="G4" s="1">
        <v>7</v>
      </c>
      <c r="H4" s="7">
        <v>8</v>
      </c>
      <c r="I4" s="1">
        <v>9</v>
      </c>
      <c r="J4" s="1">
        <v>10</v>
      </c>
      <c r="K4" s="1">
        <v>11</v>
      </c>
      <c r="L4" s="1">
        <v>12</v>
      </c>
      <c r="M4" s="7">
        <v>13</v>
      </c>
    </row>
    <row r="5" spans="1:13" ht="27.75" customHeight="1" x14ac:dyDescent="0.25">
      <c r="A5" s="14">
        <v>1</v>
      </c>
      <c r="B5" s="25" t="s">
        <v>27</v>
      </c>
      <c r="C5" s="15">
        <v>9</v>
      </c>
      <c r="D5" s="16">
        <v>71.16</v>
      </c>
      <c r="E5" s="17">
        <f t="shared" ref="E5:E8" si="0">ROUND(C5*D5,2)</f>
        <v>640.44000000000005</v>
      </c>
      <c r="F5" s="18">
        <f t="shared" ref="F5:F8" si="1">ROUND(D5/1.23,2)</f>
        <v>57.85</v>
      </c>
      <c r="G5" s="18">
        <f t="shared" ref="G5:G8" si="2">ROUND(F5*C5,2)</f>
        <v>520.65</v>
      </c>
      <c r="H5" s="19">
        <v>49.2</v>
      </c>
      <c r="I5" s="20">
        <f t="shared" ref="I5:I8" si="3">ROUND(C5*H5,2)</f>
        <v>442.8</v>
      </c>
      <c r="J5" s="20">
        <f t="shared" ref="J5:J8" si="4">ROUND(H5/1.23,2)</f>
        <v>40</v>
      </c>
      <c r="K5" s="20">
        <f t="shared" ref="K5:K8" si="5">ROUND(J5*C5,2)</f>
        <v>360</v>
      </c>
      <c r="L5" s="21">
        <f t="shared" ref="L5:L8" si="6">ROUND(D5+H5,2)/2</f>
        <v>60.18</v>
      </c>
      <c r="M5" s="22">
        <f t="shared" ref="M5:M8" si="7">ROUND(L5*C5,2)</f>
        <v>541.62</v>
      </c>
    </row>
    <row r="6" spans="1:13" x14ac:dyDescent="0.25">
      <c r="A6" s="14">
        <v>2</v>
      </c>
      <c r="B6" s="25" t="s">
        <v>28</v>
      </c>
      <c r="C6" s="15">
        <v>9</v>
      </c>
      <c r="D6" s="16">
        <v>106.31</v>
      </c>
      <c r="E6" s="17">
        <f t="shared" si="0"/>
        <v>956.79</v>
      </c>
      <c r="F6" s="18">
        <f t="shared" si="1"/>
        <v>86.43</v>
      </c>
      <c r="G6" s="18">
        <f t="shared" si="2"/>
        <v>777.87</v>
      </c>
      <c r="H6" s="19">
        <v>68</v>
      </c>
      <c r="I6" s="20">
        <f t="shared" si="3"/>
        <v>612</v>
      </c>
      <c r="J6" s="20">
        <f t="shared" si="4"/>
        <v>55.28</v>
      </c>
      <c r="K6" s="20">
        <f t="shared" si="5"/>
        <v>497.52</v>
      </c>
      <c r="L6" s="21">
        <f t="shared" si="6"/>
        <v>87.155000000000001</v>
      </c>
      <c r="M6" s="22">
        <f t="shared" si="7"/>
        <v>784.4</v>
      </c>
    </row>
    <row r="7" spans="1:13" ht="46.5" customHeight="1" x14ac:dyDescent="0.25">
      <c r="A7" s="14">
        <v>3</v>
      </c>
      <c r="B7" s="25" t="s">
        <v>29</v>
      </c>
      <c r="C7" s="15">
        <v>24</v>
      </c>
      <c r="D7" s="16">
        <v>79.95</v>
      </c>
      <c r="E7" s="17">
        <f t="shared" si="0"/>
        <v>1918.8</v>
      </c>
      <c r="F7" s="18">
        <f t="shared" si="1"/>
        <v>65</v>
      </c>
      <c r="G7" s="18">
        <f t="shared" si="2"/>
        <v>1560</v>
      </c>
      <c r="H7" s="19">
        <v>55.35</v>
      </c>
      <c r="I7" s="20">
        <f t="shared" si="3"/>
        <v>1328.4</v>
      </c>
      <c r="J7" s="20">
        <f t="shared" si="4"/>
        <v>45</v>
      </c>
      <c r="K7" s="20">
        <f t="shared" si="5"/>
        <v>1080</v>
      </c>
      <c r="L7" s="21">
        <f t="shared" si="6"/>
        <v>67.650000000000006</v>
      </c>
      <c r="M7" s="22">
        <f t="shared" si="7"/>
        <v>1623.6</v>
      </c>
    </row>
    <row r="8" spans="1:13" ht="30.75" customHeight="1" x14ac:dyDescent="0.25">
      <c r="A8" s="14">
        <v>4</v>
      </c>
      <c r="B8" s="25" t="s">
        <v>29</v>
      </c>
      <c r="C8" s="15">
        <v>22</v>
      </c>
      <c r="D8" s="16">
        <v>79.95</v>
      </c>
      <c r="E8" s="17">
        <f t="shared" si="0"/>
        <v>1758.9</v>
      </c>
      <c r="F8" s="18">
        <f t="shared" si="1"/>
        <v>65</v>
      </c>
      <c r="G8" s="18">
        <f t="shared" si="2"/>
        <v>1430</v>
      </c>
      <c r="H8" s="19">
        <v>55.35</v>
      </c>
      <c r="I8" s="20">
        <f t="shared" si="3"/>
        <v>1217.7</v>
      </c>
      <c r="J8" s="20">
        <f t="shared" si="4"/>
        <v>45</v>
      </c>
      <c r="K8" s="20">
        <f t="shared" si="5"/>
        <v>990</v>
      </c>
      <c r="L8" s="21">
        <f t="shared" si="6"/>
        <v>67.650000000000006</v>
      </c>
      <c r="M8" s="22">
        <f t="shared" si="7"/>
        <v>1488.3</v>
      </c>
    </row>
    <row r="9" spans="1:13" x14ac:dyDescent="0.25">
      <c r="A9" s="30"/>
      <c r="B9" s="28" t="s">
        <v>0</v>
      </c>
      <c r="C9" s="10">
        <f>ROUND(SUM(C5:C8),0)</f>
        <v>64</v>
      </c>
      <c r="D9" s="13"/>
      <c r="E9" s="11">
        <f>SUM(E5:E8)</f>
        <v>5274.93</v>
      </c>
      <c r="F9" s="11"/>
      <c r="G9" s="12">
        <f>SUM(G5:G8)</f>
        <v>4288.5200000000004</v>
      </c>
      <c r="H9" s="12"/>
      <c r="I9" s="12">
        <f>SUM(I5:I8)</f>
        <v>3600.8999999999996</v>
      </c>
      <c r="J9" s="12"/>
      <c r="K9" s="12">
        <f>SUM(K5:K8)</f>
        <v>2927.52</v>
      </c>
      <c r="L9" s="13"/>
      <c r="M9" s="23">
        <f>SUM(M5:M8)</f>
        <v>4437.92</v>
      </c>
    </row>
    <row r="10" spans="1:13" x14ac:dyDescent="0.25">
      <c r="A10" s="47" t="s">
        <v>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1:13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</row>
    <row r="12" spans="1:13" ht="27" customHeigh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spans="1:13" x14ac:dyDescent="0.25">
      <c r="D13" s="5"/>
      <c r="H13" s="5"/>
    </row>
    <row r="14" spans="1:13" x14ac:dyDescent="0.25">
      <c r="D14" s="5"/>
      <c r="F14" s="41"/>
      <c r="G14" s="41"/>
      <c r="H14" s="5"/>
    </row>
    <row r="15" spans="1:13" x14ac:dyDescent="0.25">
      <c r="A15" s="40"/>
      <c r="B15" s="40"/>
      <c r="C15" s="41"/>
      <c r="D15" s="41"/>
      <c r="F15" s="41"/>
      <c r="G15" s="41"/>
      <c r="H15" s="5"/>
    </row>
  </sheetData>
  <mergeCells count="4">
    <mergeCell ref="A1:M1"/>
    <mergeCell ref="A10:M12"/>
    <mergeCell ref="F14:G15"/>
    <mergeCell ref="A15:D1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39" sqref="C39:G45"/>
    </sheetView>
  </sheetViews>
  <sheetFormatPr defaultRowHeight="15" x14ac:dyDescent="0.25"/>
  <sheetData>
    <row r="1" spans="1:6" x14ac:dyDescent="0.25">
      <c r="A1" t="s">
        <v>6</v>
      </c>
      <c r="B1" t="s">
        <v>18</v>
      </c>
      <c r="C1" t="s">
        <v>17</v>
      </c>
      <c r="D1" t="s">
        <v>22</v>
      </c>
      <c r="E1" t="s">
        <v>23</v>
      </c>
    </row>
    <row r="2" spans="1:6" x14ac:dyDescent="0.25">
      <c r="B2" t="s">
        <v>19</v>
      </c>
      <c r="C2">
        <v>11200230</v>
      </c>
      <c r="D2">
        <v>8000</v>
      </c>
      <c r="E2">
        <v>10000</v>
      </c>
    </row>
    <row r="3" spans="1:6" x14ac:dyDescent="0.25">
      <c r="B3" t="s">
        <v>20</v>
      </c>
      <c r="C3">
        <v>11200100</v>
      </c>
      <c r="D3">
        <v>700</v>
      </c>
      <c r="E3">
        <v>700</v>
      </c>
    </row>
    <row r="4" spans="1:6" x14ac:dyDescent="0.25">
      <c r="B4" t="s">
        <v>24</v>
      </c>
      <c r="C4">
        <v>11200130</v>
      </c>
      <c r="D4">
        <v>1800</v>
      </c>
      <c r="E4" s="26">
        <v>1800</v>
      </c>
    </row>
    <row r="5" spans="1:6" x14ac:dyDescent="0.25">
      <c r="B5" t="s">
        <v>21</v>
      </c>
      <c r="C5">
        <v>11200240</v>
      </c>
      <c r="D5">
        <v>200</v>
      </c>
      <c r="E5">
        <v>200</v>
      </c>
    </row>
    <row r="6" spans="1:6" x14ac:dyDescent="0.25">
      <c r="B6" t="s">
        <v>25</v>
      </c>
      <c r="E6">
        <v>400</v>
      </c>
    </row>
    <row r="7" spans="1:6" x14ac:dyDescent="0.25">
      <c r="D7">
        <f>SUM(D2:D6)</f>
        <v>10700</v>
      </c>
      <c r="E7">
        <f>SUM(E2:E6)</f>
        <v>13100</v>
      </c>
      <c r="F7">
        <f>SUM(D7:E7)</f>
        <v>23800</v>
      </c>
    </row>
    <row r="11" spans="1:6" x14ac:dyDescent="0.25">
      <c r="B11">
        <f>F7/1.23</f>
        <v>19349.593495934958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kalkulacja analiza</vt:lpstr>
      <vt:lpstr>kalkulacja analiza (2)</vt:lpstr>
      <vt:lpstr>Arkusz2</vt:lpstr>
      <vt:lpstr>'kalkulacja analiza'!Obszar_wydruku</vt:lpstr>
      <vt:lpstr>'kalkulacja analiza (2)'!Obszar_wydruku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Tabaszewski, Grzegorz</dc:creator>
  <cp:lastModifiedBy>Kaleta, Regina</cp:lastModifiedBy>
  <cp:lastPrinted>2023-02-21T07:31:39Z</cp:lastPrinted>
  <dcterms:created xsi:type="dcterms:W3CDTF">2018-02-22T06:31:59Z</dcterms:created>
  <dcterms:modified xsi:type="dcterms:W3CDTF">2024-11-07T05:51:16Z</dcterms:modified>
</cp:coreProperties>
</file>