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540" windowWidth="16272" windowHeight="8340"/>
  </bookViews>
  <sheets>
    <sheet name="cz. I_Biłgoraj i Janów" sheetId="1" r:id="rId1"/>
    <sheet name="cz. II_Chełm " sheetId="6" r:id="rId2"/>
    <sheet name="T.L.2020-2021" sheetId="7" state="hidden" r:id="rId3"/>
    <sheet name="cz. IV Zamość" sheetId="8" r:id="rId4"/>
    <sheet name="łącznie" sheetId="13" state="hidden" r:id="rId5"/>
    <sheet name="cz.III Tom. Lub." sheetId="14" r:id="rId6"/>
  </sheets>
  <calcPr calcId="145621" fullPrecision="0"/>
</workbook>
</file>

<file path=xl/calcChain.xml><?xml version="1.0" encoding="utf-8"?>
<calcChain xmlns="http://schemas.openxmlformats.org/spreadsheetml/2006/main">
  <c r="G9" i="14" l="1"/>
  <c r="G10" i="14"/>
  <c r="G11" i="14"/>
  <c r="G12" i="14"/>
  <c r="G13" i="14"/>
  <c r="G14" i="14"/>
  <c r="G15" i="14"/>
  <c r="G16" i="14"/>
  <c r="G17" i="14"/>
  <c r="G18" i="14"/>
  <c r="G19" i="14"/>
  <c r="G20" i="14"/>
  <c r="G21" i="14"/>
  <c r="G22" i="14"/>
  <c r="G23" i="14"/>
  <c r="G24" i="14"/>
  <c r="G25" i="14"/>
  <c r="G8" i="14"/>
  <c r="G26" i="14" s="1"/>
  <c r="G10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9" i="8"/>
  <c r="Q9" i="6"/>
  <c r="Q10" i="6"/>
  <c r="Q11" i="6"/>
  <c r="Q12" i="6"/>
  <c r="Q13" i="6"/>
  <c r="Q14" i="6"/>
  <c r="Q15" i="6"/>
  <c r="Q16" i="6"/>
  <c r="Q17" i="6"/>
  <c r="Q18" i="6"/>
  <c r="Q19" i="6"/>
  <c r="Q20" i="6"/>
  <c r="Q21" i="6"/>
  <c r="Q22" i="6"/>
  <c r="Q23" i="6"/>
  <c r="Q24" i="6"/>
  <c r="Q25" i="6"/>
  <c r="Q8" i="6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7" i="1"/>
  <c r="I25" i="1" l="1"/>
  <c r="G25" i="8"/>
  <c r="Q26" i="6"/>
  <c r="G27" i="14"/>
  <c r="I14" i="7"/>
  <c r="F14" i="7"/>
  <c r="E14" i="7"/>
  <c r="H14" i="7" s="1"/>
  <c r="J14" i="7" l="1"/>
  <c r="E18" i="7" l="1"/>
  <c r="H18" i="7" s="1"/>
  <c r="I18" i="7" s="1"/>
  <c r="E17" i="7"/>
  <c r="H17" i="7" s="1"/>
  <c r="I17" i="7" s="1"/>
  <c r="E15" i="7"/>
  <c r="H15" i="7" s="1"/>
  <c r="I15" i="7" s="1"/>
  <c r="F17" i="7" l="1"/>
  <c r="J17" i="7" s="1"/>
  <c r="F18" i="7"/>
  <c r="J18" i="7" s="1"/>
  <c r="F15" i="7"/>
  <c r="J15" i="7" l="1"/>
  <c r="E13" i="7"/>
  <c r="H13" i="7" s="1"/>
  <c r="I13" i="7" s="1"/>
  <c r="E12" i="7"/>
  <c r="H12" i="7" s="1"/>
  <c r="I12" i="7" s="1"/>
  <c r="E11" i="7"/>
  <c r="H11" i="7" s="1"/>
  <c r="I11" i="7" s="1"/>
  <c r="E10" i="7"/>
  <c r="H10" i="7" s="1"/>
  <c r="I10" i="7" s="1"/>
  <c r="E9" i="7"/>
  <c r="H9" i="7" s="1"/>
  <c r="I9" i="7" s="1"/>
  <c r="E8" i="7"/>
  <c r="H8" i="7" s="1"/>
  <c r="I8" i="7" s="1"/>
  <c r="E7" i="7"/>
  <c r="F7" i="7" s="1"/>
  <c r="E6" i="7"/>
  <c r="H6" i="7" s="1"/>
  <c r="I6" i="7" s="1"/>
  <c r="B13" i="13" l="1"/>
  <c r="F12" i="7"/>
  <c r="J12" i="7" s="1"/>
  <c r="B16" i="13"/>
  <c r="B8" i="13"/>
  <c r="F10" i="7"/>
  <c r="J10" i="7" s="1"/>
  <c r="F8" i="7"/>
  <c r="J8" i="7" s="1"/>
  <c r="F6" i="7"/>
  <c r="H7" i="7"/>
  <c r="I7" i="7" s="1"/>
  <c r="I19" i="7" s="1"/>
  <c r="B22" i="13" s="1"/>
  <c r="F9" i="7"/>
  <c r="J9" i="7" s="1"/>
  <c r="F11" i="7"/>
  <c r="J11" i="7" s="1"/>
  <c r="F13" i="7"/>
  <c r="B4" i="13" l="1"/>
  <c r="J13" i="7"/>
  <c r="F19" i="7"/>
  <c r="B21" i="13" s="1"/>
  <c r="B12" i="13"/>
  <c r="J6" i="7"/>
  <c r="J7" i="7"/>
  <c r="J19" i="7" l="1"/>
  <c r="B15" i="13"/>
  <c r="B7" i="13"/>
  <c r="B5" i="13"/>
</calcChain>
</file>

<file path=xl/sharedStrings.xml><?xml version="1.0" encoding="utf-8"?>
<sst xmlns="http://schemas.openxmlformats.org/spreadsheetml/2006/main" count="156" uniqueCount="62">
  <si>
    <t>O/ZUS Biłgoraj i B. T. w Janowie Lubelskim</t>
  </si>
  <si>
    <t>Lp</t>
  </si>
  <si>
    <t>Rodzaj badania</t>
  </si>
  <si>
    <t>Badanie ogólne z wydaniem orzeczenia lekarskiego</t>
  </si>
  <si>
    <t>Poziom cholesterolu</t>
  </si>
  <si>
    <t>Pomiar cukru we krwi</t>
  </si>
  <si>
    <t>Morfologia</t>
  </si>
  <si>
    <t>Spirometria</t>
  </si>
  <si>
    <t>EKG</t>
  </si>
  <si>
    <t>Rtg klatki piersiowej</t>
  </si>
  <si>
    <t>Cena badania z obecnie obowiązującej umowy</t>
  </si>
  <si>
    <t>Badanie okulistyczne z wydaniem zaświadczenia okulistycznego  + dobór szkieł</t>
  </si>
  <si>
    <t>wartość   (kol. 4 x kol. 5)   [zł]</t>
  </si>
  <si>
    <t>wartość   (kol. 7 x kol. 8)   [zł]</t>
  </si>
  <si>
    <t>Kwoty badań profilaktycznych okresowych są wynikiem przeliczenia osób wg cen obecnie obowiązujących umów.</t>
  </si>
  <si>
    <t>I/ZUS w Tomaszowie Lubelskim</t>
  </si>
  <si>
    <t>UWAGA:</t>
  </si>
  <si>
    <r>
      <t xml:space="preserve">* </t>
    </r>
    <r>
      <rPr>
        <i/>
        <sz val="9"/>
        <color theme="1"/>
        <rFont val="Arial"/>
        <family val="2"/>
        <charset val="238"/>
      </rPr>
      <t>Wszystkie ceny należy zaokrąglać do dwóch miejsc po przecinku zgodnie z zasadami matematycznymi;</t>
    </r>
  </si>
  <si>
    <t>w tym:</t>
  </si>
  <si>
    <t xml:space="preserve">Biłgoraj </t>
  </si>
  <si>
    <t>Chełm</t>
  </si>
  <si>
    <t>Tomaszów</t>
  </si>
  <si>
    <t>badania</t>
  </si>
  <si>
    <t xml:space="preserve">PSA i mammografia </t>
  </si>
  <si>
    <t>Rok 2020</t>
  </si>
  <si>
    <t>Rok 2021</t>
  </si>
  <si>
    <t>Prognozowana ilość badań w 2020r.</t>
  </si>
  <si>
    <t>Prognozowana ilość badań w 2021r.</t>
  </si>
  <si>
    <t>Wartość razem            w latach 2020-2021  [zł]</t>
  </si>
  <si>
    <t>Badania wstępne</t>
  </si>
  <si>
    <t>Badania kontrolne</t>
  </si>
  <si>
    <t xml:space="preserve">Załącznik Nr 2 do  wniosku  o przeprowadzenie
postępowania o zamówienie publiczne – Nr 8000285049
</t>
  </si>
  <si>
    <t>Cena badania z obecnie obowiązującej umowy powiększona o wskaźnik waloryzacji (102,3%)</t>
  </si>
  <si>
    <t>Cena badania z 2019 r.  powiększona o wskaźnik waloryzacji (102,3%)</t>
  </si>
  <si>
    <t>**Obwieszczenie Ministra Zdrowia z dnia 10 listopada 2020r. w sprawie ogłoszenia jednolitego tekstu rozporządzenia Ministra Zdrowia w sprawie badań lekarskich osób ubiegających się o uprawnienia do kierowania pojazdami i kierowców (Dz. U.2020 poz. 2213).</t>
  </si>
  <si>
    <t>LIPIDOGRAM</t>
  </si>
  <si>
    <t xml:space="preserve"> </t>
  </si>
  <si>
    <t>Rok 2024</t>
  </si>
  <si>
    <t>I/ZUS w Zamościu</t>
  </si>
  <si>
    <t>I/ZUS: w Chełmie i Hrubieszowie oraz Biura Terenowe w Krasnymstawie i we Włodawie</t>
  </si>
  <si>
    <t>Badanie laryngologiczne</t>
  </si>
  <si>
    <t>Badanie neurologiczne</t>
  </si>
  <si>
    <t>Bilirubina</t>
  </si>
  <si>
    <t>Alat</t>
  </si>
  <si>
    <t>Badania psychologiczne</t>
  </si>
  <si>
    <t>Badanie wzroku kierowcy oraz pracownika prowadzącego samochód służbowy lub samochód prywatny do celów służbowych zgodnie z Rozporządzeniem *</t>
  </si>
  <si>
    <t>*Rozporządzenie Ministra Zdrowia z dnia 5 grudnia 2022r. w sprawie badań lekarskich osób ubiegających się o uprawnienia do kierowania pojazdami i kierowców (Dz. U.2022 poz. 2503).</t>
  </si>
  <si>
    <t>Cena badania netto</t>
  </si>
  <si>
    <t>stawka VAT</t>
  </si>
  <si>
    <t>cena brutto</t>
  </si>
  <si>
    <t>Cena Brutto</t>
  </si>
  <si>
    <t>Audiogram</t>
  </si>
  <si>
    <t>Rok 2025</t>
  </si>
  <si>
    <t>Badanie otolaryngologiczne</t>
  </si>
  <si>
    <t>Badanie okulistyczne bez doboru szkieł</t>
  </si>
  <si>
    <t>uwaga</t>
  </si>
  <si>
    <t>prognozowana ilość badań</t>
  </si>
  <si>
    <t>wartość   (kol. 3 x kol. 6)   [zł]</t>
  </si>
  <si>
    <t>wartość   (kol. 3 x kol. 6) [zł]</t>
  </si>
  <si>
    <t>wartość   (kol. 3 x kol. 6)  [zł]</t>
  </si>
  <si>
    <t>Załącznik nr 1 do Zapytania</t>
  </si>
  <si>
    <t xml:space="preserve">Załącznik nr 1 do Zapytania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</si>
</sst>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i/>
      <vertAlign val="superscript"/>
      <sz val="12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4"/>
      <name val="Arial"/>
      <family val="2"/>
      <charset val="238"/>
    </font>
    <font>
      <vertAlign val="superscript"/>
      <sz val="11"/>
      <color theme="1"/>
      <name val="Calibri"/>
      <family val="2"/>
      <charset val="238"/>
      <scheme val="minor"/>
    </font>
    <font>
      <vertAlign val="superscript"/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</font>
    <font>
      <b/>
      <i/>
      <sz val="12"/>
      <color theme="1"/>
      <name val="Arial"/>
      <family val="2"/>
      <charset val="238"/>
    </font>
    <font>
      <vertAlign val="superscript"/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vertAlign val="superscript"/>
      <sz val="14"/>
      <color theme="1"/>
      <name val="Calibri"/>
      <family val="2"/>
      <charset val="238"/>
      <scheme val="minor"/>
    </font>
    <font>
      <vertAlign val="superscript"/>
      <sz val="16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6">
    <xf numFmtId="0" fontId="0" fillId="0" borderId="0" xfId="0"/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4" xfId="0" applyFont="1" applyBorder="1" applyAlignment="1">
      <alignment vertical="center" wrapText="1"/>
    </xf>
    <xf numFmtId="4" fontId="0" fillId="0" borderId="0" xfId="0" applyNumberFormat="1"/>
    <xf numFmtId="0" fontId="2" fillId="0" borderId="2" xfId="0" applyFont="1" applyBorder="1" applyAlignment="1">
      <alignment vertical="center" wrapText="1"/>
    </xf>
    <xf numFmtId="4" fontId="2" fillId="0" borderId="2" xfId="0" applyNumberFormat="1" applyFont="1" applyBorder="1" applyAlignment="1">
      <alignment vertical="center" wrapText="1"/>
    </xf>
    <xf numFmtId="4" fontId="3" fillId="0" borderId="2" xfId="0" applyNumberFormat="1" applyFont="1" applyBorder="1" applyAlignment="1">
      <alignment vertical="center" wrapText="1"/>
    </xf>
    <xf numFmtId="1" fontId="2" fillId="0" borderId="2" xfId="0" applyNumberFormat="1" applyFont="1" applyBorder="1" applyAlignment="1">
      <alignment horizontal="center" vertical="center" wrapText="1"/>
    </xf>
    <xf numFmtId="1" fontId="0" fillId="0" borderId="0" xfId="0" applyNumberFormat="1" applyAlignment="1">
      <alignment horizontal="center"/>
    </xf>
    <xf numFmtId="4" fontId="2" fillId="0" borderId="5" xfId="0" applyNumberFormat="1" applyFont="1" applyBorder="1" applyAlignment="1">
      <alignment horizontal="center" vertical="center" wrapText="1"/>
    </xf>
    <xf numFmtId="1" fontId="2" fillId="0" borderId="5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vertical="center" wrapText="1"/>
    </xf>
    <xf numFmtId="1" fontId="2" fillId="0" borderId="6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4" fontId="2" fillId="0" borderId="3" xfId="0" applyNumberFormat="1" applyFont="1" applyBorder="1" applyAlignment="1">
      <alignment vertical="center" wrapText="1"/>
    </xf>
    <xf numFmtId="1" fontId="2" fillId="0" borderId="4" xfId="0" applyNumberFormat="1" applyFont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vertical="center" wrapText="1"/>
    </xf>
    <xf numFmtId="4" fontId="3" fillId="0" borderId="6" xfId="0" applyNumberFormat="1" applyFont="1" applyBorder="1" applyAlignment="1">
      <alignment vertical="center" wrapText="1"/>
    </xf>
    <xf numFmtId="4" fontId="4" fillId="0" borderId="12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0" fontId="4" fillId="2" borderId="10" xfId="0" applyFont="1" applyFill="1" applyBorder="1" applyAlignment="1">
      <alignment vertical="center" wrapText="1"/>
    </xf>
    <xf numFmtId="4" fontId="4" fillId="2" borderId="11" xfId="0" applyNumberFormat="1" applyFont="1" applyFill="1" applyBorder="1" applyAlignment="1">
      <alignment vertical="center" wrapText="1"/>
    </xf>
    <xf numFmtId="0" fontId="0" fillId="0" borderId="2" xfId="0" applyBorder="1"/>
    <xf numFmtId="1" fontId="0" fillId="0" borderId="2" xfId="0" applyNumberFormat="1" applyBorder="1" applyAlignment="1">
      <alignment horizontal="center"/>
    </xf>
    <xf numFmtId="0" fontId="0" fillId="0" borderId="2" xfId="0" applyBorder="1" applyAlignment="1">
      <alignment wrapText="1"/>
    </xf>
    <xf numFmtId="0" fontId="5" fillId="0" borderId="0" xfId="0" applyFont="1" applyAlignment="1">
      <alignment vertical="center"/>
    </xf>
    <xf numFmtId="0" fontId="9" fillId="0" borderId="0" xfId="0" applyFont="1"/>
    <xf numFmtId="4" fontId="2" fillId="0" borderId="4" xfId="0" applyNumberFormat="1" applyFont="1" applyBorder="1" applyAlignment="1">
      <alignment vertical="center" wrapText="1"/>
    </xf>
    <xf numFmtId="0" fontId="0" fillId="0" borderId="0" xfId="0" applyAlignment="1">
      <alignment vertical="top"/>
    </xf>
    <xf numFmtId="0" fontId="2" fillId="3" borderId="2" xfId="0" applyFont="1" applyFill="1" applyBorder="1" applyAlignment="1">
      <alignment vertical="center" wrapText="1"/>
    </xf>
    <xf numFmtId="4" fontId="2" fillId="3" borderId="5" xfId="0" applyNumberFormat="1" applyFont="1" applyFill="1" applyBorder="1" applyAlignment="1">
      <alignment vertical="center" wrapText="1"/>
    </xf>
    <xf numFmtId="0" fontId="3" fillId="3" borderId="4" xfId="0" applyFont="1" applyFill="1" applyBorder="1" applyAlignment="1">
      <alignment vertical="center" wrapText="1"/>
    </xf>
    <xf numFmtId="4" fontId="3" fillId="3" borderId="2" xfId="0" applyNumberFormat="1" applyFont="1" applyFill="1" applyBorder="1" applyAlignment="1">
      <alignment vertical="center" wrapText="1"/>
    </xf>
    <xf numFmtId="4" fontId="3" fillId="3" borderId="3" xfId="0" applyNumberFormat="1" applyFont="1" applyFill="1" applyBorder="1" applyAlignment="1">
      <alignment vertical="center" wrapText="1"/>
    </xf>
    <xf numFmtId="4" fontId="3" fillId="3" borderId="6" xfId="0" applyNumberFormat="1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10" fillId="0" borderId="0" xfId="0" applyFont="1" applyAlignment="1">
      <alignment vertical="top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2" fillId="0" borderId="15" xfId="0" applyFont="1" applyBorder="1" applyAlignment="1">
      <alignment vertical="center" wrapText="1"/>
    </xf>
    <xf numFmtId="0" fontId="11" fillId="4" borderId="2" xfId="0" applyFont="1" applyFill="1" applyBorder="1" applyAlignment="1">
      <alignment vertical="center" wrapText="1"/>
    </xf>
    <xf numFmtId="0" fontId="0" fillId="0" borderId="0" xfId="0" applyAlignment="1">
      <alignment horizontal="left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14" xfId="0" applyBorder="1"/>
    <xf numFmtId="0" fontId="1" fillId="0" borderId="0" xfId="0" applyFont="1" applyBorder="1" applyAlignment="1">
      <alignment vertical="center"/>
    </xf>
    <xf numFmtId="4" fontId="0" fillId="0" borderId="0" xfId="0" applyNumberFormat="1" applyAlignment="1">
      <alignment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/>
    <xf numFmtId="4" fontId="0" fillId="0" borderId="0" xfId="0" applyNumberFormat="1" applyFont="1"/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4" fontId="0" fillId="0" borderId="0" xfId="0" applyNumberFormat="1" applyAlignment="1">
      <alignment horizontal="left"/>
    </xf>
    <xf numFmtId="0" fontId="0" fillId="0" borderId="0" xfId="0" applyFont="1" applyAlignment="1">
      <alignment horizontal="center" vertical="center" wrapText="1"/>
    </xf>
    <xf numFmtId="4" fontId="0" fillId="0" borderId="0" xfId="0" applyNumberFormat="1" applyAlignment="1">
      <alignment horizontal="center" wrapText="1"/>
    </xf>
    <xf numFmtId="0" fontId="0" fillId="0" borderId="0" xfId="0" applyFont="1" applyBorder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top" wrapText="1"/>
    </xf>
    <xf numFmtId="4" fontId="0" fillId="0" borderId="0" xfId="0" applyNumberFormat="1" applyAlignment="1">
      <alignment horizontal="center" wrapText="1"/>
    </xf>
    <xf numFmtId="0" fontId="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top" wrapText="1"/>
    </xf>
    <xf numFmtId="0" fontId="0" fillId="0" borderId="0" xfId="0" applyBorder="1" applyAlignment="1">
      <alignment wrapText="1"/>
    </xf>
    <xf numFmtId="0" fontId="0" fillId="0" borderId="2" xfId="0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4" borderId="2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10" fillId="4" borderId="2" xfId="0" applyFont="1" applyFill="1" applyBorder="1" applyAlignment="1">
      <alignment horizontal="center"/>
    </xf>
    <xf numFmtId="0" fontId="14" fillId="0" borderId="0" xfId="0" applyFont="1"/>
    <xf numFmtId="4" fontId="14" fillId="0" borderId="0" xfId="0" applyNumberFormat="1" applyFont="1" applyAlignment="1">
      <alignment horizontal="center" wrapText="1"/>
    </xf>
    <xf numFmtId="0" fontId="14" fillId="0" borderId="0" xfId="0" applyFont="1" applyAlignment="1">
      <alignment vertical="center"/>
    </xf>
    <xf numFmtId="4" fontId="14" fillId="0" borderId="0" xfId="0" applyNumberFormat="1" applyFont="1"/>
    <xf numFmtId="0" fontId="14" fillId="0" borderId="0" xfId="0" applyFont="1" applyBorder="1" applyAlignment="1">
      <alignment horizontal="left" vertical="center"/>
    </xf>
    <xf numFmtId="0" fontId="15" fillId="0" borderId="0" xfId="0" applyFont="1" applyBorder="1" applyAlignment="1">
      <alignment vertical="center"/>
    </xf>
    <xf numFmtId="0" fontId="14" fillId="0" borderId="14" xfId="0" applyFont="1" applyBorder="1"/>
    <xf numFmtId="0" fontId="14" fillId="0" borderId="2" xfId="0" applyFont="1" applyBorder="1" applyAlignment="1">
      <alignment horizontal="center"/>
    </xf>
    <xf numFmtId="0" fontId="16" fillId="0" borderId="2" xfId="0" applyFont="1" applyBorder="1" applyAlignment="1">
      <alignment vertical="center" wrapText="1"/>
    </xf>
    <xf numFmtId="1" fontId="16" fillId="0" borderId="2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center" vertical="center" wrapText="1"/>
    </xf>
    <xf numFmtId="0" fontId="14" fillId="0" borderId="0" xfId="0" applyFont="1" applyAlignment="1"/>
    <xf numFmtId="0" fontId="18" fillId="0" borderId="0" xfId="0" applyFont="1" applyAlignment="1">
      <alignment vertical="center"/>
    </xf>
    <xf numFmtId="0" fontId="19" fillId="0" borderId="0" xfId="0" applyFont="1" applyAlignment="1">
      <alignment horizontal="center" vertical="top" wrapText="1"/>
    </xf>
    <xf numFmtId="4" fontId="0" fillId="0" borderId="0" xfId="0" applyNumberFormat="1" applyAlignment="1">
      <alignment horizontal="center" wrapText="1"/>
    </xf>
    <xf numFmtId="0" fontId="0" fillId="0" borderId="0" xfId="0" applyFont="1" applyBorder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0" xfId="0" applyBorder="1"/>
    <xf numFmtId="4" fontId="0" fillId="0" borderId="0" xfId="0" applyNumberFormat="1" applyBorder="1"/>
    <xf numFmtId="0" fontId="0" fillId="0" borderId="16" xfId="0" applyBorder="1"/>
    <xf numFmtId="4" fontId="0" fillId="0" borderId="2" xfId="0" applyNumberFormat="1" applyBorder="1"/>
    <xf numFmtId="0" fontId="10" fillId="0" borderId="2" xfId="0" applyFont="1" applyBorder="1" applyAlignment="1">
      <alignment vertical="top"/>
    </xf>
    <xf numFmtId="0" fontId="12" fillId="0" borderId="2" xfId="0" applyFont="1" applyBorder="1" applyAlignment="1">
      <alignment horizontal="left" vertical="center"/>
    </xf>
    <xf numFmtId="1" fontId="0" fillId="0" borderId="2" xfId="0" applyNumberFormat="1" applyBorder="1"/>
    <xf numFmtId="0" fontId="20" fillId="0" borderId="2" xfId="0" applyFont="1" applyBorder="1" applyAlignment="1">
      <alignment horizontal="center" vertical="top"/>
    </xf>
    <xf numFmtId="0" fontId="0" fillId="0" borderId="17" xfId="0" applyBorder="1"/>
    <xf numFmtId="0" fontId="21" fillId="0" borderId="2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4" fontId="0" fillId="0" borderId="18" xfId="0" applyNumberFormat="1" applyBorder="1"/>
    <xf numFmtId="0" fontId="0" fillId="0" borderId="18" xfId="0" applyBorder="1" applyAlignment="1">
      <alignment wrapText="1"/>
    </xf>
    <xf numFmtId="0" fontId="0" fillId="0" borderId="16" xfId="0" applyBorder="1" applyAlignment="1">
      <alignment wrapText="1"/>
    </xf>
    <xf numFmtId="1" fontId="2" fillId="0" borderId="2" xfId="0" applyNumberFormat="1" applyFont="1" applyBorder="1" applyAlignment="1">
      <alignment vertical="center" wrapText="1"/>
    </xf>
    <xf numFmtId="0" fontId="2" fillId="0" borderId="19" xfId="0" applyFont="1" applyBorder="1" applyAlignment="1">
      <alignment vertical="center" wrapText="1"/>
    </xf>
    <xf numFmtId="0" fontId="0" fillId="0" borderId="2" xfId="0" applyBorder="1" applyAlignment="1">
      <alignment horizontal="left"/>
    </xf>
    <xf numFmtId="0" fontId="14" fillId="0" borderId="2" xfId="0" applyFont="1" applyBorder="1"/>
    <xf numFmtId="0" fontId="17" fillId="0" borderId="2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8" fillId="0" borderId="2" xfId="0" applyFont="1" applyBorder="1" applyAlignment="1">
      <alignment vertical="center" wrapText="1"/>
    </xf>
    <xf numFmtId="1" fontId="12" fillId="0" borderId="0" xfId="0" applyNumberFormat="1" applyFont="1" applyAlignment="1">
      <alignment vertical="center"/>
    </xf>
    <xf numFmtId="0" fontId="22" fillId="0" borderId="0" xfId="0" applyFont="1"/>
    <xf numFmtId="3" fontId="0" fillId="0" borderId="2" xfId="0" applyNumberFormat="1" applyBorder="1"/>
    <xf numFmtId="4" fontId="22" fillId="0" borderId="0" xfId="0" applyNumberFormat="1" applyFont="1"/>
    <xf numFmtId="4" fontId="22" fillId="0" borderId="2" xfId="0" applyNumberFormat="1" applyFont="1" applyBorder="1"/>
    <xf numFmtId="0" fontId="22" fillId="0" borderId="2" xfId="0" applyFont="1" applyBorder="1"/>
    <xf numFmtId="0" fontId="10" fillId="0" borderId="19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wrapText="1"/>
    </xf>
    <xf numFmtId="0" fontId="0" fillId="0" borderId="0" xfId="0" applyFont="1" applyBorder="1" applyAlignment="1">
      <alignment horizontal="left" vertical="center"/>
    </xf>
    <xf numFmtId="0" fontId="0" fillId="0" borderId="0" xfId="0" applyFont="1" applyAlignment="1">
      <alignment horizontal="center" vertical="center" wrapText="1"/>
    </xf>
    <xf numFmtId="4" fontId="0" fillId="0" borderId="0" xfId="0" applyNumberFormat="1" applyAlignment="1">
      <alignment horizontal="left" wrapText="1"/>
    </xf>
    <xf numFmtId="4" fontId="0" fillId="0" borderId="0" xfId="0" applyNumberFormat="1" applyBorder="1" applyAlignment="1">
      <alignment horizontal="left" wrapText="1"/>
    </xf>
    <xf numFmtId="4" fontId="0" fillId="0" borderId="0" xfId="0" applyNumberFormat="1" applyAlignment="1">
      <alignment horizontal="center" wrapText="1"/>
    </xf>
    <xf numFmtId="0" fontId="3" fillId="0" borderId="0" xfId="0" applyFont="1" applyAlignment="1">
      <alignment horizontal="left" vertical="center" wrapText="1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6" fillId="0" borderId="0" xfId="0" applyFont="1" applyAlignment="1">
      <alignment horizontal="left" vertical="center"/>
    </xf>
    <xf numFmtId="0" fontId="2" fillId="0" borderId="5" xfId="0" applyFont="1" applyBorder="1" applyAlignment="1">
      <alignment horizontal="right" vertical="center" wrapText="1"/>
    </xf>
    <xf numFmtId="0" fontId="2" fillId="0" borderId="13" xfId="0" applyFont="1" applyBorder="1" applyAlignment="1">
      <alignment horizontal="right" vertical="center" wrapText="1"/>
    </xf>
    <xf numFmtId="0" fontId="14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tabSelected="1" topLeftCell="A7" workbookViewId="0">
      <selection activeCell="F16" sqref="F16"/>
    </sheetView>
  </sheetViews>
  <sheetFormatPr defaultRowHeight="14.4" x14ac:dyDescent="0.3"/>
  <cols>
    <col min="1" max="1" width="5.88671875" customWidth="1"/>
    <col min="2" max="2" width="51.5546875" customWidth="1"/>
    <col min="3" max="3" width="18.6640625" customWidth="1"/>
    <col min="4" max="4" width="18.77734375" customWidth="1"/>
    <col min="5" max="5" width="20.6640625" customWidth="1"/>
    <col min="6" max="6" width="40.6640625" style="4" customWidth="1"/>
    <col min="7" max="7" width="0.109375" hidden="1" customWidth="1"/>
    <col min="8" max="8" width="36.33203125" style="4" hidden="1" customWidth="1"/>
    <col min="9" max="9" width="32" style="4" bestFit="1" customWidth="1"/>
    <col min="10" max="10" width="9.33203125" customWidth="1"/>
  </cols>
  <sheetData>
    <row r="1" spans="1:10" ht="61.5" customHeight="1" x14ac:dyDescent="0.3">
      <c r="F1" s="66" t="s">
        <v>60</v>
      </c>
      <c r="H1" s="66"/>
      <c r="I1" s="91"/>
    </row>
    <row r="2" spans="1:10" x14ac:dyDescent="0.3">
      <c r="A2" s="123" t="s">
        <v>0</v>
      </c>
      <c r="B2" s="123"/>
      <c r="C2" s="123"/>
      <c r="D2" s="123"/>
      <c r="E2" s="123"/>
      <c r="F2" s="123"/>
      <c r="G2" s="123"/>
      <c r="H2" s="123"/>
    </row>
    <row r="3" spans="1:10" ht="15" customHeight="1" x14ac:dyDescent="0.3">
      <c r="A3" s="47"/>
      <c r="B3" s="94"/>
      <c r="C3" s="94"/>
      <c r="D3" s="94"/>
      <c r="E3" s="102"/>
      <c r="F3" s="70" t="s">
        <v>52</v>
      </c>
      <c r="G3" s="69"/>
      <c r="H3" s="69"/>
      <c r="I3" s="95"/>
      <c r="J3" s="94"/>
    </row>
    <row r="4" spans="1:10" ht="15" customHeight="1" x14ac:dyDescent="0.3">
      <c r="A4" s="47"/>
      <c r="B4" s="96"/>
      <c r="C4" s="96"/>
      <c r="D4" s="96"/>
      <c r="F4" s="70"/>
      <c r="G4" s="69"/>
      <c r="H4" s="69"/>
      <c r="I4" s="105"/>
    </row>
    <row r="5" spans="1:10" ht="19.8" x14ac:dyDescent="0.3">
      <c r="A5" s="5" t="s">
        <v>1</v>
      </c>
      <c r="B5" s="5" t="s">
        <v>2</v>
      </c>
      <c r="C5" s="72" t="s">
        <v>47</v>
      </c>
      <c r="D5" s="72" t="s">
        <v>48</v>
      </c>
      <c r="E5" s="101" t="s">
        <v>49</v>
      </c>
      <c r="F5" s="71" t="s">
        <v>56</v>
      </c>
      <c r="G5" s="4"/>
      <c r="H5" s="45"/>
      <c r="I5" s="24" t="s">
        <v>57</v>
      </c>
      <c r="J5" t="s">
        <v>55</v>
      </c>
    </row>
    <row r="6" spans="1:10" s="9" customFormat="1" ht="17.25" customHeight="1" x14ac:dyDescent="0.3">
      <c r="A6" s="8">
        <v>1</v>
      </c>
      <c r="B6" s="8">
        <v>2</v>
      </c>
      <c r="C6" s="98">
        <v>3</v>
      </c>
      <c r="D6" s="8">
        <v>4</v>
      </c>
      <c r="E6" s="8">
        <v>5</v>
      </c>
      <c r="F6" s="8">
        <v>6</v>
      </c>
      <c r="G6" s="44"/>
      <c r="H6" s="38"/>
      <c r="I6" s="25">
        <v>7</v>
      </c>
    </row>
    <row r="7" spans="1:10" ht="43.5" customHeight="1" x14ac:dyDescent="0.3">
      <c r="A7" s="5">
        <v>1</v>
      </c>
      <c r="B7" s="5" t="s">
        <v>3</v>
      </c>
      <c r="C7" s="5"/>
      <c r="D7" s="5"/>
      <c r="E7" s="5"/>
      <c r="F7" s="74">
        <v>136</v>
      </c>
      <c r="G7" s="65"/>
      <c r="H7" s="58"/>
      <c r="I7" s="100">
        <f>(C7*F7)*104.1%</f>
        <v>0</v>
      </c>
    </row>
    <row r="8" spans="1:10" ht="39" customHeight="1" x14ac:dyDescent="0.3">
      <c r="A8" s="5">
        <v>2</v>
      </c>
      <c r="B8" s="5" t="s">
        <v>54</v>
      </c>
      <c r="C8" s="5"/>
      <c r="D8" s="5"/>
      <c r="E8" s="5"/>
      <c r="F8" s="75">
        <v>136</v>
      </c>
      <c r="G8" s="64"/>
      <c r="H8" s="38"/>
      <c r="I8" s="100">
        <f t="shared" ref="I8:I24" si="0">(C8*F8)*104.1%</f>
        <v>0</v>
      </c>
    </row>
    <row r="9" spans="1:10" ht="63.75" customHeight="1" x14ac:dyDescent="0.3">
      <c r="A9" s="5">
        <v>3</v>
      </c>
      <c r="B9" s="5" t="s">
        <v>45</v>
      </c>
      <c r="C9" s="5"/>
      <c r="D9" s="5"/>
      <c r="E9" s="5"/>
      <c r="F9" s="75">
        <v>17</v>
      </c>
      <c r="G9" s="38"/>
      <c r="H9" s="30"/>
      <c r="I9" s="100">
        <f t="shared" si="0"/>
        <v>0</v>
      </c>
    </row>
    <row r="10" spans="1:10" ht="15" customHeight="1" x14ac:dyDescent="0.3">
      <c r="A10" s="5">
        <v>4</v>
      </c>
      <c r="B10" s="5" t="s">
        <v>40</v>
      </c>
      <c r="C10" s="5"/>
      <c r="D10" s="5"/>
      <c r="E10" s="5"/>
      <c r="F10" s="75">
        <v>17</v>
      </c>
      <c r="G10" s="30"/>
      <c r="I10" s="100">
        <f t="shared" si="0"/>
        <v>0</v>
      </c>
    </row>
    <row r="11" spans="1:10" ht="15" customHeight="1" x14ac:dyDescent="0.3">
      <c r="A11" s="5">
        <v>5</v>
      </c>
      <c r="B11" s="5" t="s">
        <v>53</v>
      </c>
      <c r="C11" s="5"/>
      <c r="D11" s="5"/>
      <c r="E11" s="5"/>
      <c r="F11" s="75">
        <v>9</v>
      </c>
      <c r="G11" s="30"/>
      <c r="I11" s="100">
        <f t="shared" si="0"/>
        <v>0</v>
      </c>
    </row>
    <row r="12" spans="1:10" ht="15" customHeight="1" x14ac:dyDescent="0.3">
      <c r="A12" s="5">
        <v>6</v>
      </c>
      <c r="B12" s="5" t="s">
        <v>41</v>
      </c>
      <c r="C12" s="5"/>
      <c r="D12" s="5"/>
      <c r="E12" s="5"/>
      <c r="F12" s="75">
        <v>23</v>
      </c>
      <c r="I12" s="100">
        <f t="shared" si="0"/>
        <v>0</v>
      </c>
    </row>
    <row r="13" spans="1:10" ht="15" customHeight="1" x14ac:dyDescent="0.3">
      <c r="A13" s="5">
        <v>7</v>
      </c>
      <c r="B13" s="5" t="s">
        <v>35</v>
      </c>
      <c r="C13" s="5"/>
      <c r="D13" s="5"/>
      <c r="E13" s="5"/>
      <c r="F13" s="75">
        <v>14</v>
      </c>
      <c r="I13" s="100">
        <f t="shared" si="0"/>
        <v>0</v>
      </c>
    </row>
    <row r="14" spans="1:10" ht="15" customHeight="1" x14ac:dyDescent="0.3">
      <c r="A14" s="5">
        <v>8</v>
      </c>
      <c r="B14" s="5" t="s">
        <v>5</v>
      </c>
      <c r="C14" s="5"/>
      <c r="D14" s="5"/>
      <c r="E14" s="5"/>
      <c r="F14" s="75">
        <v>136</v>
      </c>
      <c r="I14" s="100">
        <f t="shared" si="0"/>
        <v>0</v>
      </c>
    </row>
    <row r="15" spans="1:10" ht="15" customHeight="1" x14ac:dyDescent="0.3">
      <c r="A15" s="5">
        <v>9</v>
      </c>
      <c r="B15" s="5" t="s">
        <v>6</v>
      </c>
      <c r="C15" s="5"/>
      <c r="D15" s="5"/>
      <c r="E15" s="5"/>
      <c r="F15" s="75">
        <v>136</v>
      </c>
      <c r="I15" s="100">
        <f t="shared" si="0"/>
        <v>0</v>
      </c>
    </row>
    <row r="16" spans="1:10" ht="15" customHeight="1" x14ac:dyDescent="0.3">
      <c r="A16" s="5">
        <v>10</v>
      </c>
      <c r="B16" s="5" t="s">
        <v>51</v>
      </c>
      <c r="C16" s="5"/>
      <c r="D16" s="5"/>
      <c r="E16" s="5"/>
      <c r="F16" s="75">
        <v>0</v>
      </c>
      <c r="I16" s="100">
        <f t="shared" si="0"/>
        <v>0</v>
      </c>
    </row>
    <row r="17" spans="1:10" ht="15" customHeight="1" x14ac:dyDescent="0.3">
      <c r="A17" s="5">
        <v>11</v>
      </c>
      <c r="B17" s="5" t="s">
        <v>42</v>
      </c>
      <c r="C17" s="5"/>
      <c r="D17" s="5"/>
      <c r="E17" s="5"/>
      <c r="F17" s="75">
        <v>1</v>
      </c>
      <c r="I17" s="100">
        <f t="shared" si="0"/>
        <v>0</v>
      </c>
    </row>
    <row r="18" spans="1:10" x14ac:dyDescent="0.3">
      <c r="A18" s="5">
        <v>12</v>
      </c>
      <c r="B18" s="5" t="s">
        <v>43</v>
      </c>
      <c r="C18" s="5"/>
      <c r="D18" s="5"/>
      <c r="E18" s="5"/>
      <c r="F18" s="75">
        <v>1</v>
      </c>
      <c r="I18" s="100">
        <f t="shared" si="0"/>
        <v>0</v>
      </c>
    </row>
    <row r="19" spans="1:10" x14ac:dyDescent="0.3">
      <c r="A19" s="5">
        <v>13</v>
      </c>
      <c r="B19" s="5" t="s">
        <v>7</v>
      </c>
      <c r="C19" s="5"/>
      <c r="D19" s="5"/>
      <c r="E19" s="5"/>
      <c r="F19" s="75">
        <v>6</v>
      </c>
      <c r="I19" s="100">
        <f t="shared" si="0"/>
        <v>0</v>
      </c>
    </row>
    <row r="20" spans="1:10" x14ac:dyDescent="0.3">
      <c r="A20" s="5">
        <v>14</v>
      </c>
      <c r="B20" s="5" t="s">
        <v>8</v>
      </c>
      <c r="C20" s="5"/>
      <c r="D20" s="5"/>
      <c r="E20" s="5"/>
      <c r="F20" s="75">
        <v>25</v>
      </c>
      <c r="I20" s="100">
        <f t="shared" si="0"/>
        <v>0</v>
      </c>
    </row>
    <row r="21" spans="1:10" x14ac:dyDescent="0.3">
      <c r="A21" s="5">
        <v>15</v>
      </c>
      <c r="B21" s="5" t="s">
        <v>9</v>
      </c>
      <c r="C21" s="5"/>
      <c r="D21" s="5"/>
      <c r="E21" s="5"/>
      <c r="F21" s="75">
        <v>6</v>
      </c>
      <c r="I21" s="100">
        <f t="shared" si="0"/>
        <v>0</v>
      </c>
    </row>
    <row r="22" spans="1:10" x14ac:dyDescent="0.3">
      <c r="A22" s="5">
        <v>16</v>
      </c>
      <c r="B22" s="5" t="s">
        <v>44</v>
      </c>
      <c r="C22" s="5"/>
      <c r="D22" s="5"/>
      <c r="E22" s="5"/>
      <c r="F22" s="75">
        <v>17</v>
      </c>
      <c r="I22" s="100">
        <f t="shared" si="0"/>
        <v>0</v>
      </c>
    </row>
    <row r="23" spans="1:10" x14ac:dyDescent="0.3">
      <c r="A23" s="5">
        <v>17</v>
      </c>
      <c r="B23" s="5" t="s">
        <v>29</v>
      </c>
      <c r="C23" s="5"/>
      <c r="D23" s="5"/>
      <c r="E23" s="5"/>
      <c r="F23" s="75">
        <v>25</v>
      </c>
      <c r="I23" s="100">
        <f t="shared" si="0"/>
        <v>0</v>
      </c>
      <c r="J23" s="116"/>
    </row>
    <row r="24" spans="1:10" x14ac:dyDescent="0.3">
      <c r="A24" s="5">
        <v>18</v>
      </c>
      <c r="B24" s="109" t="s">
        <v>30</v>
      </c>
      <c r="C24" s="109"/>
      <c r="D24" s="109"/>
      <c r="E24" s="109"/>
      <c r="F24" s="122">
        <v>35</v>
      </c>
      <c r="I24" s="100">
        <f t="shared" si="0"/>
        <v>0</v>
      </c>
    </row>
    <row r="25" spans="1:10" ht="16.2" x14ac:dyDescent="0.3">
      <c r="A25" s="110"/>
      <c r="B25" s="99"/>
      <c r="C25" s="99"/>
      <c r="D25" s="99"/>
      <c r="E25" s="99"/>
      <c r="F25" s="99"/>
      <c r="G25" s="24"/>
      <c r="H25" s="99"/>
      <c r="I25" s="100">
        <f>SUM(I7:I24)</f>
        <v>0</v>
      </c>
    </row>
    <row r="26" spans="1:10" ht="16.5" customHeight="1" x14ac:dyDescent="0.3">
      <c r="A26" s="124" t="s">
        <v>46</v>
      </c>
      <c r="B26" s="124"/>
      <c r="C26" s="124"/>
      <c r="D26" s="124"/>
      <c r="E26" s="124"/>
      <c r="F26" s="124"/>
      <c r="G26" s="124"/>
      <c r="H26" s="124"/>
    </row>
    <row r="27" spans="1:10" ht="27.75" customHeight="1" x14ac:dyDescent="0.3">
      <c r="A27" s="124"/>
      <c r="B27" s="124"/>
      <c r="C27" s="124"/>
      <c r="D27" s="124"/>
      <c r="E27" s="124"/>
      <c r="F27" s="124"/>
      <c r="G27" s="124"/>
      <c r="H27" s="124"/>
    </row>
    <row r="28" spans="1:10" x14ac:dyDescent="0.3">
      <c r="F28" s="38"/>
      <c r="H28" s="38"/>
    </row>
    <row r="29" spans="1:10" ht="17.25" customHeight="1" x14ac:dyDescent="0.3">
      <c r="A29" s="30"/>
      <c r="B29" s="30"/>
      <c r="C29" s="30"/>
      <c r="D29" s="30"/>
      <c r="E29" s="30"/>
      <c r="F29" s="30"/>
      <c r="H29" s="30"/>
    </row>
  </sheetData>
  <mergeCells count="2">
    <mergeCell ref="A2:H2"/>
    <mergeCell ref="A26:H27"/>
  </mergeCells>
  <pageMargins left="0.51181102362204722" right="0.39370078740157483" top="0.3543307086614173" bottom="0.3543307086614173" header="0.11811023622047244" footer="0"/>
  <pageSetup paperSize="9" scale="97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"/>
  <sheetViews>
    <sheetView workbookViewId="0">
      <selection activeCell="G11" sqref="G11"/>
    </sheetView>
  </sheetViews>
  <sheetFormatPr defaultRowHeight="14.4" x14ac:dyDescent="0.3"/>
  <cols>
    <col min="1" max="1" width="5.88671875" customWidth="1"/>
    <col min="2" max="2" width="47.88671875" customWidth="1"/>
    <col min="3" max="3" width="18.5546875" style="4" hidden="1" customWidth="1"/>
    <col min="4" max="6" width="18.5546875" style="4" customWidth="1"/>
    <col min="7" max="7" width="36.44140625" customWidth="1"/>
    <col min="8" max="8" width="45.5546875" style="4" hidden="1" customWidth="1"/>
    <col min="9" max="9" width="16.44140625" style="4" hidden="1" customWidth="1"/>
    <col min="10" max="10" width="11.5546875" hidden="1" customWidth="1"/>
    <col min="11" max="11" width="14.33203125" style="4" hidden="1" customWidth="1"/>
    <col min="12" max="12" width="0.109375" style="4" hidden="1" customWidth="1"/>
    <col min="13" max="13" width="17.109375" style="4" hidden="1" customWidth="1"/>
    <col min="14" max="14" width="0.44140625" hidden="1" customWidth="1"/>
    <col min="15" max="16" width="9.109375" hidden="1" customWidth="1"/>
    <col min="17" max="17" width="32" bestFit="1" customWidth="1"/>
  </cols>
  <sheetData>
    <row r="1" spans="1:17" ht="44.25" customHeight="1" x14ac:dyDescent="0.3">
      <c r="G1" s="66" t="s">
        <v>60</v>
      </c>
      <c r="H1" s="66"/>
      <c r="I1" s="125"/>
      <c r="J1" s="125"/>
      <c r="K1" s="125"/>
      <c r="L1" s="48"/>
      <c r="M1" s="48"/>
    </row>
    <row r="2" spans="1:17" x14ac:dyDescent="0.3">
      <c r="A2" s="51" t="s">
        <v>39</v>
      </c>
      <c r="B2" s="52"/>
      <c r="C2" s="53"/>
      <c r="D2" s="53"/>
      <c r="E2" s="53"/>
      <c r="F2" s="53"/>
      <c r="I2" s="48"/>
      <c r="J2" s="48"/>
      <c r="K2" s="48"/>
      <c r="L2" s="48"/>
      <c r="M2" s="48"/>
    </row>
    <row r="3" spans="1:17" ht="15" customHeight="1" x14ac:dyDescent="0.3">
      <c r="I3" s="126"/>
      <c r="J3" s="126"/>
      <c r="K3" s="127"/>
      <c r="L3" s="127"/>
      <c r="M3" s="127"/>
    </row>
    <row r="4" spans="1:17" x14ac:dyDescent="0.3">
      <c r="A4" s="123"/>
      <c r="B4" s="123"/>
      <c r="C4" s="123"/>
      <c r="D4" s="123"/>
      <c r="E4" s="123"/>
      <c r="F4" s="123"/>
      <c r="G4" s="123"/>
      <c r="H4" s="123"/>
      <c r="I4" s="123"/>
      <c r="J4" s="123"/>
    </row>
    <row r="5" spans="1:17" s="9" customFormat="1" ht="18" x14ac:dyDescent="0.3">
      <c r="A5" s="47"/>
      <c r="B5" s="46"/>
      <c r="C5" s="106" t="s">
        <v>37</v>
      </c>
      <c r="D5" s="107"/>
      <c r="E5" s="107"/>
      <c r="F5" s="107"/>
      <c r="G5" s="70">
        <v>2025</v>
      </c>
      <c r="H5" s="4"/>
      <c r="I5"/>
      <c r="J5" s="40"/>
      <c r="K5" s="40"/>
      <c r="M5" s="4"/>
    </row>
    <row r="6" spans="1:17" ht="57.75" customHeight="1" x14ac:dyDescent="0.3">
      <c r="A6" s="5" t="s">
        <v>1</v>
      </c>
      <c r="B6" s="5" t="s">
        <v>2</v>
      </c>
      <c r="C6"/>
      <c r="D6" s="72" t="s">
        <v>47</v>
      </c>
      <c r="E6" s="72" t="s">
        <v>48</v>
      </c>
      <c r="F6" s="103" t="s">
        <v>49</v>
      </c>
      <c r="G6" s="71" t="s">
        <v>56</v>
      </c>
      <c r="H6" s="49"/>
      <c r="I6" s="50"/>
      <c r="J6" s="39"/>
      <c r="K6" s="39"/>
      <c r="L6" s="40"/>
      <c r="M6"/>
      <c r="Q6" s="104" t="s">
        <v>58</v>
      </c>
    </row>
    <row r="7" spans="1:17" ht="16.2" x14ac:dyDescent="0.3">
      <c r="A7" s="8">
        <v>1</v>
      </c>
      <c r="B7" s="8">
        <v>2</v>
      </c>
      <c r="C7" s="49"/>
      <c r="D7" s="98">
        <v>3</v>
      </c>
      <c r="E7" s="8">
        <v>4</v>
      </c>
      <c r="F7" s="8">
        <v>5</v>
      </c>
      <c r="G7" s="8">
        <v>6</v>
      </c>
      <c r="H7" s="65"/>
      <c r="I7" s="38"/>
      <c r="J7" s="38"/>
      <c r="K7" s="38"/>
      <c r="L7" s="39"/>
      <c r="M7" s="9"/>
      <c r="Q7" s="25">
        <v>7</v>
      </c>
    </row>
    <row r="8" spans="1:17" x14ac:dyDescent="0.3">
      <c r="A8" s="5">
        <v>1</v>
      </c>
      <c r="B8" s="5" t="s">
        <v>3</v>
      </c>
      <c r="C8" s="65"/>
      <c r="D8" s="5"/>
      <c r="E8" s="5"/>
      <c r="F8" s="5"/>
      <c r="G8" s="72">
        <v>88</v>
      </c>
      <c r="H8" s="64"/>
      <c r="I8" s="61"/>
      <c r="J8" s="61"/>
      <c r="K8" s="61"/>
      <c r="M8" s="37"/>
      <c r="Q8" s="100">
        <f>(D8*G8)*104.1%</f>
        <v>0</v>
      </c>
    </row>
    <row r="9" spans="1:17" x14ac:dyDescent="0.3">
      <c r="A9" s="5">
        <v>2</v>
      </c>
      <c r="B9" s="5" t="s">
        <v>54</v>
      </c>
      <c r="C9" s="64"/>
      <c r="D9" s="5"/>
      <c r="E9" s="5"/>
      <c r="F9" s="5"/>
      <c r="G9" s="73">
        <v>88</v>
      </c>
      <c r="L9" s="30"/>
      <c r="M9"/>
      <c r="Q9" s="100">
        <f t="shared" ref="Q9:Q25" si="0">(D9*G9)*104.1%</f>
        <v>0</v>
      </c>
    </row>
    <row r="10" spans="1:17" ht="57.6" x14ac:dyDescent="0.3">
      <c r="A10" s="5">
        <v>3</v>
      </c>
      <c r="B10" s="5" t="s">
        <v>45</v>
      </c>
      <c r="D10" s="5"/>
      <c r="E10" s="5"/>
      <c r="F10" s="5"/>
      <c r="G10" s="73">
        <v>8</v>
      </c>
      <c r="M10"/>
      <c r="Q10" s="100">
        <f t="shared" si="0"/>
        <v>0</v>
      </c>
    </row>
    <row r="11" spans="1:17" x14ac:dyDescent="0.3">
      <c r="A11" s="5">
        <v>4</v>
      </c>
      <c r="B11" s="5" t="s">
        <v>40</v>
      </c>
      <c r="D11" s="5"/>
      <c r="E11" s="5"/>
      <c r="F11" s="5"/>
      <c r="G11" s="73">
        <v>8</v>
      </c>
      <c r="M11"/>
      <c r="Q11" s="100">
        <f t="shared" si="0"/>
        <v>0</v>
      </c>
    </row>
    <row r="12" spans="1:17" x14ac:dyDescent="0.3">
      <c r="A12" s="5">
        <v>5</v>
      </c>
      <c r="B12" s="5" t="s">
        <v>53</v>
      </c>
      <c r="D12" s="5"/>
      <c r="E12" s="5"/>
      <c r="F12" s="5"/>
      <c r="G12" s="73">
        <v>6</v>
      </c>
      <c r="M12"/>
      <c r="Q12" s="100">
        <f t="shared" si="0"/>
        <v>0</v>
      </c>
    </row>
    <row r="13" spans="1:17" x14ac:dyDescent="0.3">
      <c r="A13" s="5">
        <v>6</v>
      </c>
      <c r="B13" s="5" t="s">
        <v>41</v>
      </c>
      <c r="D13" s="5"/>
      <c r="E13" s="5"/>
      <c r="F13" s="5"/>
      <c r="G13" s="73">
        <v>14</v>
      </c>
      <c r="M13"/>
      <c r="Q13" s="100">
        <f t="shared" si="0"/>
        <v>0</v>
      </c>
    </row>
    <row r="14" spans="1:17" x14ac:dyDescent="0.3">
      <c r="A14" s="5">
        <v>7</v>
      </c>
      <c r="B14" s="5" t="s">
        <v>35</v>
      </c>
      <c r="D14" s="5"/>
      <c r="E14" s="5"/>
      <c r="F14" s="5"/>
      <c r="G14" s="73">
        <v>4</v>
      </c>
      <c r="M14"/>
      <c r="Q14" s="100">
        <f t="shared" si="0"/>
        <v>0</v>
      </c>
    </row>
    <row r="15" spans="1:17" x14ac:dyDescent="0.3">
      <c r="A15" s="5">
        <v>8</v>
      </c>
      <c r="B15" s="5" t="s">
        <v>5</v>
      </c>
      <c r="D15" s="5"/>
      <c r="E15" s="5"/>
      <c r="F15" s="5"/>
      <c r="G15" s="73">
        <v>88</v>
      </c>
      <c r="M15"/>
      <c r="Q15" s="100">
        <f t="shared" si="0"/>
        <v>0</v>
      </c>
    </row>
    <row r="16" spans="1:17" x14ac:dyDescent="0.3">
      <c r="A16" s="5">
        <v>9</v>
      </c>
      <c r="B16" s="5" t="s">
        <v>6</v>
      </c>
      <c r="D16" s="5"/>
      <c r="E16" s="5"/>
      <c r="F16" s="5"/>
      <c r="G16" s="73">
        <v>88</v>
      </c>
      <c r="M16"/>
      <c r="Q16" s="100">
        <f t="shared" si="0"/>
        <v>0</v>
      </c>
    </row>
    <row r="17" spans="1:18" x14ac:dyDescent="0.3">
      <c r="A17" s="5">
        <v>10</v>
      </c>
      <c r="B17" s="5" t="s">
        <v>51</v>
      </c>
      <c r="D17" s="5"/>
      <c r="E17" s="5"/>
      <c r="F17" s="5"/>
      <c r="G17" s="73">
        <v>0</v>
      </c>
      <c r="M17"/>
      <c r="Q17" s="100">
        <f t="shared" si="0"/>
        <v>0</v>
      </c>
    </row>
    <row r="18" spans="1:18" x14ac:dyDescent="0.3">
      <c r="A18" s="5">
        <v>11</v>
      </c>
      <c r="B18" s="5" t="s">
        <v>42</v>
      </c>
      <c r="D18" s="5"/>
      <c r="E18" s="5"/>
      <c r="F18" s="5"/>
      <c r="G18" s="73">
        <v>1</v>
      </c>
      <c r="M18"/>
      <c r="Q18" s="100">
        <f t="shared" si="0"/>
        <v>0</v>
      </c>
    </row>
    <row r="19" spans="1:18" x14ac:dyDescent="0.3">
      <c r="A19" s="5">
        <v>12</v>
      </c>
      <c r="B19" s="5" t="s">
        <v>43</v>
      </c>
      <c r="D19" s="5"/>
      <c r="E19" s="5"/>
      <c r="F19" s="5"/>
      <c r="G19" s="73">
        <v>1</v>
      </c>
      <c r="M19"/>
      <c r="Q19" s="100">
        <f t="shared" si="0"/>
        <v>0</v>
      </c>
    </row>
    <row r="20" spans="1:18" x14ac:dyDescent="0.3">
      <c r="A20" s="5">
        <v>13</v>
      </c>
      <c r="B20" s="5" t="s">
        <v>7</v>
      </c>
      <c r="D20" s="5"/>
      <c r="E20" s="5"/>
      <c r="F20" s="5"/>
      <c r="G20" s="73">
        <v>5</v>
      </c>
      <c r="M20"/>
      <c r="Q20" s="100">
        <f t="shared" si="0"/>
        <v>0</v>
      </c>
    </row>
    <row r="21" spans="1:18" x14ac:dyDescent="0.3">
      <c r="A21" s="5">
        <v>14</v>
      </c>
      <c r="B21" s="5" t="s">
        <v>8</v>
      </c>
      <c r="D21" s="5"/>
      <c r="E21" s="5"/>
      <c r="F21" s="5"/>
      <c r="G21" s="73">
        <v>11</v>
      </c>
      <c r="M21"/>
      <c r="Q21" s="100">
        <f t="shared" si="0"/>
        <v>0</v>
      </c>
    </row>
    <row r="22" spans="1:18" x14ac:dyDescent="0.3">
      <c r="A22" s="5">
        <v>15</v>
      </c>
      <c r="B22" s="5" t="s">
        <v>9</v>
      </c>
      <c r="D22" s="5"/>
      <c r="E22" s="5"/>
      <c r="F22" s="5"/>
      <c r="G22" s="73">
        <v>5</v>
      </c>
      <c r="M22"/>
      <c r="Q22" s="100">
        <f t="shared" si="0"/>
        <v>0</v>
      </c>
    </row>
    <row r="23" spans="1:18" x14ac:dyDescent="0.3">
      <c r="A23" s="5">
        <v>16</v>
      </c>
      <c r="B23" s="5" t="s">
        <v>44</v>
      </c>
      <c r="D23" s="5"/>
      <c r="E23" s="5"/>
      <c r="F23" s="5"/>
      <c r="G23" s="73">
        <v>8</v>
      </c>
      <c r="M23"/>
      <c r="Q23" s="100">
        <f t="shared" si="0"/>
        <v>0</v>
      </c>
    </row>
    <row r="24" spans="1:18" x14ac:dyDescent="0.3">
      <c r="A24" s="5">
        <v>17</v>
      </c>
      <c r="B24" s="5" t="s">
        <v>29</v>
      </c>
      <c r="D24" s="109"/>
      <c r="E24" s="109"/>
      <c r="F24" s="109"/>
      <c r="G24" s="121">
        <v>15</v>
      </c>
      <c r="H24" s="118"/>
      <c r="I24" s="118"/>
      <c r="J24" s="116"/>
      <c r="K24" s="118"/>
      <c r="L24" s="118"/>
      <c r="M24" s="116"/>
      <c r="N24" s="116"/>
      <c r="O24" s="116"/>
      <c r="P24" s="116"/>
      <c r="Q24" s="100">
        <f t="shared" si="0"/>
        <v>0</v>
      </c>
      <c r="R24" s="116"/>
    </row>
    <row r="25" spans="1:18" x14ac:dyDescent="0.3">
      <c r="A25" s="5">
        <v>18</v>
      </c>
      <c r="B25" s="5" t="s">
        <v>30</v>
      </c>
      <c r="C25" s="97"/>
      <c r="D25" s="117"/>
      <c r="E25" s="97"/>
      <c r="F25" s="97"/>
      <c r="G25" s="121">
        <v>20</v>
      </c>
      <c r="H25" s="119"/>
      <c r="I25" s="119"/>
      <c r="J25" s="120"/>
      <c r="K25" s="119"/>
      <c r="L25" s="119"/>
      <c r="M25" s="119"/>
      <c r="N25" s="120"/>
      <c r="O25" s="120"/>
      <c r="P25" s="120"/>
      <c r="Q25" s="100">
        <f t="shared" si="0"/>
        <v>0</v>
      </c>
      <c r="R25" s="94"/>
    </row>
    <row r="26" spans="1:18" ht="15.75" customHeight="1" x14ac:dyDescent="0.3">
      <c r="A26" s="24"/>
      <c r="B26" s="113"/>
      <c r="C26" s="97"/>
      <c r="D26" s="97"/>
      <c r="E26" s="97"/>
      <c r="F26" s="97"/>
      <c r="G26" s="97"/>
      <c r="H26" s="97"/>
      <c r="I26" s="97"/>
      <c r="J26" s="24"/>
      <c r="K26" s="97"/>
      <c r="L26" s="97"/>
      <c r="M26" s="97"/>
      <c r="N26" s="114"/>
      <c r="O26" s="114"/>
      <c r="P26" s="114"/>
      <c r="Q26" s="100">
        <f>SUM(Q8:Q25)</f>
        <v>0</v>
      </c>
    </row>
    <row r="27" spans="1:18" x14ac:dyDescent="0.3">
      <c r="A27" s="124" t="s">
        <v>46</v>
      </c>
      <c r="B27" s="124"/>
      <c r="C27" s="124"/>
      <c r="D27" s="124"/>
      <c r="E27" s="124"/>
      <c r="F27" s="124"/>
      <c r="G27" s="124"/>
      <c r="H27" s="124"/>
    </row>
    <row r="28" spans="1:18" ht="20.25" customHeight="1" x14ac:dyDescent="0.3">
      <c r="A28" s="124"/>
      <c r="B28" s="124"/>
      <c r="C28" s="124"/>
      <c r="D28" s="124"/>
      <c r="E28" s="124"/>
      <c r="F28" s="124"/>
      <c r="G28" s="124"/>
      <c r="H28" s="124"/>
      <c r="L28" s="38"/>
      <c r="M28" s="38"/>
      <c r="N28" s="38"/>
      <c r="O28" s="38"/>
      <c r="P28" s="38"/>
      <c r="Q28" s="38"/>
    </row>
    <row r="29" spans="1:18" ht="23.25" customHeight="1" x14ac:dyDescent="0.3">
      <c r="A29" s="64"/>
      <c r="B29" s="64"/>
      <c r="G29" s="64"/>
      <c r="I29" s="64"/>
      <c r="J29" s="64"/>
      <c r="K29" s="64"/>
    </row>
  </sheetData>
  <mergeCells count="5">
    <mergeCell ref="I1:K1"/>
    <mergeCell ref="I3:J3"/>
    <mergeCell ref="K3:M3"/>
    <mergeCell ref="A4:J4"/>
    <mergeCell ref="A27:H28"/>
  </mergeCells>
  <pageMargins left="0.51181102362204722" right="0.39370078740157483" top="0.3543307086614173" bottom="0.3543307086614173" header="0.11811023622047244" footer="0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5"/>
  <sheetViews>
    <sheetView workbookViewId="0">
      <selection activeCell="R24" sqref="R24"/>
    </sheetView>
  </sheetViews>
  <sheetFormatPr defaultRowHeight="14.4" x14ac:dyDescent="0.3"/>
  <cols>
    <col min="1" max="1" width="5.88671875" customWidth="1"/>
    <col min="2" max="2" width="36.109375" customWidth="1"/>
    <col min="3" max="3" width="15.33203125" style="4" customWidth="1"/>
    <col min="4" max="4" width="12.109375" customWidth="1"/>
    <col min="5" max="5" width="13.5546875" style="4" customWidth="1"/>
    <col min="6" max="6" width="13.109375" style="4" customWidth="1"/>
    <col min="7" max="7" width="11.5546875" customWidth="1"/>
    <col min="8" max="8" width="11.5546875" style="4" customWidth="1"/>
    <col min="9" max="9" width="14.5546875" style="4" customWidth="1"/>
    <col min="10" max="10" width="17" style="4" customWidth="1"/>
    <col min="11" max="11" width="10" hidden="1" customWidth="1"/>
    <col min="12" max="13" width="9.109375" hidden="1" customWidth="1"/>
    <col min="14" max="16" width="9.109375" customWidth="1"/>
  </cols>
  <sheetData>
    <row r="1" spans="1:11" ht="48" customHeight="1" x14ac:dyDescent="0.3">
      <c r="G1" s="127" t="s">
        <v>31</v>
      </c>
      <c r="H1" s="127"/>
      <c r="I1" s="127"/>
      <c r="J1" s="127"/>
    </row>
    <row r="2" spans="1:11" ht="15" thickBot="1" x14ac:dyDescent="0.35">
      <c r="A2" s="1" t="s">
        <v>15</v>
      </c>
      <c r="G2" s="127"/>
      <c r="H2" s="127"/>
      <c r="I2" s="127"/>
      <c r="J2" s="127"/>
    </row>
    <row r="3" spans="1:11" ht="15" x14ac:dyDescent="0.25">
      <c r="A3" s="1"/>
      <c r="D3" s="129" t="s">
        <v>24</v>
      </c>
      <c r="E3" s="130"/>
      <c r="F3" s="131"/>
      <c r="G3" s="129" t="s">
        <v>25</v>
      </c>
      <c r="H3" s="130"/>
      <c r="I3" s="131"/>
    </row>
    <row r="4" spans="1:11" ht="115.2" x14ac:dyDescent="0.3">
      <c r="A4" s="5" t="s">
        <v>1</v>
      </c>
      <c r="B4" s="5" t="s">
        <v>2</v>
      </c>
      <c r="C4" s="10" t="s">
        <v>10</v>
      </c>
      <c r="D4" s="14" t="s">
        <v>26</v>
      </c>
      <c r="E4" s="6" t="s">
        <v>32</v>
      </c>
      <c r="F4" s="15" t="s">
        <v>12</v>
      </c>
      <c r="G4" s="14" t="s">
        <v>27</v>
      </c>
      <c r="H4" s="6" t="s">
        <v>33</v>
      </c>
      <c r="I4" s="15" t="s">
        <v>13</v>
      </c>
      <c r="J4" s="29" t="s">
        <v>28</v>
      </c>
      <c r="K4" s="24"/>
    </row>
    <row r="5" spans="1:11" s="9" customFormat="1" ht="15" x14ac:dyDescent="0.25">
      <c r="A5" s="8">
        <v>1</v>
      </c>
      <c r="B5" s="8">
        <v>2</v>
      </c>
      <c r="C5" s="11">
        <v>3</v>
      </c>
      <c r="D5" s="16">
        <v>4</v>
      </c>
      <c r="E5" s="8">
        <v>5</v>
      </c>
      <c r="F5" s="17">
        <v>6</v>
      </c>
      <c r="G5" s="16">
        <v>7</v>
      </c>
      <c r="H5" s="8">
        <v>8</v>
      </c>
      <c r="I5" s="17">
        <v>9</v>
      </c>
      <c r="J5" s="13">
        <v>10</v>
      </c>
      <c r="K5" s="25"/>
    </row>
    <row r="6" spans="1:11" ht="63.75" customHeight="1" x14ac:dyDescent="0.3">
      <c r="A6" s="5">
        <v>1</v>
      </c>
      <c r="B6" s="5" t="s">
        <v>3</v>
      </c>
      <c r="C6" s="12">
        <v>45</v>
      </c>
      <c r="D6" s="3">
        <v>19</v>
      </c>
      <c r="E6" s="7">
        <f>C6*102.3%</f>
        <v>46.04</v>
      </c>
      <c r="F6" s="18">
        <f>D6*E6</f>
        <v>874.76</v>
      </c>
      <c r="G6" s="3">
        <v>15</v>
      </c>
      <c r="H6" s="7">
        <f>E6*102.3%</f>
        <v>47.1</v>
      </c>
      <c r="I6" s="18">
        <f>G6*H6</f>
        <v>706.5</v>
      </c>
      <c r="J6" s="19">
        <f>F6+I6</f>
        <v>1581.26</v>
      </c>
      <c r="K6" s="26" t="s">
        <v>14</v>
      </c>
    </row>
    <row r="7" spans="1:11" ht="43.2" x14ac:dyDescent="0.3">
      <c r="A7" s="5">
        <v>2</v>
      </c>
      <c r="B7" s="5" t="s">
        <v>11</v>
      </c>
      <c r="C7" s="12">
        <v>50</v>
      </c>
      <c r="D7" s="3">
        <v>19</v>
      </c>
      <c r="E7" s="7">
        <f t="shared" ref="E7:E15" si="0">C7*102.3%</f>
        <v>51.15</v>
      </c>
      <c r="F7" s="18">
        <f t="shared" ref="F7:F15" si="1">D7*E7</f>
        <v>971.85</v>
      </c>
      <c r="G7" s="3">
        <v>15</v>
      </c>
      <c r="H7" s="7">
        <f t="shared" ref="H7:H15" si="2">E7*102.3%</f>
        <v>52.33</v>
      </c>
      <c r="I7" s="18">
        <f t="shared" ref="I7:I15" si="3">G7*H7</f>
        <v>784.95</v>
      </c>
      <c r="J7" s="19">
        <f t="shared" ref="J7:J14" si="4">F7+I7</f>
        <v>1756.8</v>
      </c>
    </row>
    <row r="8" spans="1:11" ht="15" x14ac:dyDescent="0.25">
      <c r="A8" s="5">
        <v>3</v>
      </c>
      <c r="B8" s="5" t="s">
        <v>4</v>
      </c>
      <c r="C8" s="12">
        <v>15</v>
      </c>
      <c r="D8" s="3">
        <v>1</v>
      </c>
      <c r="E8" s="7">
        <f t="shared" si="0"/>
        <v>15.35</v>
      </c>
      <c r="F8" s="18">
        <f t="shared" si="1"/>
        <v>15.35</v>
      </c>
      <c r="G8" s="3">
        <v>1</v>
      </c>
      <c r="H8" s="7">
        <f t="shared" si="2"/>
        <v>15.7</v>
      </c>
      <c r="I8" s="18">
        <f t="shared" si="3"/>
        <v>15.7</v>
      </c>
      <c r="J8" s="19">
        <f t="shared" si="4"/>
        <v>31.05</v>
      </c>
    </row>
    <row r="9" spans="1:11" ht="15" x14ac:dyDescent="0.25">
      <c r="A9" s="5">
        <v>4</v>
      </c>
      <c r="B9" s="5" t="s">
        <v>5</v>
      </c>
      <c r="C9" s="12">
        <v>5</v>
      </c>
      <c r="D9" s="3">
        <v>19</v>
      </c>
      <c r="E9" s="7">
        <f t="shared" si="0"/>
        <v>5.12</v>
      </c>
      <c r="F9" s="18">
        <f t="shared" si="1"/>
        <v>97.28</v>
      </c>
      <c r="G9" s="3">
        <v>15</v>
      </c>
      <c r="H9" s="7">
        <f t="shared" si="2"/>
        <v>5.24</v>
      </c>
      <c r="I9" s="18">
        <f t="shared" si="3"/>
        <v>78.599999999999994</v>
      </c>
      <c r="J9" s="19">
        <f t="shared" si="4"/>
        <v>175.88</v>
      </c>
    </row>
    <row r="10" spans="1:11" ht="15" x14ac:dyDescent="0.25">
      <c r="A10" s="5">
        <v>5</v>
      </c>
      <c r="B10" s="5" t="s">
        <v>6</v>
      </c>
      <c r="C10" s="12">
        <v>5</v>
      </c>
      <c r="D10" s="3">
        <v>19</v>
      </c>
      <c r="E10" s="7">
        <f t="shared" si="0"/>
        <v>5.12</v>
      </c>
      <c r="F10" s="18">
        <f t="shared" si="1"/>
        <v>97.28</v>
      </c>
      <c r="G10" s="3">
        <v>15</v>
      </c>
      <c r="H10" s="7">
        <f t="shared" si="2"/>
        <v>5.24</v>
      </c>
      <c r="I10" s="18">
        <f t="shared" si="3"/>
        <v>78.599999999999994</v>
      </c>
      <c r="J10" s="19">
        <f t="shared" si="4"/>
        <v>175.88</v>
      </c>
    </row>
    <row r="11" spans="1:11" x14ac:dyDescent="0.3">
      <c r="A11" s="5">
        <v>6</v>
      </c>
      <c r="B11" s="5" t="s">
        <v>7</v>
      </c>
      <c r="C11" s="12">
        <v>15</v>
      </c>
      <c r="D11" s="3">
        <v>2</v>
      </c>
      <c r="E11" s="7">
        <f t="shared" si="0"/>
        <v>15.35</v>
      </c>
      <c r="F11" s="18">
        <f t="shared" si="1"/>
        <v>30.7</v>
      </c>
      <c r="G11" s="3">
        <v>0</v>
      </c>
      <c r="H11" s="7">
        <f t="shared" si="2"/>
        <v>15.7</v>
      </c>
      <c r="I11" s="18">
        <f t="shared" si="3"/>
        <v>0</v>
      </c>
      <c r="J11" s="19">
        <f t="shared" si="4"/>
        <v>30.7</v>
      </c>
    </row>
    <row r="12" spans="1:11" x14ac:dyDescent="0.3">
      <c r="A12" s="5">
        <v>7</v>
      </c>
      <c r="B12" s="5" t="s">
        <v>8</v>
      </c>
      <c r="C12" s="12">
        <v>15</v>
      </c>
      <c r="D12" s="3">
        <v>1</v>
      </c>
      <c r="E12" s="7">
        <f t="shared" si="0"/>
        <v>15.35</v>
      </c>
      <c r="F12" s="18">
        <f t="shared" si="1"/>
        <v>15.35</v>
      </c>
      <c r="G12" s="3">
        <v>1</v>
      </c>
      <c r="H12" s="7">
        <f t="shared" si="2"/>
        <v>15.7</v>
      </c>
      <c r="I12" s="18">
        <f t="shared" si="3"/>
        <v>15.7</v>
      </c>
      <c r="J12" s="19">
        <f t="shared" si="4"/>
        <v>31.05</v>
      </c>
    </row>
    <row r="13" spans="1:11" x14ac:dyDescent="0.3">
      <c r="A13" s="5">
        <v>8</v>
      </c>
      <c r="B13" s="5" t="s">
        <v>9</v>
      </c>
      <c r="C13" s="12">
        <v>35</v>
      </c>
      <c r="D13" s="3">
        <v>0</v>
      </c>
      <c r="E13" s="7">
        <f t="shared" si="0"/>
        <v>35.81</v>
      </c>
      <c r="F13" s="18">
        <f t="shared" si="1"/>
        <v>0</v>
      </c>
      <c r="G13" s="3">
        <v>0</v>
      </c>
      <c r="H13" s="7">
        <f t="shared" si="2"/>
        <v>36.630000000000003</v>
      </c>
      <c r="I13" s="18">
        <f t="shared" si="3"/>
        <v>0</v>
      </c>
      <c r="J13" s="19">
        <f t="shared" si="4"/>
        <v>0</v>
      </c>
    </row>
    <row r="14" spans="1:11" x14ac:dyDescent="0.3">
      <c r="A14" s="5">
        <v>9</v>
      </c>
      <c r="B14" s="5" t="s">
        <v>29</v>
      </c>
      <c r="C14" s="12">
        <v>105</v>
      </c>
      <c r="D14" s="3">
        <v>4</v>
      </c>
      <c r="E14" s="7">
        <f t="shared" si="0"/>
        <v>107.42</v>
      </c>
      <c r="F14" s="18">
        <f t="shared" si="1"/>
        <v>429.68</v>
      </c>
      <c r="G14" s="3">
        <v>8</v>
      </c>
      <c r="H14" s="7">
        <f t="shared" si="2"/>
        <v>109.89</v>
      </c>
      <c r="I14" s="18">
        <f t="shared" si="3"/>
        <v>879.12</v>
      </c>
      <c r="J14" s="19">
        <f t="shared" si="4"/>
        <v>1308.8</v>
      </c>
    </row>
    <row r="15" spans="1:11" x14ac:dyDescent="0.3">
      <c r="A15" s="5">
        <v>10</v>
      </c>
      <c r="B15" s="5" t="s">
        <v>30</v>
      </c>
      <c r="C15" s="12">
        <v>45</v>
      </c>
      <c r="D15" s="3">
        <v>4</v>
      </c>
      <c r="E15" s="7">
        <f t="shared" si="0"/>
        <v>46.04</v>
      </c>
      <c r="F15" s="18">
        <f t="shared" si="1"/>
        <v>184.16</v>
      </c>
      <c r="G15" s="3">
        <v>4</v>
      </c>
      <c r="H15" s="7">
        <f t="shared" si="2"/>
        <v>47.1</v>
      </c>
      <c r="I15" s="18">
        <f t="shared" si="3"/>
        <v>188.4</v>
      </c>
      <c r="J15" s="19">
        <f>F15+I15</f>
        <v>372.56</v>
      </c>
    </row>
    <row r="16" spans="1:11" x14ac:dyDescent="0.3">
      <c r="A16" s="5"/>
      <c r="B16" s="133" t="s">
        <v>18</v>
      </c>
      <c r="C16" s="134"/>
      <c r="D16" s="3"/>
      <c r="E16" s="7"/>
      <c r="F16" s="18"/>
      <c r="G16" s="3"/>
      <c r="H16" s="7"/>
      <c r="I16" s="18"/>
      <c r="J16" s="19"/>
    </row>
    <row r="17" spans="1:13" x14ac:dyDescent="0.3">
      <c r="A17" s="31"/>
      <c r="B17" s="31" t="s">
        <v>5</v>
      </c>
      <c r="C17" s="32">
        <v>5</v>
      </c>
      <c r="D17" s="33">
        <v>4</v>
      </c>
      <c r="E17" s="34">
        <f t="shared" ref="E17:E18" si="5">C17*102.3%</f>
        <v>5.12</v>
      </c>
      <c r="F17" s="35">
        <f t="shared" ref="F17:F18" si="6">D17*E17</f>
        <v>20.48</v>
      </c>
      <c r="G17" s="33">
        <v>4</v>
      </c>
      <c r="H17" s="34">
        <f t="shared" ref="H17:H18" si="7">E17*102.3%</f>
        <v>5.24</v>
      </c>
      <c r="I17" s="35">
        <f t="shared" ref="I17:I18" si="8">G17*H17</f>
        <v>20.96</v>
      </c>
      <c r="J17" s="36">
        <f t="shared" ref="J17:J18" si="9">F17+I17</f>
        <v>41.44</v>
      </c>
    </row>
    <row r="18" spans="1:13" ht="15" thickBot="1" x14ac:dyDescent="0.35">
      <c r="A18" s="31"/>
      <c r="B18" s="31" t="s">
        <v>6</v>
      </c>
      <c r="C18" s="32">
        <v>5</v>
      </c>
      <c r="D18" s="33">
        <v>4</v>
      </c>
      <c r="E18" s="34">
        <f t="shared" si="5"/>
        <v>5.12</v>
      </c>
      <c r="F18" s="35">
        <f t="shared" si="6"/>
        <v>20.48</v>
      </c>
      <c r="G18" s="33">
        <v>4</v>
      </c>
      <c r="H18" s="34">
        <f t="shared" si="7"/>
        <v>5.24</v>
      </c>
      <c r="I18" s="35">
        <f t="shared" si="8"/>
        <v>20.96</v>
      </c>
      <c r="J18" s="36">
        <f t="shared" si="9"/>
        <v>41.44</v>
      </c>
    </row>
    <row r="19" spans="1:13" ht="18" thickBot="1" x14ac:dyDescent="0.35">
      <c r="A19" s="5"/>
      <c r="B19" s="5"/>
      <c r="C19" s="12"/>
      <c r="D19" s="22"/>
      <c r="E19" s="23"/>
      <c r="F19" s="20">
        <f>SUM(F6:F15)</f>
        <v>2716.41</v>
      </c>
      <c r="G19" s="22"/>
      <c r="H19" s="23"/>
      <c r="I19" s="20">
        <f>SUM(I6:I15)</f>
        <v>2747.57</v>
      </c>
      <c r="J19" s="21">
        <f>F19+I19</f>
        <v>5463.98</v>
      </c>
    </row>
    <row r="20" spans="1:13" ht="17.399999999999999" x14ac:dyDescent="0.3">
      <c r="A20" s="2"/>
    </row>
    <row r="21" spans="1:13" x14ac:dyDescent="0.3">
      <c r="A21" s="27" t="s">
        <v>16</v>
      </c>
      <c r="D21" s="4"/>
      <c r="E21"/>
      <c r="G21" s="4"/>
      <c r="I21" s="9"/>
      <c r="J21"/>
    </row>
    <row r="22" spans="1:13" ht="18" x14ac:dyDescent="0.3">
      <c r="A22" s="132" t="s">
        <v>17</v>
      </c>
      <c r="B22" s="132"/>
      <c r="C22" s="132"/>
      <c r="D22" s="132"/>
      <c r="E22" s="132"/>
      <c r="F22" s="132"/>
      <c r="G22" s="132"/>
      <c r="H22" s="132"/>
      <c r="I22" s="132"/>
      <c r="J22"/>
    </row>
    <row r="23" spans="1:13" ht="17.25" customHeight="1" x14ac:dyDescent="0.3">
      <c r="A23" s="128"/>
      <c r="B23" s="128"/>
      <c r="C23" s="128"/>
      <c r="D23" s="128"/>
      <c r="E23" s="128"/>
      <c r="F23" s="128"/>
      <c r="G23" s="128"/>
      <c r="H23" s="128"/>
      <c r="I23" s="128"/>
      <c r="J23" s="128"/>
      <c r="K23" s="128"/>
      <c r="L23" s="128"/>
      <c r="M23" s="128"/>
    </row>
    <row r="24" spans="1:13" ht="36" customHeight="1" x14ac:dyDescent="0.3">
      <c r="B24" s="128" t="s">
        <v>34</v>
      </c>
      <c r="C24" s="128"/>
      <c r="D24" s="128"/>
      <c r="E24" s="128"/>
      <c r="F24" s="128"/>
      <c r="G24" s="128"/>
      <c r="H24" s="128"/>
      <c r="I24" s="128"/>
      <c r="J24" s="128"/>
    </row>
    <row r="25" spans="1:13" ht="45.75" customHeight="1" x14ac:dyDescent="0.3">
      <c r="B25" s="128"/>
      <c r="C25" s="128"/>
      <c r="D25" s="128"/>
      <c r="E25" s="128"/>
      <c r="F25" s="128"/>
      <c r="G25" s="128"/>
      <c r="H25" s="128"/>
      <c r="I25" s="128"/>
      <c r="J25" s="128"/>
    </row>
  </sheetData>
  <mergeCells count="8">
    <mergeCell ref="B24:J24"/>
    <mergeCell ref="B25:J25"/>
    <mergeCell ref="G1:J2"/>
    <mergeCell ref="D3:F3"/>
    <mergeCell ref="G3:I3"/>
    <mergeCell ref="A22:I22"/>
    <mergeCell ref="A23:M23"/>
    <mergeCell ref="B16:C16"/>
  </mergeCells>
  <pageMargins left="0.7" right="0.7" top="0.75" bottom="0.75" header="0.3" footer="0.3"/>
  <pageSetup paperSize="9" scale="8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workbookViewId="0">
      <selection activeCell="F11" sqref="F11"/>
    </sheetView>
  </sheetViews>
  <sheetFormatPr defaultRowHeight="14.4" x14ac:dyDescent="0.3"/>
  <cols>
    <col min="1" max="1" width="5.88671875" customWidth="1"/>
    <col min="2" max="2" width="42.109375" customWidth="1"/>
    <col min="3" max="3" width="27.77734375" customWidth="1"/>
    <col min="4" max="4" width="23.44140625" customWidth="1"/>
    <col min="5" max="5" width="25.88671875" customWidth="1"/>
    <col min="6" max="6" width="45.6640625" style="4" customWidth="1"/>
    <col min="7" max="7" width="32" bestFit="1" customWidth="1"/>
    <col min="8" max="9" width="19.21875" style="4" customWidth="1"/>
    <col min="10" max="10" width="10.88671875" hidden="1" customWidth="1"/>
    <col min="11" max="11" width="11.5546875" style="4" hidden="1" customWidth="1"/>
    <col min="12" max="12" width="14.5546875" style="4" customWidth="1"/>
    <col min="13" max="13" width="17.109375" style="4" customWidth="1"/>
  </cols>
  <sheetData>
    <row r="1" spans="1:13" ht="45" customHeight="1" x14ac:dyDescent="0.3">
      <c r="F1" s="66" t="s">
        <v>61</v>
      </c>
      <c r="H1" s="66"/>
      <c r="I1" s="125"/>
      <c r="J1" s="125"/>
      <c r="K1" s="125"/>
      <c r="L1" s="48"/>
      <c r="M1" s="48"/>
    </row>
    <row r="2" spans="1:13" s="28" customFormat="1" x14ac:dyDescent="0.3">
      <c r="A2" s="51" t="s">
        <v>38</v>
      </c>
      <c r="B2" s="52"/>
      <c r="C2" s="52"/>
      <c r="D2" s="52"/>
      <c r="E2" s="52"/>
      <c r="F2" s="53"/>
      <c r="G2"/>
      <c r="H2" s="4"/>
      <c r="I2" s="48"/>
      <c r="J2" s="48"/>
      <c r="K2" s="48"/>
      <c r="L2" s="48"/>
      <c r="M2" s="48"/>
    </row>
    <row r="3" spans="1:13" s="28" customFormat="1" ht="15" customHeight="1" x14ac:dyDescent="0.3">
      <c r="A3"/>
      <c r="B3"/>
      <c r="C3"/>
      <c r="D3"/>
      <c r="E3"/>
      <c r="F3" s="4"/>
      <c r="G3"/>
      <c r="H3" s="4"/>
      <c r="I3" s="126"/>
      <c r="J3" s="126"/>
      <c r="K3" s="127"/>
      <c r="L3" s="127"/>
      <c r="M3" s="127"/>
    </row>
    <row r="4" spans="1:13" x14ac:dyDescent="0.3">
      <c r="A4" s="123"/>
      <c r="B4" s="123"/>
      <c r="C4" s="123"/>
      <c r="D4" s="123"/>
      <c r="E4" s="123"/>
      <c r="F4" s="123"/>
      <c r="G4" s="123"/>
      <c r="H4" s="123"/>
      <c r="I4" s="123"/>
      <c r="J4" s="123"/>
    </row>
    <row r="5" spans="1:13" x14ac:dyDescent="0.3">
      <c r="A5" s="92"/>
      <c r="B5" s="92"/>
      <c r="C5" s="92"/>
      <c r="D5" s="92"/>
      <c r="E5" s="92"/>
      <c r="F5" s="92"/>
      <c r="G5" s="92"/>
      <c r="H5" s="92"/>
      <c r="I5" s="92"/>
      <c r="J5" s="92"/>
    </row>
    <row r="6" spans="1:13" ht="18" x14ac:dyDescent="0.3">
      <c r="A6" s="47"/>
      <c r="B6" s="46"/>
      <c r="C6" s="46"/>
      <c r="D6" s="46"/>
      <c r="E6" s="46"/>
      <c r="F6" s="70" t="s">
        <v>52</v>
      </c>
      <c r="G6" s="55"/>
      <c r="H6"/>
      <c r="I6" s="9"/>
      <c r="J6" s="4"/>
      <c r="K6"/>
      <c r="L6"/>
      <c r="M6"/>
    </row>
    <row r="7" spans="1:13" ht="23.4" x14ac:dyDescent="0.3">
      <c r="A7" s="5" t="s">
        <v>1</v>
      </c>
      <c r="B7" s="5" t="s">
        <v>2</v>
      </c>
      <c r="C7" s="72" t="s">
        <v>47</v>
      </c>
      <c r="D7" s="72" t="s">
        <v>48</v>
      </c>
      <c r="E7" s="103" t="s">
        <v>49</v>
      </c>
      <c r="F7" s="71" t="s">
        <v>56</v>
      </c>
      <c r="G7" s="104" t="s">
        <v>57</v>
      </c>
      <c r="H7" s="9"/>
      <c r="I7"/>
      <c r="K7"/>
      <c r="L7"/>
      <c r="M7"/>
    </row>
    <row r="8" spans="1:13" x14ac:dyDescent="0.3">
      <c r="A8" s="8">
        <v>1</v>
      </c>
      <c r="B8" s="8">
        <v>2</v>
      </c>
      <c r="C8" s="8">
        <v>3</v>
      </c>
      <c r="D8" s="8">
        <v>4</v>
      </c>
      <c r="E8" s="8">
        <v>5</v>
      </c>
      <c r="F8" s="8">
        <v>6</v>
      </c>
      <c r="G8" s="100">
        <v>7</v>
      </c>
      <c r="H8" s="37"/>
      <c r="I8"/>
      <c r="K8"/>
      <c r="L8"/>
      <c r="M8"/>
    </row>
    <row r="9" spans="1:13" ht="42.75" customHeight="1" x14ac:dyDescent="0.3">
      <c r="A9" s="5">
        <v>1</v>
      </c>
      <c r="B9" s="5" t="s">
        <v>3</v>
      </c>
      <c r="C9" s="5"/>
      <c r="D9" s="5"/>
      <c r="E9" s="108"/>
      <c r="F9" s="72">
        <v>32</v>
      </c>
      <c r="G9" s="100">
        <f xml:space="preserve"> (C9*F9)*104.1%</f>
        <v>0</v>
      </c>
      <c r="H9"/>
      <c r="I9"/>
      <c r="K9"/>
      <c r="L9"/>
      <c r="M9"/>
    </row>
    <row r="10" spans="1:13" ht="37.5" customHeight="1" x14ac:dyDescent="0.3">
      <c r="A10" s="5">
        <v>2</v>
      </c>
      <c r="B10" s="5" t="s">
        <v>54</v>
      </c>
      <c r="C10" s="5"/>
      <c r="D10" s="5"/>
      <c r="E10" s="5"/>
      <c r="F10" s="73">
        <v>32</v>
      </c>
      <c r="G10" s="100">
        <f t="shared" ref="G10:G24" si="0" xml:space="preserve"> (C10*F10)*104.1%</f>
        <v>0</v>
      </c>
      <c r="H10"/>
      <c r="I10"/>
      <c r="K10"/>
      <c r="L10"/>
      <c r="M10"/>
    </row>
    <row r="11" spans="1:13" ht="79.5" customHeight="1" x14ac:dyDescent="0.3">
      <c r="A11" s="5">
        <v>3</v>
      </c>
      <c r="B11" s="5" t="s">
        <v>45</v>
      </c>
      <c r="C11" s="5"/>
      <c r="D11" s="5"/>
      <c r="E11" s="5"/>
      <c r="F11" s="73">
        <v>1</v>
      </c>
      <c r="G11" s="100">
        <f t="shared" si="0"/>
        <v>0</v>
      </c>
      <c r="H11"/>
      <c r="I11"/>
      <c r="K11"/>
      <c r="L11"/>
      <c r="M11"/>
    </row>
    <row r="12" spans="1:13" x14ac:dyDescent="0.3">
      <c r="A12" s="5">
        <v>4</v>
      </c>
      <c r="B12" s="5" t="s">
        <v>40</v>
      </c>
      <c r="C12" s="5"/>
      <c r="D12" s="5"/>
      <c r="E12" s="5"/>
      <c r="F12" s="73">
        <v>1</v>
      </c>
      <c r="G12" s="100">
        <f t="shared" si="0"/>
        <v>0</v>
      </c>
      <c r="H12"/>
      <c r="I12"/>
      <c r="K12"/>
      <c r="L12"/>
      <c r="M12"/>
    </row>
    <row r="13" spans="1:13" x14ac:dyDescent="0.3">
      <c r="A13" s="5">
        <v>5</v>
      </c>
      <c r="B13" s="5" t="s">
        <v>53</v>
      </c>
      <c r="C13" s="5"/>
      <c r="D13" s="5"/>
      <c r="E13" s="5"/>
      <c r="F13" s="73">
        <v>0</v>
      </c>
      <c r="G13" s="100">
        <f t="shared" si="0"/>
        <v>0</v>
      </c>
      <c r="H13"/>
      <c r="I13"/>
      <c r="K13"/>
      <c r="L13"/>
      <c r="M13"/>
    </row>
    <row r="14" spans="1:13" x14ac:dyDescent="0.3">
      <c r="A14" s="5">
        <v>6</v>
      </c>
      <c r="B14" s="5" t="s">
        <v>41</v>
      </c>
      <c r="C14" s="5"/>
      <c r="D14" s="5"/>
      <c r="E14" s="5"/>
      <c r="F14" s="73">
        <v>1</v>
      </c>
      <c r="G14" s="100">
        <f t="shared" si="0"/>
        <v>0</v>
      </c>
      <c r="H14"/>
      <c r="I14"/>
      <c r="K14"/>
      <c r="L14"/>
      <c r="M14"/>
    </row>
    <row r="15" spans="1:13" x14ac:dyDescent="0.3">
      <c r="A15" s="5">
        <v>7</v>
      </c>
      <c r="B15" s="5" t="s">
        <v>5</v>
      </c>
      <c r="C15" s="5"/>
      <c r="D15" s="5"/>
      <c r="E15" s="5"/>
      <c r="F15" s="73">
        <v>32</v>
      </c>
      <c r="G15" s="100">
        <f t="shared" si="0"/>
        <v>0</v>
      </c>
      <c r="H15"/>
      <c r="I15"/>
      <c r="K15"/>
      <c r="L15"/>
      <c r="M15"/>
    </row>
    <row r="16" spans="1:13" x14ac:dyDescent="0.3">
      <c r="A16" s="5">
        <v>8</v>
      </c>
      <c r="B16" s="5" t="s">
        <v>6</v>
      </c>
      <c r="C16" s="5"/>
      <c r="D16" s="5"/>
      <c r="E16" s="5"/>
      <c r="F16" s="73">
        <v>32</v>
      </c>
      <c r="G16" s="100">
        <f t="shared" si="0"/>
        <v>0</v>
      </c>
      <c r="H16"/>
      <c r="I16"/>
      <c r="K16"/>
      <c r="L16"/>
      <c r="M16"/>
    </row>
    <row r="17" spans="1:13" x14ac:dyDescent="0.3">
      <c r="A17" s="5">
        <v>9</v>
      </c>
      <c r="B17" s="5" t="s">
        <v>51</v>
      </c>
      <c r="C17" s="5"/>
      <c r="D17" s="5"/>
      <c r="E17" s="5"/>
      <c r="F17" s="73">
        <v>0</v>
      </c>
      <c r="G17" s="100">
        <f t="shared" si="0"/>
        <v>0</v>
      </c>
      <c r="H17"/>
      <c r="I17"/>
      <c r="K17"/>
      <c r="L17"/>
      <c r="M17"/>
    </row>
    <row r="18" spans="1:13" x14ac:dyDescent="0.3">
      <c r="A18" s="5">
        <v>10</v>
      </c>
      <c r="B18" s="5" t="s">
        <v>35</v>
      </c>
      <c r="C18" s="5"/>
      <c r="D18" s="5"/>
      <c r="E18" s="5"/>
      <c r="F18" s="73">
        <v>3</v>
      </c>
      <c r="G18" s="100">
        <f t="shared" si="0"/>
        <v>0</v>
      </c>
      <c r="H18"/>
      <c r="I18"/>
      <c r="K18"/>
      <c r="L18"/>
      <c r="M18"/>
    </row>
    <row r="19" spans="1:13" x14ac:dyDescent="0.3">
      <c r="A19" s="5">
        <v>11</v>
      </c>
      <c r="B19" s="5" t="s">
        <v>7</v>
      </c>
      <c r="C19" s="5"/>
      <c r="D19" s="5"/>
      <c r="E19" s="5"/>
      <c r="F19" s="73">
        <v>1</v>
      </c>
      <c r="G19" s="100">
        <f t="shared" si="0"/>
        <v>0</v>
      </c>
      <c r="H19"/>
      <c r="I19"/>
      <c r="K19"/>
      <c r="L19"/>
      <c r="M19"/>
    </row>
    <row r="20" spans="1:13" x14ac:dyDescent="0.3">
      <c r="A20" s="5">
        <v>12</v>
      </c>
      <c r="B20" s="5" t="s">
        <v>8</v>
      </c>
      <c r="C20" s="5"/>
      <c r="D20" s="5"/>
      <c r="E20" s="5"/>
      <c r="F20" s="73">
        <v>3</v>
      </c>
      <c r="G20" s="100">
        <f t="shared" si="0"/>
        <v>0</v>
      </c>
      <c r="H20"/>
      <c r="I20" t="s">
        <v>36</v>
      </c>
      <c r="K20"/>
      <c r="L20"/>
      <c r="M20"/>
    </row>
    <row r="21" spans="1:13" x14ac:dyDescent="0.3">
      <c r="A21" s="5">
        <v>13</v>
      </c>
      <c r="B21" s="5" t="s">
        <v>9</v>
      </c>
      <c r="C21" s="5"/>
      <c r="D21" s="5"/>
      <c r="E21" s="5"/>
      <c r="F21" s="73">
        <v>0</v>
      </c>
      <c r="G21" s="100">
        <f t="shared" si="0"/>
        <v>0</v>
      </c>
      <c r="H21"/>
      <c r="I21"/>
      <c r="K21"/>
      <c r="L21"/>
      <c r="M21"/>
    </row>
    <row r="22" spans="1:13" x14ac:dyDescent="0.3">
      <c r="A22" s="5">
        <v>14</v>
      </c>
      <c r="B22" s="5" t="s">
        <v>44</v>
      </c>
      <c r="C22" s="5"/>
      <c r="D22" s="5"/>
      <c r="E22" s="5"/>
      <c r="F22" s="73">
        <v>1</v>
      </c>
      <c r="G22" s="100">
        <f t="shared" si="0"/>
        <v>0</v>
      </c>
      <c r="H22"/>
      <c r="I22"/>
      <c r="K22"/>
      <c r="L22"/>
      <c r="M22"/>
    </row>
    <row r="23" spans="1:13" x14ac:dyDescent="0.3">
      <c r="A23" s="5">
        <v>15</v>
      </c>
      <c r="B23" s="5" t="s">
        <v>29</v>
      </c>
      <c r="C23" s="5"/>
      <c r="D23" s="5"/>
      <c r="E23" s="5"/>
      <c r="F23" s="73">
        <v>8</v>
      </c>
      <c r="G23" s="100">
        <f t="shared" si="0"/>
        <v>0</v>
      </c>
      <c r="H23" s="116"/>
      <c r="I23"/>
      <c r="K23"/>
      <c r="L23"/>
      <c r="M23"/>
    </row>
    <row r="24" spans="1:13" x14ac:dyDescent="0.3">
      <c r="A24" s="5">
        <v>16</v>
      </c>
      <c r="B24" s="5" t="s">
        <v>30</v>
      </c>
      <c r="C24" s="5"/>
      <c r="D24" s="5"/>
      <c r="E24" s="5"/>
      <c r="F24" s="72">
        <v>10</v>
      </c>
      <c r="G24" s="100">
        <f t="shared" si="0"/>
        <v>0</v>
      </c>
      <c r="I24"/>
      <c r="K24"/>
      <c r="L24"/>
      <c r="M24"/>
    </row>
    <row r="25" spans="1:13" ht="17.399999999999999" x14ac:dyDescent="0.3">
      <c r="A25" s="41"/>
      <c r="B25" s="41"/>
      <c r="C25" s="41"/>
      <c r="D25" s="41"/>
      <c r="E25" s="41"/>
      <c r="F25" s="42"/>
      <c r="G25" s="100">
        <f>SUM(G9:G24)</f>
        <v>0</v>
      </c>
      <c r="H25" s="57"/>
      <c r="I25"/>
      <c r="K25"/>
      <c r="L25"/>
      <c r="M25"/>
    </row>
    <row r="26" spans="1:13" ht="18" x14ac:dyDescent="0.3">
      <c r="A26" s="43"/>
      <c r="B26" s="56"/>
      <c r="C26" s="56"/>
      <c r="D26" s="56"/>
      <c r="E26" s="56"/>
      <c r="F26" s="43"/>
      <c r="G26" s="44"/>
      <c r="H26" s="44"/>
      <c r="I26" s="43"/>
      <c r="J26" s="55"/>
      <c r="K26" s="55"/>
    </row>
    <row r="27" spans="1:13" ht="17.399999999999999" x14ac:dyDescent="0.3">
      <c r="A27" s="124" t="s">
        <v>46</v>
      </c>
      <c r="B27" s="124"/>
      <c r="C27" s="124"/>
      <c r="D27" s="124"/>
      <c r="E27" s="124"/>
      <c r="F27" s="124"/>
      <c r="G27" s="124"/>
      <c r="H27" s="124"/>
      <c r="I27" s="45"/>
      <c r="J27" s="54"/>
      <c r="K27" s="54"/>
    </row>
    <row r="28" spans="1:13" ht="15" customHeight="1" x14ac:dyDescent="0.3">
      <c r="A28" s="124"/>
      <c r="B28" s="124"/>
      <c r="C28" s="124"/>
      <c r="D28" s="124"/>
      <c r="E28" s="124"/>
      <c r="F28" s="124"/>
      <c r="G28" s="124"/>
      <c r="H28" s="124"/>
      <c r="I28" s="68"/>
      <c r="J28" s="68"/>
      <c r="K28" s="68"/>
      <c r="L28" s="38"/>
      <c r="M28" s="38"/>
    </row>
    <row r="29" spans="1:13" ht="30.75" customHeight="1" x14ac:dyDescent="0.3">
      <c r="A29" s="67"/>
      <c r="B29" s="67"/>
      <c r="C29" s="93"/>
      <c r="D29" s="93"/>
      <c r="E29" s="93"/>
      <c r="F29" s="67"/>
      <c r="I29" s="67"/>
      <c r="J29" s="67"/>
      <c r="K29" s="67"/>
    </row>
  </sheetData>
  <mergeCells count="5">
    <mergeCell ref="I1:K1"/>
    <mergeCell ref="I3:J3"/>
    <mergeCell ref="K3:M3"/>
    <mergeCell ref="A4:J4"/>
    <mergeCell ref="A27:H28"/>
  </mergeCells>
  <pageMargins left="0.51181102362204722" right="0.39370078740157483" top="0.3543307086614173" bottom="0.3543307086614173" header="0.11811023622047244" footer="0"/>
  <pageSetup paperSize="9" fitToWidth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48"/>
  <sheetViews>
    <sheetView topLeftCell="A24" workbookViewId="0">
      <selection activeCell="Q47" sqref="Q47"/>
    </sheetView>
  </sheetViews>
  <sheetFormatPr defaultRowHeight="14.4" x14ac:dyDescent="0.3"/>
  <cols>
    <col min="1" max="1" width="18.44140625" customWidth="1"/>
  </cols>
  <sheetData>
    <row r="2" spans="1:2" x14ac:dyDescent="0.3">
      <c r="A2" t="s">
        <v>19</v>
      </c>
    </row>
    <row r="3" spans="1:2" ht="15" x14ac:dyDescent="0.25">
      <c r="A3" t="s">
        <v>22</v>
      </c>
    </row>
    <row r="4" spans="1:2" ht="15" x14ac:dyDescent="0.25">
      <c r="A4">
        <v>2018</v>
      </c>
      <c r="B4" s="4" t="e">
        <f>'cz. I_Biłgoraj i Janów'!#REF!</f>
        <v>#REF!</v>
      </c>
    </row>
    <row r="5" spans="1:2" ht="15" x14ac:dyDescent="0.25">
      <c r="A5">
        <v>2019</v>
      </c>
      <c r="B5" s="4" t="e">
        <f>'cz. I_Biłgoraj i Janów'!#REF!</f>
        <v>#REF!</v>
      </c>
    </row>
    <row r="6" spans="1:2" ht="15" x14ac:dyDescent="0.25">
      <c r="A6" t="s">
        <v>23</v>
      </c>
    </row>
    <row r="7" spans="1:2" ht="15" x14ac:dyDescent="0.25">
      <c r="A7">
        <v>2018</v>
      </c>
      <c r="B7" s="4" t="e">
        <f>#REF!</f>
        <v>#REF!</v>
      </c>
    </row>
    <row r="8" spans="1:2" ht="15" x14ac:dyDescent="0.25">
      <c r="A8">
        <v>2019</v>
      </c>
      <c r="B8" s="4" t="e">
        <f>#REF!</f>
        <v>#REF!</v>
      </c>
    </row>
    <row r="10" spans="1:2" x14ac:dyDescent="0.3">
      <c r="A10" t="s">
        <v>20</v>
      </c>
    </row>
    <row r="11" spans="1:2" ht="15" x14ac:dyDescent="0.25">
      <c r="A11" t="s">
        <v>22</v>
      </c>
    </row>
    <row r="12" spans="1:2" ht="15" x14ac:dyDescent="0.25">
      <c r="A12">
        <v>2018</v>
      </c>
      <c r="B12" s="4" t="e">
        <f>'cz. II_Chełm '!#REF!</f>
        <v>#REF!</v>
      </c>
    </row>
    <row r="13" spans="1:2" ht="15" x14ac:dyDescent="0.25">
      <c r="A13">
        <v>2019</v>
      </c>
      <c r="B13" s="4" t="e">
        <f>'cz. II_Chełm '!#REF!</f>
        <v>#REF!</v>
      </c>
    </row>
    <row r="14" spans="1:2" ht="15" x14ac:dyDescent="0.25">
      <c r="A14" t="s">
        <v>23</v>
      </c>
    </row>
    <row r="15" spans="1:2" ht="15" x14ac:dyDescent="0.25">
      <c r="A15">
        <v>2018</v>
      </c>
      <c r="B15" s="4" t="e">
        <f>#REF!</f>
        <v>#REF!</v>
      </c>
    </row>
    <row r="16" spans="1:2" ht="15" x14ac:dyDescent="0.25">
      <c r="A16">
        <v>2019</v>
      </c>
      <c r="B16" s="4" t="e">
        <f>#REF!</f>
        <v>#REF!</v>
      </c>
    </row>
    <row r="19" spans="1:2" x14ac:dyDescent="0.3">
      <c r="A19" t="s">
        <v>21</v>
      </c>
    </row>
    <row r="20" spans="1:2" ht="15" x14ac:dyDescent="0.25">
      <c r="A20" t="s">
        <v>22</v>
      </c>
    </row>
    <row r="21" spans="1:2" ht="15" x14ac:dyDescent="0.25">
      <c r="A21">
        <v>2018</v>
      </c>
      <c r="B21" s="4">
        <f>'T.L.2020-2021'!F19</f>
        <v>2716.41</v>
      </c>
    </row>
    <row r="22" spans="1:2" ht="15" x14ac:dyDescent="0.25">
      <c r="A22">
        <v>2019</v>
      </c>
      <c r="B22" s="4">
        <f>'T.L.2020-2021'!I19</f>
        <v>2747.57</v>
      </c>
    </row>
    <row r="23" spans="1:2" ht="15" x14ac:dyDescent="0.25">
      <c r="A23" t="s">
        <v>23</v>
      </c>
    </row>
    <row r="24" spans="1:2" ht="15" x14ac:dyDescent="0.25">
      <c r="B24" s="4"/>
    </row>
    <row r="25" spans="1:2" ht="15" x14ac:dyDescent="0.25">
      <c r="B25" s="4"/>
    </row>
    <row r="30" spans="1:2" ht="15" x14ac:dyDescent="0.25">
      <c r="B30" s="4"/>
    </row>
    <row r="31" spans="1:2" ht="15" x14ac:dyDescent="0.25">
      <c r="B31" s="4"/>
    </row>
    <row r="33" spans="1:2" ht="15" x14ac:dyDescent="0.25">
      <c r="B33" s="4"/>
    </row>
    <row r="34" spans="1:2" ht="15" x14ac:dyDescent="0.25">
      <c r="B34" s="4"/>
    </row>
    <row r="36" spans="1:2" ht="15" x14ac:dyDescent="0.25">
      <c r="B36" s="4"/>
    </row>
    <row r="37" spans="1:2" ht="15" x14ac:dyDescent="0.25">
      <c r="B37" s="4"/>
    </row>
    <row r="38" spans="1:2" ht="15" x14ac:dyDescent="0.25">
      <c r="B38" s="4"/>
    </row>
    <row r="40" spans="1:2" ht="15" x14ac:dyDescent="0.25">
      <c r="A40" s="37"/>
      <c r="B40" s="4"/>
    </row>
    <row r="41" spans="1:2" ht="15" x14ac:dyDescent="0.25">
      <c r="B41" s="4"/>
    </row>
    <row r="42" spans="1:2" ht="15" x14ac:dyDescent="0.25">
      <c r="B42" s="4"/>
    </row>
    <row r="44" spans="1:2" ht="15" x14ac:dyDescent="0.25">
      <c r="B44" s="4"/>
    </row>
    <row r="45" spans="1:2" ht="15" x14ac:dyDescent="0.25">
      <c r="B45" s="4"/>
    </row>
    <row r="46" spans="1:2" ht="15" x14ac:dyDescent="0.25">
      <c r="B46" s="4"/>
    </row>
    <row r="48" spans="1:2" ht="15" x14ac:dyDescent="0.25">
      <c r="B48" s="4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"/>
  <sheetViews>
    <sheetView workbookViewId="0">
      <selection activeCell="F10" sqref="F10"/>
    </sheetView>
  </sheetViews>
  <sheetFormatPr defaultRowHeight="14.4" x14ac:dyDescent="0.3"/>
  <cols>
    <col min="2" max="2" width="37.88671875" customWidth="1"/>
    <col min="3" max="3" width="24.109375" customWidth="1"/>
    <col min="4" max="4" width="21.88671875" customWidth="1"/>
    <col min="5" max="5" width="20.6640625" customWidth="1"/>
    <col min="6" max="6" width="49.44140625" customWidth="1"/>
    <col min="7" max="7" width="32" bestFit="1" customWidth="1"/>
    <col min="8" max="8" width="31.88671875" customWidth="1"/>
  </cols>
  <sheetData>
    <row r="1" spans="1:13" ht="43.5" customHeight="1" x14ac:dyDescent="0.3">
      <c r="A1" s="76"/>
      <c r="B1" s="76"/>
      <c r="C1" s="76"/>
      <c r="D1" s="76"/>
      <c r="E1" s="76"/>
      <c r="F1" s="77" t="s">
        <v>60</v>
      </c>
      <c r="H1" s="66"/>
      <c r="I1" s="48"/>
      <c r="J1" s="48"/>
      <c r="K1" s="48"/>
      <c r="L1" s="48"/>
      <c r="M1" s="48"/>
    </row>
    <row r="2" spans="1:13" ht="15.6" x14ac:dyDescent="0.3">
      <c r="A2" s="78" t="s">
        <v>15</v>
      </c>
      <c r="B2" s="76"/>
      <c r="C2" s="76"/>
      <c r="D2" s="76"/>
      <c r="E2" s="76"/>
      <c r="F2" s="79"/>
      <c r="H2" s="4"/>
      <c r="I2" s="126"/>
      <c r="J2" s="126"/>
      <c r="K2" s="59"/>
      <c r="L2" s="48"/>
      <c r="M2" s="48"/>
    </row>
    <row r="3" spans="1:13" ht="15.6" x14ac:dyDescent="0.3">
      <c r="A3" s="76"/>
      <c r="B3" s="76"/>
      <c r="C3" s="76"/>
      <c r="D3" s="76"/>
      <c r="E3" s="76"/>
      <c r="F3" s="79"/>
      <c r="H3" s="4"/>
      <c r="I3" s="60"/>
      <c r="J3" s="60"/>
      <c r="K3" s="4"/>
      <c r="L3" s="59"/>
      <c r="M3" s="59"/>
    </row>
    <row r="4" spans="1:13" ht="5.25" customHeight="1" x14ac:dyDescent="0.3">
      <c r="A4" s="80"/>
      <c r="B4" s="80"/>
      <c r="C4" s="80"/>
      <c r="D4" s="80"/>
      <c r="E4" s="80"/>
      <c r="F4" s="80"/>
      <c r="G4" s="60"/>
      <c r="H4" s="60"/>
      <c r="J4" s="63"/>
      <c r="K4" s="63"/>
      <c r="L4" s="4"/>
      <c r="M4" s="4"/>
    </row>
    <row r="5" spans="1:13" ht="17.399999999999999" x14ac:dyDescent="0.3">
      <c r="A5" s="81"/>
      <c r="B5" s="82"/>
      <c r="C5" s="82"/>
      <c r="D5" s="82"/>
      <c r="E5" s="82"/>
      <c r="F5" s="83" t="s">
        <v>52</v>
      </c>
      <c r="G5" s="50"/>
      <c r="H5" s="62"/>
      <c r="I5" s="62"/>
      <c r="J5" s="9"/>
      <c r="K5" s="4"/>
    </row>
    <row r="6" spans="1:13" ht="18" x14ac:dyDescent="0.3">
      <c r="A6" s="84" t="s">
        <v>1</v>
      </c>
      <c r="B6" s="84" t="s">
        <v>2</v>
      </c>
      <c r="C6" s="84" t="s">
        <v>47</v>
      </c>
      <c r="D6" s="84" t="s">
        <v>48</v>
      </c>
      <c r="E6" s="84" t="s">
        <v>50</v>
      </c>
      <c r="F6" s="71" t="s">
        <v>56</v>
      </c>
      <c r="G6" s="104" t="s">
        <v>59</v>
      </c>
      <c r="H6" s="38"/>
      <c r="I6" s="38"/>
      <c r="J6" s="38"/>
      <c r="K6" s="63"/>
    </row>
    <row r="7" spans="1:13" ht="15.6" x14ac:dyDescent="0.3">
      <c r="A7" s="85">
        <v>1</v>
      </c>
      <c r="B7" s="85">
        <v>2</v>
      </c>
      <c r="C7" s="85">
        <v>3</v>
      </c>
      <c r="D7" s="85">
        <v>4</v>
      </c>
      <c r="E7" s="85">
        <v>5</v>
      </c>
      <c r="F7" s="85">
        <v>6</v>
      </c>
      <c r="G7" s="100">
        <v>7</v>
      </c>
      <c r="H7" s="61"/>
      <c r="I7" s="61"/>
      <c r="J7" s="61"/>
      <c r="K7" s="62"/>
      <c r="L7" s="9"/>
    </row>
    <row r="8" spans="1:13" ht="30.75" customHeight="1" x14ac:dyDescent="0.3">
      <c r="A8" s="84">
        <v>1</v>
      </c>
      <c r="B8" s="84" t="s">
        <v>3</v>
      </c>
      <c r="C8" s="84"/>
      <c r="D8" s="84"/>
      <c r="E8" s="84"/>
      <c r="F8" s="86">
        <v>18</v>
      </c>
      <c r="G8" s="100">
        <f xml:space="preserve"> (C8*F8)*104.1%</f>
        <v>0</v>
      </c>
      <c r="H8" s="4"/>
      <c r="J8" s="4"/>
      <c r="K8" s="4"/>
      <c r="L8" s="37"/>
    </row>
    <row r="9" spans="1:13" ht="36.75" customHeight="1" x14ac:dyDescent="0.3">
      <c r="A9" s="84">
        <v>2</v>
      </c>
      <c r="B9" s="5" t="s">
        <v>54</v>
      </c>
      <c r="C9" s="84"/>
      <c r="D9" s="84"/>
      <c r="E9" s="84"/>
      <c r="F9" s="87">
        <v>18</v>
      </c>
      <c r="G9" s="100">
        <f t="shared" ref="G9:G25" si="0" xml:space="preserve"> (C9*F9)*104.1%</f>
        <v>0</v>
      </c>
      <c r="H9" s="4"/>
      <c r="J9" s="4"/>
      <c r="K9" s="30"/>
    </row>
    <row r="10" spans="1:13" ht="75.75" customHeight="1" x14ac:dyDescent="0.3">
      <c r="A10" s="84">
        <v>3</v>
      </c>
      <c r="B10" s="84" t="s">
        <v>45</v>
      </c>
      <c r="C10" s="84"/>
      <c r="D10" s="84"/>
      <c r="E10" s="84"/>
      <c r="F10" s="87">
        <v>0</v>
      </c>
      <c r="G10" s="100">
        <f t="shared" si="0"/>
        <v>0</v>
      </c>
      <c r="H10" s="4"/>
      <c r="J10" s="4"/>
      <c r="K10" s="4"/>
    </row>
    <row r="11" spans="1:13" ht="19.5" customHeight="1" x14ac:dyDescent="0.3">
      <c r="A11" s="84">
        <v>4</v>
      </c>
      <c r="B11" s="84" t="s">
        <v>40</v>
      </c>
      <c r="C11" s="84"/>
      <c r="D11" s="84"/>
      <c r="E11" s="84"/>
      <c r="F11" s="87">
        <v>0</v>
      </c>
      <c r="G11" s="100">
        <f t="shared" si="0"/>
        <v>0</v>
      </c>
      <c r="H11" s="4"/>
      <c r="J11" s="4"/>
      <c r="K11" s="4"/>
    </row>
    <row r="12" spans="1:13" ht="19.5" customHeight="1" x14ac:dyDescent="0.3">
      <c r="A12" s="84">
        <v>5</v>
      </c>
      <c r="B12" s="84" t="s">
        <v>53</v>
      </c>
      <c r="C12" s="84"/>
      <c r="D12" s="84"/>
      <c r="E12" s="84"/>
      <c r="F12" s="87">
        <v>1</v>
      </c>
      <c r="G12" s="100">
        <f t="shared" si="0"/>
        <v>0</v>
      </c>
      <c r="H12" s="4"/>
      <c r="J12" s="4"/>
      <c r="K12" s="4"/>
    </row>
    <row r="13" spans="1:13" ht="17.25" customHeight="1" x14ac:dyDescent="0.3">
      <c r="A13" s="84">
        <v>6</v>
      </c>
      <c r="B13" s="84" t="s">
        <v>41</v>
      </c>
      <c r="C13" s="84"/>
      <c r="D13" s="84"/>
      <c r="E13" s="84"/>
      <c r="F13" s="87">
        <v>1</v>
      </c>
      <c r="G13" s="100">
        <f t="shared" si="0"/>
        <v>0</v>
      </c>
      <c r="H13" s="4"/>
      <c r="J13" s="4"/>
      <c r="K13" s="4"/>
    </row>
    <row r="14" spans="1:13" ht="15.6" x14ac:dyDescent="0.3">
      <c r="A14" s="84">
        <v>7</v>
      </c>
      <c r="B14" s="84" t="s">
        <v>35</v>
      </c>
      <c r="C14" s="84"/>
      <c r="D14" s="84"/>
      <c r="E14" s="84"/>
      <c r="F14" s="87">
        <v>1</v>
      </c>
      <c r="G14" s="100">
        <f t="shared" si="0"/>
        <v>0</v>
      </c>
      <c r="H14" s="4"/>
      <c r="J14" s="4"/>
      <c r="K14" s="4"/>
    </row>
    <row r="15" spans="1:13" ht="15.75" customHeight="1" x14ac:dyDescent="0.3">
      <c r="A15" s="84">
        <v>8</v>
      </c>
      <c r="B15" s="84" t="s">
        <v>5</v>
      </c>
      <c r="C15" s="84"/>
      <c r="D15" s="84"/>
      <c r="E15" s="84"/>
      <c r="F15" s="87">
        <v>18</v>
      </c>
      <c r="G15" s="100">
        <f t="shared" si="0"/>
        <v>0</v>
      </c>
      <c r="H15" s="4"/>
      <c r="J15" s="4"/>
      <c r="K15" s="4"/>
    </row>
    <row r="16" spans="1:13" ht="15.6" x14ac:dyDescent="0.3">
      <c r="A16" s="84">
        <v>9</v>
      </c>
      <c r="B16" s="84" t="s">
        <v>6</v>
      </c>
      <c r="C16" s="84"/>
      <c r="D16" s="84"/>
      <c r="E16" s="84"/>
      <c r="F16" s="87">
        <v>18</v>
      </c>
      <c r="G16" s="100">
        <f t="shared" si="0"/>
        <v>0</v>
      </c>
      <c r="H16" s="4"/>
      <c r="J16" s="4"/>
      <c r="K16" s="4"/>
    </row>
    <row r="17" spans="1:13" ht="15.6" x14ac:dyDescent="0.3">
      <c r="A17" s="84">
        <v>10</v>
      </c>
      <c r="B17" s="84" t="s">
        <v>51</v>
      </c>
      <c r="C17" s="84"/>
      <c r="D17" s="84"/>
      <c r="E17" s="84"/>
      <c r="F17" s="87">
        <v>0</v>
      </c>
      <c r="G17" s="100">
        <f t="shared" si="0"/>
        <v>0</v>
      </c>
      <c r="H17" s="4"/>
      <c r="J17" s="4"/>
      <c r="K17" s="4"/>
    </row>
    <row r="18" spans="1:13" ht="15.6" x14ac:dyDescent="0.3">
      <c r="A18" s="84">
        <v>11</v>
      </c>
      <c r="B18" s="84" t="s">
        <v>42</v>
      </c>
      <c r="C18" s="84"/>
      <c r="D18" s="84"/>
      <c r="E18" s="84"/>
      <c r="F18" s="87">
        <v>1</v>
      </c>
      <c r="G18" s="100">
        <f t="shared" si="0"/>
        <v>0</v>
      </c>
      <c r="H18" s="4"/>
      <c r="J18" s="4"/>
      <c r="K18" s="4"/>
    </row>
    <row r="19" spans="1:13" ht="15.6" x14ac:dyDescent="0.3">
      <c r="A19" s="84">
        <v>12</v>
      </c>
      <c r="B19" s="84" t="s">
        <v>43</v>
      </c>
      <c r="C19" s="84"/>
      <c r="D19" s="84"/>
      <c r="E19" s="84"/>
      <c r="F19" s="87">
        <v>1</v>
      </c>
      <c r="G19" s="100">
        <f t="shared" si="0"/>
        <v>0</v>
      </c>
      <c r="H19" s="4"/>
      <c r="J19" s="4"/>
      <c r="K19" s="4"/>
    </row>
    <row r="20" spans="1:13" ht="15.6" x14ac:dyDescent="0.3">
      <c r="A20" s="84">
        <v>13</v>
      </c>
      <c r="B20" s="84" t="s">
        <v>7</v>
      </c>
      <c r="C20" s="84"/>
      <c r="D20" s="84"/>
      <c r="E20" s="84"/>
      <c r="F20" s="87">
        <v>1</v>
      </c>
      <c r="G20" s="100">
        <f t="shared" si="0"/>
        <v>0</v>
      </c>
      <c r="H20" s="4"/>
      <c r="J20" s="4"/>
      <c r="K20" s="4"/>
    </row>
    <row r="21" spans="1:13" ht="15.6" x14ac:dyDescent="0.3">
      <c r="A21" s="84">
        <v>14</v>
      </c>
      <c r="B21" s="84" t="s">
        <v>8</v>
      </c>
      <c r="C21" s="84"/>
      <c r="D21" s="84"/>
      <c r="E21" s="84"/>
      <c r="F21" s="87">
        <v>1</v>
      </c>
      <c r="G21" s="100">
        <f t="shared" si="0"/>
        <v>0</v>
      </c>
      <c r="H21" s="4"/>
      <c r="J21" s="4"/>
      <c r="K21" s="4"/>
    </row>
    <row r="22" spans="1:13" ht="15.75" customHeight="1" x14ac:dyDescent="0.3">
      <c r="A22" s="84">
        <v>15</v>
      </c>
      <c r="B22" s="84" t="s">
        <v>9</v>
      </c>
      <c r="C22" s="84"/>
      <c r="D22" s="84"/>
      <c r="E22" s="84"/>
      <c r="F22" s="87">
        <v>1</v>
      </c>
      <c r="G22" s="100">
        <f t="shared" si="0"/>
        <v>0</v>
      </c>
      <c r="H22" s="4"/>
      <c r="J22" s="4"/>
      <c r="K22" s="4"/>
    </row>
    <row r="23" spans="1:13" ht="21" customHeight="1" x14ac:dyDescent="0.3">
      <c r="A23" s="84">
        <v>16</v>
      </c>
      <c r="B23" s="84" t="s">
        <v>44</v>
      </c>
      <c r="C23" s="84"/>
      <c r="D23" s="84"/>
      <c r="E23" s="84"/>
      <c r="F23" s="87">
        <v>0</v>
      </c>
      <c r="G23" s="100">
        <f t="shared" si="0"/>
        <v>0</v>
      </c>
      <c r="H23" s="4"/>
      <c r="J23" s="4"/>
      <c r="K23" s="4"/>
    </row>
    <row r="24" spans="1:13" ht="15.6" x14ac:dyDescent="0.3">
      <c r="A24" s="84">
        <v>17</v>
      </c>
      <c r="B24" s="84" t="s">
        <v>29</v>
      </c>
      <c r="C24" s="84"/>
      <c r="D24" s="84"/>
      <c r="E24" s="84"/>
      <c r="F24" s="87">
        <v>2</v>
      </c>
      <c r="G24" s="100">
        <f t="shared" si="0"/>
        <v>0</v>
      </c>
      <c r="H24" s="118"/>
      <c r="J24" s="4"/>
      <c r="K24" s="4"/>
    </row>
    <row r="25" spans="1:13" ht="15.6" x14ac:dyDescent="0.3">
      <c r="A25" s="84">
        <v>18</v>
      </c>
      <c r="B25" s="84" t="s">
        <v>30</v>
      </c>
      <c r="C25" s="84"/>
      <c r="D25" s="84"/>
      <c r="E25" s="84"/>
      <c r="F25" s="86">
        <v>3</v>
      </c>
      <c r="G25" s="100">
        <f t="shared" si="0"/>
        <v>0</v>
      </c>
      <c r="H25" s="4"/>
      <c r="J25" s="4"/>
      <c r="K25" s="4"/>
    </row>
    <row r="26" spans="1:13" ht="14.25" customHeight="1" x14ac:dyDescent="0.3">
      <c r="A26" s="111"/>
      <c r="B26" s="112"/>
      <c r="C26" s="112"/>
      <c r="D26" s="112"/>
      <c r="E26" s="112"/>
      <c r="F26" s="111"/>
      <c r="G26" s="100">
        <f>SUM(G8:G24)</f>
        <v>0</v>
      </c>
      <c r="I26" s="4"/>
      <c r="K26" s="4"/>
      <c r="L26" s="4"/>
      <c r="M26" s="4"/>
    </row>
    <row r="27" spans="1:13" ht="17.399999999999999" hidden="1" x14ac:dyDescent="0.3">
      <c r="A27" s="88"/>
      <c r="B27" s="89"/>
      <c r="C27" s="89"/>
      <c r="D27" s="89"/>
      <c r="E27" s="89"/>
      <c r="F27" s="89"/>
      <c r="G27" s="115">
        <f>SUM(G8:G25)</f>
        <v>0</v>
      </c>
      <c r="I27" s="4"/>
      <c r="K27" s="4"/>
      <c r="L27" s="4"/>
      <c r="M27" s="4"/>
    </row>
    <row r="28" spans="1:13" ht="31.5" hidden="1" customHeight="1" x14ac:dyDescent="0.3">
      <c r="A28" s="90"/>
      <c r="B28" s="90"/>
      <c r="C28" s="90"/>
      <c r="D28" s="90"/>
      <c r="E28" s="90"/>
      <c r="F28" s="90"/>
      <c r="G28" s="65"/>
      <c r="I28" s="58"/>
      <c r="J28" s="58"/>
      <c r="K28" s="58"/>
      <c r="L28" s="38"/>
      <c r="M28" s="38"/>
    </row>
    <row r="29" spans="1:13" ht="39" customHeight="1" x14ac:dyDescent="0.3">
      <c r="A29" s="135" t="s">
        <v>46</v>
      </c>
      <c r="B29" s="135"/>
      <c r="C29" s="135"/>
      <c r="D29" s="135"/>
      <c r="E29" s="135"/>
      <c r="F29" s="135"/>
      <c r="G29" s="64"/>
      <c r="L29" s="4"/>
      <c r="M29" s="4"/>
    </row>
    <row r="30" spans="1:13" x14ac:dyDescent="0.3">
      <c r="A30" s="135"/>
      <c r="B30" s="135"/>
      <c r="C30" s="135"/>
      <c r="D30" s="135"/>
      <c r="E30" s="135"/>
      <c r="F30" s="135"/>
      <c r="G30" s="64"/>
    </row>
  </sheetData>
  <mergeCells count="2">
    <mergeCell ref="I2:J2"/>
    <mergeCell ref="A29:F30"/>
  </mergeCells>
  <pageMargins left="0.7" right="0.7" top="0.75" bottom="0.75" header="0.3" footer="0.3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cz. I_Biłgoraj i Janów</vt:lpstr>
      <vt:lpstr>cz. II_Chełm </vt:lpstr>
      <vt:lpstr>T.L.2020-2021</vt:lpstr>
      <vt:lpstr>cz. IV Zamość</vt:lpstr>
      <vt:lpstr>łącznie</vt:lpstr>
      <vt:lpstr>cz.III Tom. Lub.</vt:lpstr>
    </vt:vector>
  </TitlesOfParts>
  <Company>ZUS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Nizio, Sabina</dc:creator>
  <cp:lastModifiedBy>Mazurek, Anna</cp:lastModifiedBy>
  <cp:lastPrinted>2024-10-03T08:29:25Z</cp:lastPrinted>
  <dcterms:created xsi:type="dcterms:W3CDTF">2018-01-30T11:03:17Z</dcterms:created>
  <dcterms:modified xsi:type="dcterms:W3CDTF">2024-10-29T07:57:52Z</dcterms:modified>
</cp:coreProperties>
</file>