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697\Desktop\POSTEPOWANIA\2025\niepubliczne\9. Przeglądy wirówek gipsu w EC Wrocław\2. SWZ\SWZ\do publikacji\"/>
    </mc:Choice>
  </mc:AlternateContent>
  <bookViews>
    <workbookView xWindow="-120" yWindow="-120" windowWidth="29040" windowHeight="15840" activeTab="1"/>
  </bookViews>
  <sheets>
    <sheet name="WYTYCZNE" sheetId="5" r:id="rId1"/>
    <sheet name="EC Wrocław" sheetId="1" r:id="rId2"/>
    <sheet name="Prace awaryjne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4" l="1"/>
  <c r="G11" i="4" l="1"/>
  <c r="G10" i="4" s="1"/>
  <c r="G9" i="4"/>
  <c r="G8" i="4"/>
  <c r="G5" i="4"/>
  <c r="G4" i="4" s="1"/>
  <c r="G7" i="4" l="1"/>
  <c r="G3" i="4" s="1"/>
  <c r="C14" i="4" s="1"/>
  <c r="G8" i="1"/>
  <c r="G7" i="1" l="1"/>
  <c r="E14" i="4" l="1"/>
  <c r="G68" i="1" l="1"/>
  <c r="G67" i="1"/>
  <c r="G66" i="1"/>
  <c r="G65" i="1"/>
  <c r="G64" i="1"/>
  <c r="G62" i="1"/>
  <c r="G61" i="1"/>
  <c r="G60" i="1"/>
  <c r="G59" i="1"/>
  <c r="G57" i="1"/>
  <c r="G56" i="1"/>
  <c r="G55" i="1"/>
  <c r="G54" i="1"/>
  <c r="G53" i="1"/>
  <c r="G51" i="1"/>
  <c r="G50" i="1"/>
  <c r="G49" i="1"/>
  <c r="G48" i="1"/>
  <c r="G46" i="1"/>
  <c r="G45" i="1"/>
  <c r="G44" i="1"/>
  <c r="G43" i="1"/>
  <c r="G42" i="1"/>
  <c r="G41" i="1"/>
  <c r="G40" i="1"/>
  <c r="G39" i="1"/>
  <c r="G37" i="1"/>
  <c r="G36" i="1"/>
  <c r="G35" i="1"/>
  <c r="G34" i="1"/>
  <c r="G33" i="1"/>
  <c r="G32" i="1"/>
  <c r="G31" i="1"/>
  <c r="G29" i="1"/>
  <c r="G28" i="1"/>
  <c r="G27" i="1"/>
  <c r="G26" i="1"/>
  <c r="G25" i="1"/>
  <c r="G24" i="1"/>
  <c r="G22" i="1"/>
  <c r="G21" i="1"/>
  <c r="G20" i="1"/>
  <c r="G19" i="1"/>
  <c r="G18" i="1"/>
  <c r="G17" i="1"/>
  <c r="G16" i="1"/>
  <c r="G15" i="1"/>
  <c r="G14" i="1"/>
  <c r="G13" i="1"/>
  <c r="G12" i="1"/>
  <c r="G11" i="1"/>
  <c r="G6" i="1"/>
  <c r="G5" i="1"/>
  <c r="G4" i="1" l="1"/>
  <c r="C72" i="1" l="1"/>
  <c r="E72" i="1" s="1"/>
  <c r="G9" i="1" l="1"/>
  <c r="G3" i="1" l="1"/>
  <c r="C71" i="1" l="1"/>
  <c r="C15" i="4"/>
  <c r="E15" i="4" l="1"/>
  <c r="C16" i="4"/>
  <c r="E16" i="4" s="1"/>
  <c r="E71" i="1"/>
  <c r="C73" i="1"/>
  <c r="E73" i="1" s="1"/>
</calcChain>
</file>

<file path=xl/sharedStrings.xml><?xml version="1.0" encoding="utf-8"?>
<sst xmlns="http://schemas.openxmlformats.org/spreadsheetml/2006/main" count="256" uniqueCount="183">
  <si>
    <t>Opis</t>
  </si>
  <si>
    <t>L.p.</t>
  </si>
  <si>
    <t>ilość zabudowanych wirówek / ilość części, materiałów na jedną wirówkę</t>
  </si>
  <si>
    <t>1.1</t>
  </si>
  <si>
    <t>Prace serwisowe</t>
  </si>
  <si>
    <t>1.1.1.</t>
  </si>
  <si>
    <t>1.1.2.</t>
  </si>
  <si>
    <t>1.1.3.</t>
  </si>
  <si>
    <t>1.1.4.</t>
  </si>
  <si>
    <t>Wirówka ACE 1000 FGD, przegląd co 3 miesiące</t>
  </si>
  <si>
    <t>Wirówka ACE 1000 FGD, przegląd co 12 miesięcy</t>
  </si>
  <si>
    <t>Wirówka ACE 1000 FGD, przegląd co 24 miesiące</t>
  </si>
  <si>
    <t>Wirówka ACE 1000 FGD, przegląd co 5 lat</t>
  </si>
  <si>
    <t>1.2.</t>
  </si>
  <si>
    <t>Dostawa części i materiałów</t>
  </si>
  <si>
    <t>Wirówka ACE 1000 FGD, zespół łożyska</t>
  </si>
  <si>
    <t>Smar (10550-214)</t>
  </si>
  <si>
    <t>kg na wirówkę</t>
  </si>
  <si>
    <t>Kulowe łożysko oporowe, górne, skośne (24130-025)</t>
  </si>
  <si>
    <t>szt na wirówkę</t>
  </si>
  <si>
    <t>Dolne łożysko wałeczkowe (24151-006)</t>
  </si>
  <si>
    <t>1.2.1.</t>
  </si>
  <si>
    <t>1.2.1.a</t>
  </si>
  <si>
    <t>1.2.1.b</t>
  </si>
  <si>
    <t>1.2.1.c</t>
  </si>
  <si>
    <t>1.2.1.d</t>
  </si>
  <si>
    <t>Kołek zapobiegający obracaniu się (33711-007)</t>
  </si>
  <si>
    <t>Górne uszczelnienie wału (25841-006)</t>
  </si>
  <si>
    <t>Dolne uszczelnienie wału (25840-218)</t>
  </si>
  <si>
    <t>O-ring (25800-393)</t>
  </si>
  <si>
    <t>O-ring (25800-294)</t>
  </si>
  <si>
    <t>O-ring (25801-002)</t>
  </si>
  <si>
    <t>O-ring (2580-2083)</t>
  </si>
  <si>
    <t>1.2.1.e</t>
  </si>
  <si>
    <t>1.2.1.f</t>
  </si>
  <si>
    <t>1.2.1.g</t>
  </si>
  <si>
    <t>1.2.1.h</t>
  </si>
  <si>
    <t>1.2.1.i</t>
  </si>
  <si>
    <t>1.2.1.j</t>
  </si>
  <si>
    <t>1.2.1.k</t>
  </si>
  <si>
    <t>1.2.1.l</t>
  </si>
  <si>
    <t>Linia smarowania - rura neoprenowa 10mm (11520-211)</t>
  </si>
  <si>
    <t>m na wirówkę</t>
  </si>
  <si>
    <t>Wirówka ACE 1000 FGD, obudowa i lej wylotowy</t>
  </si>
  <si>
    <t>Uszczelka - górna część obudowy (3917-2011)</t>
  </si>
  <si>
    <t>Uszczelka - pokrywa kontrolna obudowy (3917-2014)</t>
  </si>
  <si>
    <t>Uszczelka - lej (3917-2015)</t>
  </si>
  <si>
    <t>Uszczelka - wylot cząstek stałych (3927-2003)</t>
  </si>
  <si>
    <t>Uszczelka - kołnierz miecha (3917-2018)</t>
  </si>
  <si>
    <t>Wirówka ACE 1000 FGD, zgarniacz</t>
  </si>
  <si>
    <t>Końcówka łopatki zgarniacza - mała (39081-005)</t>
  </si>
  <si>
    <t>Tuleja łożyska (2403-2008)</t>
  </si>
  <si>
    <t>Zabezpieczający pierścień sprężynujący fi25 (27110-031)</t>
  </si>
  <si>
    <t>Ślizgowe łożysko oporowe (31451-007)</t>
  </si>
  <si>
    <t>O-ring (25800-506)</t>
  </si>
  <si>
    <t>Zabezpieczający pierścień sprężynujący fi25 (27110-032)</t>
  </si>
  <si>
    <t>Wirówka ACE 1000 FGD, przekładnia napędu</t>
  </si>
  <si>
    <t>Pasy napędowe (2442-2009)</t>
  </si>
  <si>
    <t>Uszczelnienie wargowe (25840-139)</t>
  </si>
  <si>
    <t>Uszczelnienie przeciwpyłowe (ELC1-2004SA/5)</t>
  </si>
  <si>
    <t>Krawędź łopatki (ELC1-2002S)</t>
  </si>
  <si>
    <t>O-ring (25800-254)</t>
  </si>
  <si>
    <t>O-ring (25800-255)</t>
  </si>
  <si>
    <t>O-ring (25800-256)</t>
  </si>
  <si>
    <t>O-ring (25800-257)</t>
  </si>
  <si>
    <t>Wirówka ACE 1000 FGD, podawanie i płukanie</t>
  </si>
  <si>
    <t>Dysze rozpryskowe (22761-010)</t>
  </si>
  <si>
    <t>O-ring (25801-060)</t>
  </si>
  <si>
    <t>O-ring (25801-061)</t>
  </si>
  <si>
    <t>O-ring (25801-062)</t>
  </si>
  <si>
    <t>Wirówka ACE 1000 FGD, kanał rozdzielający</t>
  </si>
  <si>
    <t>Szkło wziernika</t>
  </si>
  <si>
    <t>Zestaw naprawczy - siłownik roboczy - kanał rozdzielający (20070-67)</t>
  </si>
  <si>
    <t>Kanał gumowy (3937-2001)</t>
  </si>
  <si>
    <t>Łożysko ślizgowe dzielone (2422-2003)</t>
  </si>
  <si>
    <t>Uszczelka - pokrywa rozdzielacza (3924-2015)</t>
  </si>
  <si>
    <t>Uszczelka - pokrywa dostępowa (3923-2003)</t>
  </si>
  <si>
    <t>Wirówka ACE 1000 FGD, sita filtrujące</t>
  </si>
  <si>
    <t>Sito filtrujące (3903-2016)</t>
  </si>
  <si>
    <t>Kołki podkładu siatkowego (38880-023)</t>
  </si>
  <si>
    <t>Podkład siatkowy (3903-2017)</t>
  </si>
  <si>
    <t>Taśma podkładowa samoprzylepna (18220-221)</t>
  </si>
  <si>
    <t>Wirówka ACE 1000 FGD, inne</t>
  </si>
  <si>
    <t>Zestaw naprawczy gumy twardej (10810-234)</t>
  </si>
  <si>
    <t>Zestaw naprawczy gumy miękkiej (10810-235)</t>
  </si>
  <si>
    <t>Zestaw naprawczy - siłownik roboczy - kanał rozdzielający (20070-467)</t>
  </si>
  <si>
    <t>Zestaw opasek - kanały wyprowadzające (28101-004)</t>
  </si>
  <si>
    <t>1.2.2.</t>
  </si>
  <si>
    <t>1.2.2.a</t>
  </si>
  <si>
    <t>1.2.2.b</t>
  </si>
  <si>
    <t>1.2.2.c</t>
  </si>
  <si>
    <t>1.2.2.d</t>
  </si>
  <si>
    <t>1.2.2.e</t>
  </si>
  <si>
    <t>1.2.2.f</t>
  </si>
  <si>
    <t>1.2.3.</t>
  </si>
  <si>
    <t>1.2.3.a</t>
  </si>
  <si>
    <t>1.2.3.b</t>
  </si>
  <si>
    <t>1.2.3.c</t>
  </si>
  <si>
    <t>1.2.3.d</t>
  </si>
  <si>
    <t>1.2.3.e</t>
  </si>
  <si>
    <t>1.2.3.f</t>
  </si>
  <si>
    <t>1.2.3.g</t>
  </si>
  <si>
    <t>1.2.4.</t>
  </si>
  <si>
    <t>1.2.4.a</t>
  </si>
  <si>
    <t>1.2.4.b</t>
  </si>
  <si>
    <t>1.2.4.c</t>
  </si>
  <si>
    <t>1.2.4.d</t>
  </si>
  <si>
    <t>1.2.4.e</t>
  </si>
  <si>
    <t>1.2.4.f</t>
  </si>
  <si>
    <t>1.2.4.g</t>
  </si>
  <si>
    <t>1.2.4.h</t>
  </si>
  <si>
    <t>1.2.5.</t>
  </si>
  <si>
    <t>1.2.5.a</t>
  </si>
  <si>
    <t>1.2.5.b</t>
  </si>
  <si>
    <t>1.2.5.c</t>
  </si>
  <si>
    <t>1.2.5.d</t>
  </si>
  <si>
    <t>1.2.6.</t>
  </si>
  <si>
    <t>1.2.6.a</t>
  </si>
  <si>
    <t>1.2.6.b</t>
  </si>
  <si>
    <t>1.2.6.c</t>
  </si>
  <si>
    <t>1.2.6.d</t>
  </si>
  <si>
    <t>1.2.6.e</t>
  </si>
  <si>
    <t>1.2.7.</t>
  </si>
  <si>
    <t>1.2.7.a</t>
  </si>
  <si>
    <t>1.2.7.b</t>
  </si>
  <si>
    <t>1.2.7.c</t>
  </si>
  <si>
    <t>1.2.7.d</t>
  </si>
  <si>
    <t>1.2.8.</t>
  </si>
  <si>
    <t>1.2.8.a</t>
  </si>
  <si>
    <t>1.2.8.b</t>
  </si>
  <si>
    <t>1.2.8.c</t>
  </si>
  <si>
    <t>1.2.8.d</t>
  </si>
  <si>
    <t>Końcówka łopatki zgarniacza - duża (39081-2002)</t>
  </si>
  <si>
    <t>Uszczelka pokrywy stacji olejowej</t>
  </si>
  <si>
    <t>1.2.8.e</t>
  </si>
  <si>
    <t>3.1</t>
  </si>
  <si>
    <t>3.1.1.</t>
  </si>
  <si>
    <t>szt.</t>
  </si>
  <si>
    <t>3.1.2.</t>
  </si>
  <si>
    <t>Podsumowanie:</t>
  </si>
  <si>
    <t>1.</t>
  </si>
  <si>
    <t>3.</t>
  </si>
  <si>
    <t>Jednostka 
miary</t>
  </si>
  <si>
    <t>Uwagi:</t>
  </si>
  <si>
    <t>szt</t>
  </si>
  <si>
    <r>
      <rPr>
        <sz val="8"/>
        <rFont val="Calibri"/>
        <family val="2"/>
        <charset val="238"/>
        <scheme val="minor"/>
      </rPr>
      <t>Szacunkowa</t>
    </r>
    <r>
      <rPr>
        <sz val="8"/>
        <color theme="1"/>
        <rFont val="Calibri"/>
        <family val="2"/>
        <charset val="238"/>
        <scheme val="minor"/>
      </rPr>
      <t xml:space="preserve">
ilość wystąpień w okresie obowiązywania 4 letniej umowy</t>
    </r>
  </si>
  <si>
    <t>Szacunkowa ilość wystąpień w okresie obowiązywania 4 letniej umowy</t>
  </si>
  <si>
    <t>zł</t>
  </si>
  <si>
    <t>4.1</t>
  </si>
  <si>
    <t>4.1.1.</t>
  </si>
  <si>
    <t>5.1</t>
  </si>
  <si>
    <t>5.1.1.</t>
  </si>
  <si>
    <t>-</t>
  </si>
  <si>
    <t>zł / rbg</t>
  </si>
  <si>
    <t xml:space="preserve">Koszty dojazdu </t>
  </si>
  <si>
    <t>Wartość Oferty</t>
  </si>
  <si>
    <t>4.1.2.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</si>
  <si>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</si>
  <si>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Dostawa materiałów, części zamiennych i usług niewymienionych w katalogu, niezbędnych do realizacji przedmiotu umowy</t>
  </si>
  <si>
    <t xml:space="preserve"> Cena 
jednostkowa
PLN
[netto]</t>
  </si>
  <si>
    <t xml:space="preserve"> Cena jednostkowa
PLN
[netto]</t>
  </si>
  <si>
    <t>PLN [netto]</t>
  </si>
  <si>
    <t>PLN [brutto]</t>
  </si>
  <si>
    <t xml:space="preserve">Montaż, demontaż rusztowania wraz z dzierżawą oraz kompletem dokumentów </t>
  </si>
  <si>
    <t>Stawka przerobowa brutto dla prac niewymienionych w katalogu, niezbędnych do realizacji przedmioty umowy</t>
  </si>
  <si>
    <t>Cena zakresu prace awaryjne</t>
  </si>
  <si>
    <t>Cena zakresu planowego EC Wrocław</t>
  </si>
  <si>
    <t>taśma podkładowa samoprzylepna (18220-221)</t>
  </si>
  <si>
    <t>Wartość czynności  w okresie obowiązywania umowy
PLN [netto]</t>
  </si>
  <si>
    <t>Prace serwisowe w godzinach od 8:00 do 20:00</t>
  </si>
  <si>
    <t>Prace serwisowe w godzinach od 20:00 do 8:00, weekendy, święta</t>
  </si>
  <si>
    <t>Koszt dojazdu na jednorazowe wezwanie awaryjne</t>
  </si>
  <si>
    <t>Katalog usług w EC Wrocław - prace planowe</t>
  </si>
  <si>
    <t>Katalog usług w EC Wrocław - prace awaryjne</t>
  </si>
  <si>
    <t>Wykonywanie robót serwisowych planowych i nieplanowych na wirówkach gipsu na instalacji IMOS w ZEW KOGENERACJA S.A.</t>
  </si>
  <si>
    <t>Koszt zakupu materiałów, części zamiennych i usług, niewymienionych w punkcie 1.2, niezbędnych do realizacji przedmiotu zamówienia (w tym Kz=5%)</t>
  </si>
  <si>
    <t>Wartość czynności 
w okresie obowiązywania umowy
PLN [netto]</t>
  </si>
  <si>
    <t xml:space="preserve">UWAGA: w Systemie Zakupowym GK PGE należy wpisać cenę netto </t>
  </si>
  <si>
    <t xml:space="preserve">podpis osoby uprawnionej/ osób uprawnionych do składania oświadczeń woli w imieniu Wykonawcy </t>
  </si>
  <si>
    <t xml:space="preserve">1. Przywołane w tabeli ilości wystąpień w okresie obowiązywania umowy mają charakter szacunkowy w celu zapewnienia porównywalności ofert. Zamawiający będzie zlecał wykonywanie prac zgodnie z  faktycznymi potrzebami w okresie obowiązywania Umowy.                                                                 2. Szczegółowy opis wszystkich Prac zawarty jest w OPZ.                                                                                                                                                                             3.  Wszystkie pola powinny być wypełnione i wycenione, w zł netto, najniższą wartościa może być 0,01 zł.                                                                                    4.  Zabrania się ingerencji w treść formularza cenowego.                                                                                                                                                                                                               </t>
  </si>
  <si>
    <t>UWAGA: NALEŻY WYPEŁNIĆ ZAKŁADKĘ NR 1 : EC WROCŁAW ORAZ ZAKŁADKĘ NR 2: PRACE AWARYJNE</t>
  </si>
  <si>
    <t>pola wypełnia Wykonawca</t>
  </si>
  <si>
    <t xml:space="preserve">1. Przywołane w tabeli ilości wystąpień w okresie obowiązywania umowy mają charakter szacunkowy w celu zapewnienia porównywalności ofert. Zamawiający będzie zlecał wykonywanie prac zgodnie z  faktycznymi potrzebami w okresie obowiązywania Umowy.                                                             2. Szczegółowy opis wszystkich Prac zawarty jest w OPZ.                                                                                                                                                                           3.  Wszystkie pola powinny być wypełnione i wycenione, w zł netto, najniższą wartościa może być 0,01 zł.                                                                                 4.  Zabrania się ingerencji w treść formularza cenowego.                                                                                                                                                                                                               5. Koszty prac planowanych obejmują:
• Koszty pracy serwisu do wykonania przeglądu.
• Koszty dojazdu i zakwaterowania
• Koszty utylizacji zużytych materiałów 
• Wszystkie inne koszty niezbędne do wykonania przeglądów planowych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</si>
</sst>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u/>
      <sz val="14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DE2E5"/>
        <bgColor indexed="64"/>
      </patternFill>
    </fill>
    <fill>
      <patternFill patternType="solid">
        <fgColor rgb="FFAAD8D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3" borderId="1" xfId="0" applyFill="1" applyBorder="1"/>
    <xf numFmtId="0" fontId="1" fillId="0" borderId="1" xfId="0" applyFont="1" applyBorder="1"/>
    <xf numFmtId="164" fontId="2" fillId="3" borderId="4" xfId="0" applyNumberFormat="1" applyFont="1" applyFill="1" applyBorder="1"/>
    <xf numFmtId="164" fontId="2" fillId="3" borderId="1" xfId="0" applyNumberFormat="1" applyFont="1" applyFill="1" applyBorder="1"/>
    <xf numFmtId="0" fontId="6" fillId="3" borderId="1" xfId="0" applyFont="1" applyFill="1" applyBorder="1"/>
    <xf numFmtId="0" fontId="0" fillId="3" borderId="1" xfId="0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0" fontId="4" fillId="0" borderId="1" xfId="0" applyFont="1" applyBorder="1" applyAlignment="1">
      <alignment horizontal="center"/>
    </xf>
    <xf numFmtId="164" fontId="2" fillId="4" borderId="4" xfId="0" applyNumberFormat="1" applyFont="1" applyFill="1" applyBorder="1"/>
    <xf numFmtId="0" fontId="8" fillId="0" borderId="0" xfId="0" applyFont="1" applyAlignment="1">
      <alignment vertical="top"/>
    </xf>
    <xf numFmtId="0" fontId="0" fillId="6" borderId="1" xfId="0" applyFill="1" applyBorder="1" applyAlignment="1">
      <alignment horizontal="center"/>
    </xf>
    <xf numFmtId="0" fontId="6" fillId="6" borderId="1" xfId="0" applyFont="1" applyFill="1" applyBorder="1"/>
    <xf numFmtId="164" fontId="0" fillId="0" borderId="0" xfId="0" applyNumberFormat="1"/>
    <xf numFmtId="0" fontId="0" fillId="0" borderId="6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4" borderId="1" xfId="0" applyFill="1" applyBorder="1" applyAlignment="1">
      <alignment vertical="center"/>
    </xf>
    <xf numFmtId="164" fontId="2" fillId="4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3" fillId="7" borderId="1" xfId="0" applyNumberFormat="1" applyFont="1" applyFill="1" applyBorder="1"/>
    <xf numFmtId="164" fontId="0" fillId="2" borderId="1" xfId="0" applyNumberFormat="1" applyFill="1" applyBorder="1"/>
    <xf numFmtId="164" fontId="0" fillId="2" borderId="1" xfId="0" applyNumberFormat="1" applyFill="1" applyBorder="1" applyAlignment="1">
      <alignment vertical="center"/>
    </xf>
    <xf numFmtId="0" fontId="4" fillId="0" borderId="7" xfId="0" applyFont="1" applyBorder="1"/>
    <xf numFmtId="164" fontId="6" fillId="0" borderId="7" xfId="0" applyNumberFormat="1" applyFont="1" applyBorder="1"/>
    <xf numFmtId="164" fontId="5" fillId="0" borderId="7" xfId="0" applyNumberFormat="1" applyFont="1" applyBorder="1"/>
    <xf numFmtId="0" fontId="9" fillId="7" borderId="1" xfId="0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right"/>
    </xf>
    <xf numFmtId="164" fontId="12" fillId="6" borderId="1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164" fontId="12" fillId="3" borderId="1" xfId="0" applyNumberFormat="1" applyFont="1" applyFill="1" applyBorder="1"/>
    <xf numFmtId="164" fontId="12" fillId="6" borderId="1" xfId="0" applyNumberFormat="1" applyFon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center" vertical="center"/>
    </xf>
    <xf numFmtId="0" fontId="1" fillId="0" borderId="0" xfId="0" applyFont="1"/>
    <xf numFmtId="0" fontId="5" fillId="8" borderId="1" xfId="0" applyFont="1" applyFill="1" applyBorder="1" applyAlignment="1">
      <alignment horizontal="right"/>
    </xf>
    <xf numFmtId="164" fontId="13" fillId="8" borderId="1" xfId="0" applyNumberFormat="1" applyFont="1" applyFill="1" applyBorder="1" applyAlignment="1">
      <alignment horizontal="right"/>
    </xf>
    <xf numFmtId="164" fontId="13" fillId="8" borderId="1" xfId="0" applyNumberFormat="1" applyFont="1" applyFill="1" applyBorder="1"/>
    <xf numFmtId="0" fontId="0" fillId="2" borderId="0" xfId="0" applyFill="1"/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/>
    </xf>
    <xf numFmtId="164" fontId="6" fillId="3" borderId="1" xfId="0" applyNumberFormat="1" applyFont="1" applyFill="1" applyBorder="1" applyAlignment="1">
      <alignment horizontal="right"/>
    </xf>
    <xf numFmtId="164" fontId="5" fillId="8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4" fontId="6" fillId="6" borderId="1" xfId="0" applyNumberFormat="1" applyFont="1" applyFill="1" applyBorder="1" applyAlignment="1">
      <alignment horizontal="right"/>
    </xf>
    <xf numFmtId="0" fontId="0" fillId="7" borderId="1" xfId="0" applyFill="1" applyBorder="1" applyAlignment="1">
      <alignment horizontal="center"/>
    </xf>
    <xf numFmtId="0" fontId="0" fillId="3" borderId="5" xfId="0" applyFill="1" applyBorder="1" applyAlignment="1">
      <alignment horizontal="left" vertical="center"/>
    </xf>
    <xf numFmtId="0" fontId="0" fillId="7" borderId="1" xfId="0" applyFill="1" applyBorder="1" applyAlignment="1">
      <alignment horizontal="left" wrapText="1"/>
    </xf>
    <xf numFmtId="0" fontId="0" fillId="3" borderId="3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3" borderId="4" xfId="0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5" borderId="5" xfId="0" applyFill="1" applyBorder="1" applyAlignment="1">
      <alignment horizontal="left" vertical="center"/>
    </xf>
    <xf numFmtId="0" fontId="0" fillId="5" borderId="3" xfId="0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AAD8D6"/>
      <color rgb="FF9DE2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"/>
  <sheetViews>
    <sheetView workbookViewId="0">
      <selection activeCell="E9" sqref="E9"/>
    </sheetView>
  </sheetViews>
  <sheetFormatPr defaultRowHeight="14.5" x14ac:dyDescent="0.35"/>
  <sheetData>
    <row r="3" spans="1:10" x14ac:dyDescent="0.35">
      <c r="A3" s="46" t="s">
        <v>180</v>
      </c>
      <c r="B3" s="46"/>
      <c r="C3" s="46"/>
      <c r="D3" s="46"/>
      <c r="E3" s="46"/>
      <c r="F3" s="46"/>
      <c r="G3" s="46"/>
      <c r="H3" s="46"/>
      <c r="I3" s="46"/>
      <c r="J3" s="46"/>
    </row>
    <row r="5" spans="1:10" x14ac:dyDescent="0.35">
      <c r="A5" s="50"/>
      <c r="B5" t="s">
        <v>181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83"/>
  <sheetViews>
    <sheetView tabSelected="1" zoomScaleNormal="100" workbookViewId="0">
      <pane ySplit="2" topLeftCell="A27" activePane="bottomLeft" state="frozen"/>
      <selection pane="bottomLeft" activeCell="I8" sqref="I8"/>
    </sheetView>
  </sheetViews>
  <sheetFormatPr defaultRowHeight="14.5" x14ac:dyDescent="0.35"/>
  <cols>
    <col min="1" max="1" width="7.81640625" customWidth="1"/>
    <col min="2" max="2" width="62.81640625" bestFit="1" customWidth="1"/>
    <col min="3" max="3" width="10.7265625" customWidth="1"/>
    <col min="4" max="4" width="9.26953125" customWidth="1"/>
    <col min="5" max="5" width="13.26953125" customWidth="1"/>
    <col min="6" max="6" width="12.7265625" customWidth="1"/>
    <col min="7" max="7" width="16.1796875" customWidth="1"/>
    <col min="9" max="9" width="13.1796875" customWidth="1"/>
  </cols>
  <sheetData>
    <row r="1" spans="1:9" ht="25" customHeight="1" x14ac:dyDescent="0.35">
      <c r="A1" s="59" t="s">
        <v>172</v>
      </c>
      <c r="B1" s="59"/>
      <c r="C1" s="59"/>
      <c r="D1" s="59"/>
      <c r="E1" s="59"/>
      <c r="F1" s="59"/>
      <c r="G1" s="59"/>
    </row>
    <row r="2" spans="1:9" s="1" customFormat="1" ht="73.5" x14ac:dyDescent="0.35">
      <c r="A2" s="2" t="s">
        <v>1</v>
      </c>
      <c r="B2" s="2" t="s">
        <v>0</v>
      </c>
      <c r="C2" s="13" t="s">
        <v>2</v>
      </c>
      <c r="D2" s="13" t="s">
        <v>145</v>
      </c>
      <c r="E2" s="12" t="s">
        <v>142</v>
      </c>
      <c r="F2" s="12" t="s">
        <v>159</v>
      </c>
      <c r="G2" s="12" t="s">
        <v>168</v>
      </c>
    </row>
    <row r="3" spans="1:9" s="1" customFormat="1" ht="29.25" customHeight="1" x14ac:dyDescent="0.35">
      <c r="A3" s="60" t="s">
        <v>174</v>
      </c>
      <c r="B3" s="60"/>
      <c r="C3" s="60"/>
      <c r="D3" s="60"/>
      <c r="E3" s="60"/>
      <c r="F3" s="60"/>
      <c r="G3" s="30">
        <f>G4+G9</f>
        <v>0</v>
      </c>
    </row>
    <row r="4" spans="1:9" x14ac:dyDescent="0.35">
      <c r="A4" s="6" t="s">
        <v>3</v>
      </c>
      <c r="B4" s="61" t="s">
        <v>4</v>
      </c>
      <c r="C4" s="62"/>
      <c r="D4" s="62"/>
      <c r="E4" s="62"/>
      <c r="F4" s="62"/>
      <c r="G4" s="8">
        <f>SUM(G5:G8)</f>
        <v>0</v>
      </c>
    </row>
    <row r="5" spans="1:9" x14ac:dyDescent="0.35">
      <c r="A5" s="3" t="s">
        <v>5</v>
      </c>
      <c r="B5" s="3" t="s">
        <v>9</v>
      </c>
      <c r="C5" s="4">
        <v>3</v>
      </c>
      <c r="D5" s="4">
        <v>12</v>
      </c>
      <c r="E5" s="4" t="s">
        <v>144</v>
      </c>
      <c r="F5" s="31"/>
      <c r="G5" s="5">
        <f>C5*D5*F5</f>
        <v>0</v>
      </c>
      <c r="I5" s="20"/>
    </row>
    <row r="6" spans="1:9" x14ac:dyDescent="0.35">
      <c r="A6" s="3" t="s">
        <v>6</v>
      </c>
      <c r="B6" s="3" t="s">
        <v>10</v>
      </c>
      <c r="C6" s="4">
        <v>3</v>
      </c>
      <c r="D6" s="4">
        <v>2</v>
      </c>
      <c r="E6" s="4" t="s">
        <v>144</v>
      </c>
      <c r="F6" s="31"/>
      <c r="G6" s="5">
        <f>C6*D6*F6</f>
        <v>0</v>
      </c>
      <c r="I6" s="20"/>
    </row>
    <row r="7" spans="1:9" x14ac:dyDescent="0.35">
      <c r="A7" s="3" t="s">
        <v>7</v>
      </c>
      <c r="B7" s="3" t="s">
        <v>11</v>
      </c>
      <c r="C7" s="4">
        <v>3</v>
      </c>
      <c r="D7" s="4">
        <v>1</v>
      </c>
      <c r="E7" s="4" t="s">
        <v>144</v>
      </c>
      <c r="F7" s="31"/>
      <c r="G7" s="5">
        <f>C7*D7*F7</f>
        <v>0</v>
      </c>
      <c r="I7" s="20"/>
    </row>
    <row r="8" spans="1:9" x14ac:dyDescent="0.35">
      <c r="A8" s="3" t="s">
        <v>8</v>
      </c>
      <c r="B8" s="3" t="s">
        <v>12</v>
      </c>
      <c r="C8" s="4">
        <v>3</v>
      </c>
      <c r="D8" s="4">
        <v>1</v>
      </c>
      <c r="E8" s="4" t="s">
        <v>144</v>
      </c>
      <c r="F8" s="31"/>
      <c r="G8" s="5">
        <f>C8*D8*F8</f>
        <v>0</v>
      </c>
      <c r="I8" s="20"/>
    </row>
    <row r="9" spans="1:9" x14ac:dyDescent="0.35">
      <c r="A9" s="6" t="s">
        <v>13</v>
      </c>
      <c r="B9" s="61" t="s">
        <v>14</v>
      </c>
      <c r="C9" s="62"/>
      <c r="D9" s="62"/>
      <c r="E9" s="62"/>
      <c r="F9" s="66"/>
      <c r="G9" s="9">
        <f>SUM(G10:G68)</f>
        <v>0</v>
      </c>
      <c r="I9" s="20"/>
    </row>
    <row r="10" spans="1:9" x14ac:dyDescent="0.35">
      <c r="A10" s="7" t="s">
        <v>21</v>
      </c>
      <c r="B10" s="63" t="s">
        <v>15</v>
      </c>
      <c r="C10" s="64"/>
      <c r="D10" s="64"/>
      <c r="E10" s="64"/>
      <c r="F10" s="64"/>
      <c r="G10" s="65"/>
      <c r="I10" s="20"/>
    </row>
    <row r="11" spans="1:9" x14ac:dyDescent="0.35">
      <c r="A11" s="3" t="s">
        <v>22</v>
      </c>
      <c r="B11" s="3" t="s">
        <v>16</v>
      </c>
      <c r="C11" s="4">
        <v>3</v>
      </c>
      <c r="D11" s="4">
        <v>10</v>
      </c>
      <c r="E11" s="15" t="s">
        <v>17</v>
      </c>
      <c r="F11" s="31"/>
      <c r="G11" s="5">
        <f t="shared" ref="G11:G68" si="0">C11*D11*F11</f>
        <v>0</v>
      </c>
      <c r="I11" s="20"/>
    </row>
    <row r="12" spans="1:9" x14ac:dyDescent="0.35">
      <c r="A12" s="3" t="s">
        <v>23</v>
      </c>
      <c r="B12" s="3" t="s">
        <v>18</v>
      </c>
      <c r="C12" s="4">
        <v>1</v>
      </c>
      <c r="D12" s="4">
        <v>1</v>
      </c>
      <c r="E12" s="15" t="s">
        <v>19</v>
      </c>
      <c r="F12" s="31"/>
      <c r="G12" s="5">
        <f t="shared" si="0"/>
        <v>0</v>
      </c>
      <c r="I12" s="20"/>
    </row>
    <row r="13" spans="1:9" x14ac:dyDescent="0.35">
      <c r="A13" s="3" t="s">
        <v>24</v>
      </c>
      <c r="B13" s="3" t="s">
        <v>167</v>
      </c>
      <c r="C13" s="4">
        <v>1</v>
      </c>
      <c r="D13" s="4">
        <v>1</v>
      </c>
      <c r="E13" s="15" t="s">
        <v>19</v>
      </c>
      <c r="F13" s="31"/>
      <c r="G13" s="5">
        <f t="shared" si="0"/>
        <v>0</v>
      </c>
      <c r="I13" s="20"/>
    </row>
    <row r="14" spans="1:9" x14ac:dyDescent="0.35">
      <c r="A14" s="3" t="s">
        <v>25</v>
      </c>
      <c r="B14" s="3" t="s">
        <v>20</v>
      </c>
      <c r="C14" s="4">
        <v>1</v>
      </c>
      <c r="D14" s="4">
        <v>1</v>
      </c>
      <c r="E14" s="15" t="s">
        <v>19</v>
      </c>
      <c r="F14" s="31"/>
      <c r="G14" s="5">
        <f t="shared" si="0"/>
        <v>0</v>
      </c>
      <c r="I14" s="20"/>
    </row>
    <row r="15" spans="1:9" x14ac:dyDescent="0.35">
      <c r="A15" s="3" t="s">
        <v>33</v>
      </c>
      <c r="B15" s="3" t="s">
        <v>26</v>
      </c>
      <c r="C15" s="4">
        <v>2</v>
      </c>
      <c r="D15" s="4">
        <v>0.25</v>
      </c>
      <c r="E15" s="15" t="s">
        <v>19</v>
      </c>
      <c r="F15" s="31"/>
      <c r="G15" s="5">
        <f t="shared" si="0"/>
        <v>0</v>
      </c>
      <c r="I15" s="20"/>
    </row>
    <row r="16" spans="1:9" x14ac:dyDescent="0.35">
      <c r="A16" s="3" t="s">
        <v>34</v>
      </c>
      <c r="B16" s="3" t="s">
        <v>27</v>
      </c>
      <c r="C16" s="4">
        <v>1</v>
      </c>
      <c r="D16" s="4">
        <v>0.25</v>
      </c>
      <c r="E16" s="15" t="s">
        <v>19</v>
      </c>
      <c r="F16" s="31"/>
      <c r="G16" s="5">
        <f t="shared" si="0"/>
        <v>0</v>
      </c>
      <c r="I16" s="20"/>
    </row>
    <row r="17" spans="1:9" x14ac:dyDescent="0.35">
      <c r="A17" s="3" t="s">
        <v>35</v>
      </c>
      <c r="B17" s="3" t="s">
        <v>28</v>
      </c>
      <c r="C17" s="4">
        <v>1</v>
      </c>
      <c r="D17" s="4">
        <v>0.25</v>
      </c>
      <c r="E17" s="15" t="s">
        <v>19</v>
      </c>
      <c r="F17" s="31"/>
      <c r="G17" s="5">
        <f t="shared" si="0"/>
        <v>0</v>
      </c>
      <c r="I17" s="20"/>
    </row>
    <row r="18" spans="1:9" x14ac:dyDescent="0.35">
      <c r="A18" s="3" t="s">
        <v>36</v>
      </c>
      <c r="B18" s="3" t="s">
        <v>29</v>
      </c>
      <c r="C18" s="4">
        <v>1</v>
      </c>
      <c r="D18" s="4">
        <v>0.25</v>
      </c>
      <c r="E18" s="15" t="s">
        <v>19</v>
      </c>
      <c r="F18" s="31"/>
      <c r="G18" s="5">
        <f t="shared" si="0"/>
        <v>0</v>
      </c>
      <c r="I18" s="20"/>
    </row>
    <row r="19" spans="1:9" x14ac:dyDescent="0.35">
      <c r="A19" s="3" t="s">
        <v>37</v>
      </c>
      <c r="B19" s="3" t="s">
        <v>30</v>
      </c>
      <c r="C19" s="4">
        <v>1</v>
      </c>
      <c r="D19" s="4">
        <v>0.25</v>
      </c>
      <c r="E19" s="15" t="s">
        <v>19</v>
      </c>
      <c r="F19" s="31"/>
      <c r="G19" s="5">
        <f t="shared" si="0"/>
        <v>0</v>
      </c>
      <c r="I19" s="20"/>
    </row>
    <row r="20" spans="1:9" x14ac:dyDescent="0.35">
      <c r="A20" s="3" t="s">
        <v>38</v>
      </c>
      <c r="B20" s="3" t="s">
        <v>31</v>
      </c>
      <c r="C20" s="4">
        <v>1</v>
      </c>
      <c r="D20" s="4">
        <v>0.25</v>
      </c>
      <c r="E20" s="15" t="s">
        <v>19</v>
      </c>
      <c r="F20" s="31"/>
      <c r="G20" s="5">
        <f t="shared" si="0"/>
        <v>0</v>
      </c>
      <c r="I20" s="20"/>
    </row>
    <row r="21" spans="1:9" x14ac:dyDescent="0.35">
      <c r="A21" s="3" t="s">
        <v>39</v>
      </c>
      <c r="B21" s="3" t="s">
        <v>32</v>
      </c>
      <c r="C21" s="4">
        <v>1</v>
      </c>
      <c r="D21" s="4">
        <v>0.25</v>
      </c>
      <c r="E21" s="15" t="s">
        <v>19</v>
      </c>
      <c r="F21" s="31"/>
      <c r="G21" s="5">
        <f t="shared" si="0"/>
        <v>0</v>
      </c>
      <c r="I21" s="20"/>
    </row>
    <row r="22" spans="1:9" x14ac:dyDescent="0.35">
      <c r="A22" s="3" t="s">
        <v>40</v>
      </c>
      <c r="B22" s="3" t="s">
        <v>41</v>
      </c>
      <c r="C22" s="4">
        <v>2</v>
      </c>
      <c r="D22" s="4">
        <v>0.25</v>
      </c>
      <c r="E22" s="15" t="s">
        <v>42</v>
      </c>
      <c r="F22" s="31"/>
      <c r="G22" s="5">
        <f t="shared" si="0"/>
        <v>0</v>
      </c>
      <c r="I22" s="20"/>
    </row>
    <row r="23" spans="1:9" x14ac:dyDescent="0.35">
      <c r="A23" s="7" t="s">
        <v>87</v>
      </c>
      <c r="B23" s="52" t="s">
        <v>43</v>
      </c>
      <c r="C23" s="52"/>
      <c r="D23" s="52"/>
      <c r="E23" s="52"/>
      <c r="F23" s="52"/>
      <c r="G23" s="52"/>
      <c r="I23" s="20"/>
    </row>
    <row r="24" spans="1:9" x14ac:dyDescent="0.35">
      <c r="A24" s="3" t="s">
        <v>88</v>
      </c>
      <c r="B24" s="3" t="s">
        <v>44</v>
      </c>
      <c r="C24" s="4">
        <v>1</v>
      </c>
      <c r="D24" s="4">
        <v>0.25</v>
      </c>
      <c r="E24" s="15" t="s">
        <v>19</v>
      </c>
      <c r="F24" s="31"/>
      <c r="G24" s="5">
        <f t="shared" si="0"/>
        <v>0</v>
      </c>
      <c r="I24" s="20"/>
    </row>
    <row r="25" spans="1:9" x14ac:dyDescent="0.35">
      <c r="A25" s="3" t="s">
        <v>89</v>
      </c>
      <c r="B25" s="3" t="s">
        <v>45</v>
      </c>
      <c r="C25" s="4">
        <v>1</v>
      </c>
      <c r="D25" s="4">
        <v>0.25</v>
      </c>
      <c r="E25" s="15" t="s">
        <v>19</v>
      </c>
      <c r="F25" s="31"/>
      <c r="G25" s="5">
        <f t="shared" si="0"/>
        <v>0</v>
      </c>
      <c r="I25" s="20"/>
    </row>
    <row r="26" spans="1:9" x14ac:dyDescent="0.35">
      <c r="A26" s="3" t="s">
        <v>90</v>
      </c>
      <c r="B26" s="3" t="s">
        <v>46</v>
      </c>
      <c r="C26" s="4">
        <v>1</v>
      </c>
      <c r="D26" s="4">
        <v>0.25</v>
      </c>
      <c r="E26" s="15" t="s">
        <v>19</v>
      </c>
      <c r="F26" s="31"/>
      <c r="G26" s="5">
        <f t="shared" si="0"/>
        <v>0</v>
      </c>
      <c r="I26" s="20"/>
    </row>
    <row r="27" spans="1:9" x14ac:dyDescent="0.35">
      <c r="A27" s="3" t="s">
        <v>91</v>
      </c>
      <c r="B27" s="3" t="s">
        <v>47</v>
      </c>
      <c r="C27" s="4">
        <v>2</v>
      </c>
      <c r="D27" s="4">
        <v>0.25</v>
      </c>
      <c r="E27" s="15" t="s">
        <v>19</v>
      </c>
      <c r="F27" s="31"/>
      <c r="G27" s="5">
        <f t="shared" si="0"/>
        <v>0</v>
      </c>
      <c r="I27" s="20"/>
    </row>
    <row r="28" spans="1:9" x14ac:dyDescent="0.35">
      <c r="A28" s="3" t="s">
        <v>92</v>
      </c>
      <c r="B28" s="3" t="s">
        <v>48</v>
      </c>
      <c r="C28" s="4">
        <v>1</v>
      </c>
      <c r="D28" s="4">
        <v>0.25</v>
      </c>
      <c r="E28" s="15" t="s">
        <v>19</v>
      </c>
      <c r="F28" s="31"/>
      <c r="G28" s="5">
        <f t="shared" si="0"/>
        <v>0</v>
      </c>
      <c r="I28" s="20"/>
    </row>
    <row r="29" spans="1:9" x14ac:dyDescent="0.35">
      <c r="A29" s="3" t="s">
        <v>93</v>
      </c>
      <c r="B29" s="3" t="s">
        <v>71</v>
      </c>
      <c r="C29" s="4">
        <v>2</v>
      </c>
      <c r="D29" s="4">
        <v>0.25</v>
      </c>
      <c r="E29" s="15" t="s">
        <v>19</v>
      </c>
      <c r="F29" s="31"/>
      <c r="G29" s="5">
        <f t="shared" si="0"/>
        <v>0</v>
      </c>
      <c r="I29" s="20"/>
    </row>
    <row r="30" spans="1:9" x14ac:dyDescent="0.35">
      <c r="A30" s="7" t="s">
        <v>94</v>
      </c>
      <c r="B30" s="52" t="s">
        <v>49</v>
      </c>
      <c r="C30" s="52"/>
      <c r="D30" s="52"/>
      <c r="E30" s="52"/>
      <c r="F30" s="52"/>
      <c r="G30" s="52"/>
      <c r="I30" s="20"/>
    </row>
    <row r="31" spans="1:9" x14ac:dyDescent="0.35">
      <c r="A31" s="3" t="s">
        <v>95</v>
      </c>
      <c r="B31" s="3" t="s">
        <v>50</v>
      </c>
      <c r="C31" s="4">
        <v>1</v>
      </c>
      <c r="D31" s="4">
        <v>1</v>
      </c>
      <c r="E31" s="15" t="s">
        <v>19</v>
      </c>
      <c r="F31" s="31"/>
      <c r="G31" s="5">
        <f t="shared" si="0"/>
        <v>0</v>
      </c>
      <c r="I31" s="20"/>
    </row>
    <row r="32" spans="1:9" x14ac:dyDescent="0.35">
      <c r="A32" s="3" t="s">
        <v>96</v>
      </c>
      <c r="B32" s="3" t="s">
        <v>132</v>
      </c>
      <c r="C32" s="4">
        <v>1</v>
      </c>
      <c r="D32" s="4">
        <v>1</v>
      </c>
      <c r="E32" s="15" t="s">
        <v>19</v>
      </c>
      <c r="F32" s="31"/>
      <c r="G32" s="5">
        <f t="shared" si="0"/>
        <v>0</v>
      </c>
      <c r="I32" s="20"/>
    </row>
    <row r="33" spans="1:9" x14ac:dyDescent="0.35">
      <c r="A33" s="3" t="s">
        <v>97</v>
      </c>
      <c r="B33" s="3" t="s">
        <v>51</v>
      </c>
      <c r="C33" s="4">
        <v>2</v>
      </c>
      <c r="D33" s="4">
        <v>0.25</v>
      </c>
      <c r="E33" s="15" t="s">
        <v>19</v>
      </c>
      <c r="F33" s="31"/>
      <c r="G33" s="5">
        <f t="shared" si="0"/>
        <v>0</v>
      </c>
      <c r="I33" s="20"/>
    </row>
    <row r="34" spans="1:9" x14ac:dyDescent="0.35">
      <c r="A34" s="3" t="s">
        <v>98</v>
      </c>
      <c r="B34" s="3" t="s">
        <v>52</v>
      </c>
      <c r="C34" s="4">
        <v>1</v>
      </c>
      <c r="D34" s="4">
        <v>0.25</v>
      </c>
      <c r="E34" s="15" t="s">
        <v>19</v>
      </c>
      <c r="F34" s="31"/>
      <c r="G34" s="5">
        <f t="shared" si="0"/>
        <v>0</v>
      </c>
      <c r="I34" s="20"/>
    </row>
    <row r="35" spans="1:9" x14ac:dyDescent="0.35">
      <c r="A35" s="3" t="s">
        <v>99</v>
      </c>
      <c r="B35" s="3" t="s">
        <v>53</v>
      </c>
      <c r="C35" s="4">
        <v>1</v>
      </c>
      <c r="D35" s="4">
        <v>1</v>
      </c>
      <c r="E35" s="15" t="s">
        <v>19</v>
      </c>
      <c r="F35" s="31"/>
      <c r="G35" s="5">
        <f t="shared" si="0"/>
        <v>0</v>
      </c>
      <c r="I35" s="20"/>
    </row>
    <row r="36" spans="1:9" x14ac:dyDescent="0.35">
      <c r="A36" s="3" t="s">
        <v>100</v>
      </c>
      <c r="B36" s="3" t="s">
        <v>54</v>
      </c>
      <c r="C36" s="4">
        <v>2</v>
      </c>
      <c r="D36" s="4">
        <v>0.25</v>
      </c>
      <c r="E36" s="15" t="s">
        <v>19</v>
      </c>
      <c r="F36" s="31"/>
      <c r="G36" s="5">
        <f t="shared" si="0"/>
        <v>0</v>
      </c>
      <c r="I36" s="20"/>
    </row>
    <row r="37" spans="1:9" x14ac:dyDescent="0.35">
      <c r="A37" s="3" t="s">
        <v>101</v>
      </c>
      <c r="B37" s="3" t="s">
        <v>55</v>
      </c>
      <c r="C37" s="4">
        <v>1</v>
      </c>
      <c r="D37" s="4">
        <v>0.25</v>
      </c>
      <c r="E37" s="15" t="s">
        <v>19</v>
      </c>
      <c r="F37" s="31"/>
      <c r="G37" s="5">
        <f t="shared" si="0"/>
        <v>0</v>
      </c>
      <c r="I37" s="20"/>
    </row>
    <row r="38" spans="1:9" x14ac:dyDescent="0.35">
      <c r="A38" s="7" t="s">
        <v>102</v>
      </c>
      <c r="B38" s="52" t="s">
        <v>56</v>
      </c>
      <c r="C38" s="52"/>
      <c r="D38" s="52"/>
      <c r="E38" s="52"/>
      <c r="F38" s="52"/>
      <c r="G38" s="52"/>
      <c r="I38" s="20"/>
    </row>
    <row r="39" spans="1:9" x14ac:dyDescent="0.35">
      <c r="A39" s="3" t="s">
        <v>103</v>
      </c>
      <c r="B39" s="3" t="s">
        <v>57</v>
      </c>
      <c r="C39" s="4">
        <v>2</v>
      </c>
      <c r="D39" s="4">
        <v>1</v>
      </c>
      <c r="E39" s="15" t="s">
        <v>19</v>
      </c>
      <c r="F39" s="31"/>
      <c r="G39" s="5">
        <f t="shared" si="0"/>
        <v>0</v>
      </c>
      <c r="I39" s="20"/>
    </row>
    <row r="40" spans="1:9" x14ac:dyDescent="0.35">
      <c r="A40" s="3" t="s">
        <v>104</v>
      </c>
      <c r="B40" s="3" t="s">
        <v>58</v>
      </c>
      <c r="C40" s="4">
        <v>3</v>
      </c>
      <c r="D40" s="4">
        <v>0.25</v>
      </c>
      <c r="E40" s="15" t="s">
        <v>19</v>
      </c>
      <c r="F40" s="31"/>
      <c r="G40" s="5">
        <f t="shared" si="0"/>
        <v>0</v>
      </c>
      <c r="I40" s="20"/>
    </row>
    <row r="41" spans="1:9" x14ac:dyDescent="0.35">
      <c r="A41" s="3" t="s">
        <v>105</v>
      </c>
      <c r="B41" s="3" t="s">
        <v>59</v>
      </c>
      <c r="C41" s="4">
        <v>1</v>
      </c>
      <c r="D41" s="4">
        <v>0.25</v>
      </c>
      <c r="E41" s="15" t="s">
        <v>19</v>
      </c>
      <c r="F41" s="31"/>
      <c r="G41" s="5">
        <f t="shared" si="0"/>
        <v>0</v>
      </c>
      <c r="I41" s="20"/>
    </row>
    <row r="42" spans="1:9" x14ac:dyDescent="0.35">
      <c r="A42" s="3" t="s">
        <v>106</v>
      </c>
      <c r="B42" s="3" t="s">
        <v>60</v>
      </c>
      <c r="C42" s="4">
        <v>1</v>
      </c>
      <c r="D42" s="4">
        <v>0.25</v>
      </c>
      <c r="E42" s="15" t="s">
        <v>19</v>
      </c>
      <c r="F42" s="31"/>
      <c r="G42" s="5">
        <f t="shared" si="0"/>
        <v>0</v>
      </c>
      <c r="I42" s="20"/>
    </row>
    <row r="43" spans="1:9" x14ac:dyDescent="0.35">
      <c r="A43" s="3" t="s">
        <v>107</v>
      </c>
      <c r="B43" s="3" t="s">
        <v>61</v>
      </c>
      <c r="C43" s="4">
        <v>2</v>
      </c>
      <c r="D43" s="4">
        <v>0.25</v>
      </c>
      <c r="E43" s="15" t="s">
        <v>19</v>
      </c>
      <c r="F43" s="31"/>
      <c r="G43" s="5">
        <f t="shared" si="0"/>
        <v>0</v>
      </c>
      <c r="I43" s="20"/>
    </row>
    <row r="44" spans="1:9" x14ac:dyDescent="0.35">
      <c r="A44" s="3" t="s">
        <v>108</v>
      </c>
      <c r="B44" s="3" t="s">
        <v>62</v>
      </c>
      <c r="C44" s="4">
        <v>2</v>
      </c>
      <c r="D44" s="4">
        <v>0.25</v>
      </c>
      <c r="E44" s="15" t="s">
        <v>19</v>
      </c>
      <c r="F44" s="31"/>
      <c r="G44" s="5">
        <f t="shared" si="0"/>
        <v>0</v>
      </c>
      <c r="I44" s="20"/>
    </row>
    <row r="45" spans="1:9" x14ac:dyDescent="0.35">
      <c r="A45" s="3" t="s">
        <v>109</v>
      </c>
      <c r="B45" s="3" t="s">
        <v>63</v>
      </c>
      <c r="C45" s="4">
        <v>1</v>
      </c>
      <c r="D45" s="4">
        <v>0.25</v>
      </c>
      <c r="E45" s="15" t="s">
        <v>19</v>
      </c>
      <c r="F45" s="31"/>
      <c r="G45" s="5">
        <f t="shared" si="0"/>
        <v>0</v>
      </c>
      <c r="I45" s="20"/>
    </row>
    <row r="46" spans="1:9" x14ac:dyDescent="0.35">
      <c r="A46" s="3" t="s">
        <v>110</v>
      </c>
      <c r="B46" s="3" t="s">
        <v>64</v>
      </c>
      <c r="C46" s="4">
        <v>1</v>
      </c>
      <c r="D46" s="4">
        <v>0.25</v>
      </c>
      <c r="E46" s="15" t="s">
        <v>19</v>
      </c>
      <c r="F46" s="31"/>
      <c r="G46" s="5">
        <f t="shared" si="0"/>
        <v>0</v>
      </c>
      <c r="I46" s="20"/>
    </row>
    <row r="47" spans="1:9" x14ac:dyDescent="0.35">
      <c r="A47" s="7" t="s">
        <v>111</v>
      </c>
      <c r="B47" s="52" t="s">
        <v>65</v>
      </c>
      <c r="C47" s="52"/>
      <c r="D47" s="52"/>
      <c r="E47" s="52"/>
      <c r="F47" s="52"/>
      <c r="G47" s="52"/>
      <c r="I47" s="20"/>
    </row>
    <row r="48" spans="1:9" x14ac:dyDescent="0.35">
      <c r="A48" s="3" t="s">
        <v>112</v>
      </c>
      <c r="B48" s="3" t="s">
        <v>66</v>
      </c>
      <c r="C48" s="4">
        <v>26</v>
      </c>
      <c r="D48" s="4">
        <v>0.25</v>
      </c>
      <c r="E48" s="15" t="s">
        <v>19</v>
      </c>
      <c r="F48" s="31"/>
      <c r="G48" s="5">
        <f t="shared" si="0"/>
        <v>0</v>
      </c>
      <c r="I48" s="20"/>
    </row>
    <row r="49" spans="1:9" x14ac:dyDescent="0.35">
      <c r="A49" s="3" t="s">
        <v>113</v>
      </c>
      <c r="B49" s="3" t="s">
        <v>67</v>
      </c>
      <c r="C49" s="4">
        <v>6</v>
      </c>
      <c r="D49" s="4">
        <v>0.25</v>
      </c>
      <c r="E49" s="15" t="s">
        <v>19</v>
      </c>
      <c r="F49" s="31"/>
      <c r="G49" s="5">
        <f t="shared" si="0"/>
        <v>0</v>
      </c>
      <c r="I49" s="20"/>
    </row>
    <row r="50" spans="1:9" x14ac:dyDescent="0.35">
      <c r="A50" s="3" t="s">
        <v>114</v>
      </c>
      <c r="B50" s="3" t="s">
        <v>68</v>
      </c>
      <c r="C50" s="4">
        <v>1</v>
      </c>
      <c r="D50" s="4">
        <v>0.25</v>
      </c>
      <c r="E50" s="15" t="s">
        <v>19</v>
      </c>
      <c r="F50" s="31"/>
      <c r="G50" s="5">
        <f t="shared" si="0"/>
        <v>0</v>
      </c>
      <c r="I50" s="20"/>
    </row>
    <row r="51" spans="1:9" x14ac:dyDescent="0.35">
      <c r="A51" s="3" t="s">
        <v>115</v>
      </c>
      <c r="B51" s="3" t="s">
        <v>69</v>
      </c>
      <c r="C51" s="4">
        <v>6</v>
      </c>
      <c r="D51" s="4">
        <v>0.25</v>
      </c>
      <c r="E51" s="15" t="s">
        <v>19</v>
      </c>
      <c r="F51" s="31"/>
      <c r="G51" s="5">
        <f t="shared" si="0"/>
        <v>0</v>
      </c>
      <c r="I51" s="20"/>
    </row>
    <row r="52" spans="1:9" x14ac:dyDescent="0.35">
      <c r="A52" s="7" t="s">
        <v>116</v>
      </c>
      <c r="B52" s="52" t="s">
        <v>70</v>
      </c>
      <c r="C52" s="52"/>
      <c r="D52" s="52"/>
      <c r="E52" s="52"/>
      <c r="F52" s="52"/>
      <c r="G52" s="52"/>
      <c r="I52" s="20"/>
    </row>
    <row r="53" spans="1:9" x14ac:dyDescent="0.35">
      <c r="A53" s="3" t="s">
        <v>117</v>
      </c>
      <c r="B53" s="3" t="s">
        <v>72</v>
      </c>
      <c r="C53" s="4">
        <v>1</v>
      </c>
      <c r="D53" s="4">
        <v>0.25</v>
      </c>
      <c r="E53" s="15" t="s">
        <v>19</v>
      </c>
      <c r="F53" s="31"/>
      <c r="G53" s="5">
        <f t="shared" si="0"/>
        <v>0</v>
      </c>
      <c r="I53" s="20"/>
    </row>
    <row r="54" spans="1:9" x14ac:dyDescent="0.35">
      <c r="A54" s="3" t="s">
        <v>118</v>
      </c>
      <c r="B54" s="3" t="s">
        <v>73</v>
      </c>
      <c r="C54" s="4">
        <v>1</v>
      </c>
      <c r="D54" s="4">
        <v>0.25</v>
      </c>
      <c r="E54" s="15" t="s">
        <v>19</v>
      </c>
      <c r="F54" s="31"/>
      <c r="G54" s="5">
        <f t="shared" si="0"/>
        <v>0</v>
      </c>
      <c r="I54" s="20"/>
    </row>
    <row r="55" spans="1:9" x14ac:dyDescent="0.35">
      <c r="A55" s="3" t="s">
        <v>119</v>
      </c>
      <c r="B55" s="3" t="s">
        <v>74</v>
      </c>
      <c r="C55" s="4">
        <v>4</v>
      </c>
      <c r="D55" s="4">
        <v>1</v>
      </c>
      <c r="E55" s="15" t="s">
        <v>19</v>
      </c>
      <c r="F55" s="31"/>
      <c r="G55" s="5">
        <f t="shared" si="0"/>
        <v>0</v>
      </c>
      <c r="I55" s="20"/>
    </row>
    <row r="56" spans="1:9" x14ac:dyDescent="0.35">
      <c r="A56" s="3" t="s">
        <v>120</v>
      </c>
      <c r="B56" s="3" t="s">
        <v>75</v>
      </c>
      <c r="C56" s="4">
        <v>1</v>
      </c>
      <c r="D56" s="4">
        <v>0.25</v>
      </c>
      <c r="E56" s="15" t="s">
        <v>19</v>
      </c>
      <c r="F56" s="31"/>
      <c r="G56" s="5">
        <f t="shared" si="0"/>
        <v>0</v>
      </c>
      <c r="I56" s="20"/>
    </row>
    <row r="57" spans="1:9" x14ac:dyDescent="0.35">
      <c r="A57" s="3" t="s">
        <v>121</v>
      </c>
      <c r="B57" s="3" t="s">
        <v>76</v>
      </c>
      <c r="C57" s="4">
        <v>2</v>
      </c>
      <c r="D57" s="4">
        <v>0.25</v>
      </c>
      <c r="E57" s="15" t="s">
        <v>19</v>
      </c>
      <c r="F57" s="31"/>
      <c r="G57" s="5">
        <f t="shared" si="0"/>
        <v>0</v>
      </c>
      <c r="I57" s="20"/>
    </row>
    <row r="58" spans="1:9" x14ac:dyDescent="0.35">
      <c r="A58" s="7" t="s">
        <v>122</v>
      </c>
      <c r="B58" s="52" t="s">
        <v>77</v>
      </c>
      <c r="C58" s="52"/>
      <c r="D58" s="52"/>
      <c r="E58" s="52"/>
      <c r="F58" s="52"/>
      <c r="G58" s="52"/>
      <c r="I58" s="20"/>
    </row>
    <row r="59" spans="1:9" x14ac:dyDescent="0.35">
      <c r="A59" s="3" t="s">
        <v>123</v>
      </c>
      <c r="B59" s="3" t="s">
        <v>78</v>
      </c>
      <c r="C59" s="4">
        <v>1</v>
      </c>
      <c r="D59" s="4">
        <v>1</v>
      </c>
      <c r="E59" s="15" t="s">
        <v>19</v>
      </c>
      <c r="F59" s="31"/>
      <c r="G59" s="5">
        <f t="shared" si="0"/>
        <v>0</v>
      </c>
      <c r="I59" s="20"/>
    </row>
    <row r="60" spans="1:9" x14ac:dyDescent="0.35">
      <c r="A60" s="3" t="s">
        <v>124</v>
      </c>
      <c r="B60" s="3" t="s">
        <v>79</v>
      </c>
      <c r="C60" s="4">
        <v>35</v>
      </c>
      <c r="D60" s="4">
        <v>1</v>
      </c>
      <c r="E60" s="15" t="s">
        <v>19</v>
      </c>
      <c r="F60" s="31"/>
      <c r="G60" s="5">
        <f t="shared" si="0"/>
        <v>0</v>
      </c>
      <c r="I60" s="20"/>
    </row>
    <row r="61" spans="1:9" x14ac:dyDescent="0.35">
      <c r="A61" s="3" t="s">
        <v>125</v>
      </c>
      <c r="B61" s="3" t="s">
        <v>80</v>
      </c>
      <c r="C61" s="4">
        <v>1</v>
      </c>
      <c r="D61" s="4">
        <v>1</v>
      </c>
      <c r="E61" s="15" t="s">
        <v>19</v>
      </c>
      <c r="F61" s="31"/>
      <c r="G61" s="5">
        <f t="shared" si="0"/>
        <v>0</v>
      </c>
      <c r="I61" s="20"/>
    </row>
    <row r="62" spans="1:9" x14ac:dyDescent="0.35">
      <c r="A62" s="3" t="s">
        <v>126</v>
      </c>
      <c r="B62" s="3" t="s">
        <v>81</v>
      </c>
      <c r="C62" s="4">
        <v>32</v>
      </c>
      <c r="D62" s="4">
        <v>1</v>
      </c>
      <c r="E62" s="15" t="s">
        <v>42</v>
      </c>
      <c r="F62" s="31"/>
      <c r="G62" s="5">
        <f t="shared" si="0"/>
        <v>0</v>
      </c>
      <c r="I62" s="20"/>
    </row>
    <row r="63" spans="1:9" x14ac:dyDescent="0.35">
      <c r="A63" s="7" t="s">
        <v>127</v>
      </c>
      <c r="B63" s="52" t="s">
        <v>82</v>
      </c>
      <c r="C63" s="52"/>
      <c r="D63" s="52"/>
      <c r="E63" s="52"/>
      <c r="F63" s="52"/>
      <c r="G63" s="52"/>
      <c r="I63" s="20"/>
    </row>
    <row r="64" spans="1:9" x14ac:dyDescent="0.35">
      <c r="A64" s="3" t="s">
        <v>128</v>
      </c>
      <c r="B64" s="3" t="s">
        <v>83</v>
      </c>
      <c r="C64" s="4">
        <v>4</v>
      </c>
      <c r="D64" s="4">
        <v>0.25</v>
      </c>
      <c r="E64" s="15" t="s">
        <v>19</v>
      </c>
      <c r="F64" s="31"/>
      <c r="G64" s="5">
        <f t="shared" si="0"/>
        <v>0</v>
      </c>
      <c r="I64" s="20"/>
    </row>
    <row r="65" spans="1:9" x14ac:dyDescent="0.35">
      <c r="A65" s="3" t="s">
        <v>129</v>
      </c>
      <c r="B65" s="3" t="s">
        <v>84</v>
      </c>
      <c r="C65" s="4">
        <v>1</v>
      </c>
      <c r="D65" s="4">
        <v>0.25</v>
      </c>
      <c r="E65" s="15" t="s">
        <v>19</v>
      </c>
      <c r="F65" s="31"/>
      <c r="G65" s="5">
        <f t="shared" si="0"/>
        <v>0</v>
      </c>
      <c r="I65" s="20"/>
    </row>
    <row r="66" spans="1:9" x14ac:dyDescent="0.35">
      <c r="A66" s="3" t="s">
        <v>130</v>
      </c>
      <c r="B66" s="3" t="s">
        <v>85</v>
      </c>
      <c r="C66" s="4">
        <v>1</v>
      </c>
      <c r="D66" s="4">
        <v>0.25</v>
      </c>
      <c r="E66" s="15" t="s">
        <v>19</v>
      </c>
      <c r="F66" s="31"/>
      <c r="G66" s="5">
        <f t="shared" si="0"/>
        <v>0</v>
      </c>
      <c r="I66" s="20"/>
    </row>
    <row r="67" spans="1:9" x14ac:dyDescent="0.35">
      <c r="A67" s="3" t="s">
        <v>131</v>
      </c>
      <c r="B67" s="3" t="s">
        <v>86</v>
      </c>
      <c r="C67" s="4">
        <v>1</v>
      </c>
      <c r="D67" s="4">
        <v>0.25</v>
      </c>
      <c r="E67" s="15" t="s">
        <v>19</v>
      </c>
      <c r="F67" s="31"/>
      <c r="G67" s="5">
        <f t="shared" si="0"/>
        <v>0</v>
      </c>
      <c r="I67" s="20"/>
    </row>
    <row r="68" spans="1:9" x14ac:dyDescent="0.35">
      <c r="A68" s="3" t="s">
        <v>134</v>
      </c>
      <c r="B68" s="3" t="s">
        <v>133</v>
      </c>
      <c r="C68" s="4">
        <v>1</v>
      </c>
      <c r="D68" s="4">
        <v>0.25</v>
      </c>
      <c r="E68" s="15" t="s">
        <v>19</v>
      </c>
      <c r="F68" s="31"/>
      <c r="G68" s="5">
        <f t="shared" si="0"/>
        <v>0</v>
      </c>
      <c r="I68" s="20"/>
    </row>
    <row r="70" spans="1:9" ht="18.5" x14ac:dyDescent="0.45">
      <c r="A70" s="55" t="s">
        <v>139</v>
      </c>
      <c r="B70" s="56"/>
      <c r="C70" s="58" t="s">
        <v>161</v>
      </c>
      <c r="D70" s="58"/>
      <c r="E70" s="36" t="s">
        <v>162</v>
      </c>
      <c r="F70" s="33"/>
    </row>
    <row r="71" spans="1:9" ht="15.5" x14ac:dyDescent="0.35">
      <c r="A71" s="11" t="s">
        <v>140</v>
      </c>
      <c r="B71" s="10" t="s">
        <v>166</v>
      </c>
      <c r="C71" s="53">
        <f>G3</f>
        <v>0</v>
      </c>
      <c r="D71" s="53"/>
      <c r="E71" s="41">
        <f>1.23*C71</f>
        <v>0</v>
      </c>
      <c r="F71" s="34"/>
    </row>
    <row r="72" spans="1:9" ht="15.5" x14ac:dyDescent="0.35">
      <c r="A72" s="18" t="s">
        <v>141</v>
      </c>
      <c r="B72" s="19" t="s">
        <v>165</v>
      </c>
      <c r="C72" s="57">
        <f>'Prace awaryjne'!G3</f>
        <v>0</v>
      </c>
      <c r="D72" s="57"/>
      <c r="E72" s="42">
        <f>1.23*C72</f>
        <v>0</v>
      </c>
      <c r="F72" s="34"/>
    </row>
    <row r="73" spans="1:9" ht="25.5" customHeight="1" x14ac:dyDescent="0.35">
      <c r="A73" s="21"/>
      <c r="B73" s="47" t="s">
        <v>155</v>
      </c>
      <c r="C73" s="54">
        <f>C71+'Prace awaryjne'!G3</f>
        <v>0</v>
      </c>
      <c r="D73" s="54"/>
      <c r="E73" s="49">
        <f>1.23*C73</f>
        <v>0</v>
      </c>
      <c r="F73" s="35"/>
    </row>
    <row r="74" spans="1:9" x14ac:dyDescent="0.35">
      <c r="E74" s="20"/>
    </row>
    <row r="75" spans="1:9" x14ac:dyDescent="0.35">
      <c r="A75" s="50"/>
      <c r="B75" t="s">
        <v>181</v>
      </c>
      <c r="E75" s="20"/>
    </row>
    <row r="76" spans="1:9" x14ac:dyDescent="0.35">
      <c r="E76" s="20"/>
    </row>
    <row r="77" spans="1:9" x14ac:dyDescent="0.35">
      <c r="E77" s="20"/>
    </row>
    <row r="78" spans="1:9" ht="161.5" customHeight="1" x14ac:dyDescent="0.35">
      <c r="A78" s="17" t="s">
        <v>143</v>
      </c>
      <c r="B78" s="51" t="s">
        <v>182</v>
      </c>
      <c r="C78" s="51"/>
      <c r="D78" s="51"/>
      <c r="E78" s="51"/>
      <c r="F78" s="51"/>
      <c r="G78" s="51"/>
    </row>
    <row r="79" spans="1:9" x14ac:dyDescent="0.35">
      <c r="A79" s="43" t="s">
        <v>177</v>
      </c>
      <c r="B79" s="44"/>
      <c r="C79" s="44"/>
      <c r="D79" s="43"/>
      <c r="E79" s="43"/>
      <c r="F79" s="43"/>
      <c r="G79" s="43"/>
    </row>
    <row r="80" spans="1:9" x14ac:dyDescent="0.35">
      <c r="A80" s="43"/>
      <c r="B80" s="44"/>
      <c r="C80" s="44"/>
      <c r="D80" s="43"/>
      <c r="E80" s="43"/>
      <c r="F80" s="43"/>
      <c r="G80" s="43"/>
    </row>
    <row r="81" spans="1:7" x14ac:dyDescent="0.35">
      <c r="A81" s="43"/>
      <c r="B81" s="44"/>
      <c r="C81" s="44"/>
      <c r="D81" s="43"/>
      <c r="E81" s="43"/>
      <c r="F81" s="43"/>
      <c r="G81" s="43"/>
    </row>
    <row r="82" spans="1:7" x14ac:dyDescent="0.35">
      <c r="B82" s="1"/>
      <c r="C82" s="1"/>
    </row>
    <row r="83" spans="1:7" x14ac:dyDescent="0.35">
      <c r="B83" s="1"/>
      <c r="C83" s="1"/>
      <c r="D83" s="45" t="s">
        <v>178</v>
      </c>
    </row>
  </sheetData>
  <protectedRanges>
    <protectedRange sqref="F5:F8" name="Rozstęp1_1"/>
    <protectedRange sqref="F11:F22" name="Rozstęp1_2"/>
    <protectedRange sqref="F24:F29" name="Rozstęp1_3"/>
    <protectedRange sqref="F31:F37" name="Rozstęp1_4"/>
    <protectedRange sqref="F39:F46" name="Rozstęp1_5"/>
    <protectedRange sqref="F48:F51" name="Rozstęp1_6"/>
    <protectedRange sqref="F53:F57" name="Rozstęp1_7"/>
    <protectedRange sqref="F59:F62" name="Rozstęp1_8"/>
    <protectedRange sqref="F64:F68" name="Rozstęp1_9"/>
  </protectedRanges>
  <mergeCells count="18">
    <mergeCell ref="B52:G52"/>
    <mergeCell ref="A1:G1"/>
    <mergeCell ref="B23:G23"/>
    <mergeCell ref="B30:G30"/>
    <mergeCell ref="B38:G38"/>
    <mergeCell ref="B47:G47"/>
    <mergeCell ref="A3:F3"/>
    <mergeCell ref="B4:F4"/>
    <mergeCell ref="B10:G10"/>
    <mergeCell ref="B9:F9"/>
    <mergeCell ref="B78:G78"/>
    <mergeCell ref="B58:G58"/>
    <mergeCell ref="B63:G63"/>
    <mergeCell ref="C71:D71"/>
    <mergeCell ref="C73:D73"/>
    <mergeCell ref="A70:B70"/>
    <mergeCell ref="C72:D72"/>
    <mergeCell ref="C70:D70"/>
  </mergeCells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7"/>
  <sheetViews>
    <sheetView zoomScaleNormal="100" workbookViewId="0">
      <pane ySplit="2" topLeftCell="A3" activePane="bottomLeft" state="frozen"/>
      <selection pane="bottomLeft" activeCell="G17" sqref="G17"/>
    </sheetView>
  </sheetViews>
  <sheetFormatPr defaultRowHeight="14.5" x14ac:dyDescent="0.35"/>
  <cols>
    <col min="1" max="1" width="7.81640625" customWidth="1"/>
    <col min="2" max="2" width="63.1796875" customWidth="1"/>
    <col min="4" max="4" width="9.7265625" customWidth="1"/>
    <col min="5" max="5" width="13.7265625" bestFit="1" customWidth="1"/>
    <col min="6" max="6" width="14.7265625" customWidth="1"/>
    <col min="7" max="7" width="16.1796875" customWidth="1"/>
  </cols>
  <sheetData>
    <row r="1" spans="1:7" ht="25" customHeight="1" x14ac:dyDescent="0.35">
      <c r="A1" s="69" t="s">
        <v>173</v>
      </c>
      <c r="B1" s="69"/>
      <c r="C1" s="69"/>
      <c r="D1" s="69"/>
      <c r="E1" s="69"/>
      <c r="F1" s="69"/>
      <c r="G1" s="69"/>
    </row>
    <row r="2" spans="1:7" ht="73.5" x14ac:dyDescent="0.35">
      <c r="A2" s="2" t="s">
        <v>1</v>
      </c>
      <c r="B2" s="2" t="s">
        <v>0</v>
      </c>
      <c r="C2" s="13" t="s">
        <v>2</v>
      </c>
      <c r="D2" s="13" t="s">
        <v>146</v>
      </c>
      <c r="E2" s="12" t="s">
        <v>142</v>
      </c>
      <c r="F2" s="12" t="s">
        <v>160</v>
      </c>
      <c r="G2" s="12" t="s">
        <v>176</v>
      </c>
    </row>
    <row r="3" spans="1:7" ht="32.15" customHeight="1" x14ac:dyDescent="0.35">
      <c r="A3" s="60" t="s">
        <v>174</v>
      </c>
      <c r="B3" s="60"/>
      <c r="C3" s="60"/>
      <c r="D3" s="60"/>
      <c r="E3" s="60"/>
      <c r="F3" s="60"/>
      <c r="G3" s="30">
        <f>G4+G7+G10</f>
        <v>0</v>
      </c>
    </row>
    <row r="4" spans="1:7" x14ac:dyDescent="0.35">
      <c r="A4" s="14" t="s">
        <v>135</v>
      </c>
      <c r="B4" s="70" t="s">
        <v>158</v>
      </c>
      <c r="C4" s="71"/>
      <c r="D4" s="71"/>
      <c r="E4" s="71"/>
      <c r="F4" s="71"/>
      <c r="G4" s="16">
        <f>SUM(G5:G6)</f>
        <v>0</v>
      </c>
    </row>
    <row r="5" spans="1:7" ht="43.5" x14ac:dyDescent="0.35">
      <c r="A5" s="22" t="s">
        <v>136</v>
      </c>
      <c r="B5" s="23" t="s">
        <v>175</v>
      </c>
      <c r="C5" s="24" t="s">
        <v>152</v>
      </c>
      <c r="D5" s="24" t="s">
        <v>152</v>
      </c>
      <c r="E5" s="24" t="s">
        <v>147</v>
      </c>
      <c r="F5" s="32"/>
      <c r="G5" s="25">
        <f>F5</f>
        <v>0</v>
      </c>
    </row>
    <row r="6" spans="1:7" ht="30" customHeight="1" x14ac:dyDescent="0.35">
      <c r="A6" s="22" t="s">
        <v>138</v>
      </c>
      <c r="B6" s="23" t="s">
        <v>163</v>
      </c>
      <c r="C6" s="24" t="s">
        <v>152</v>
      </c>
      <c r="D6" s="24">
        <v>30</v>
      </c>
      <c r="E6" s="24" t="s">
        <v>157</v>
      </c>
      <c r="F6" s="32"/>
      <c r="G6" s="25">
        <f>D6*F6</f>
        <v>0</v>
      </c>
    </row>
    <row r="7" spans="1:7" s="28" customFormat="1" ht="15" customHeight="1" x14ac:dyDescent="0.35">
      <c r="A7" s="26" t="s">
        <v>148</v>
      </c>
      <c r="B7" s="72" t="s">
        <v>164</v>
      </c>
      <c r="C7" s="73"/>
      <c r="D7" s="73"/>
      <c r="E7" s="73"/>
      <c r="F7" s="73"/>
      <c r="G7" s="27">
        <f>SUM(G8:G9)</f>
        <v>0</v>
      </c>
    </row>
    <row r="8" spans="1:7" ht="15" customHeight="1" x14ac:dyDescent="0.35">
      <c r="A8" s="22" t="s">
        <v>149</v>
      </c>
      <c r="B8" s="23" t="s">
        <v>169</v>
      </c>
      <c r="C8" s="24" t="s">
        <v>152</v>
      </c>
      <c r="D8" s="24">
        <v>60</v>
      </c>
      <c r="E8" s="24" t="s">
        <v>153</v>
      </c>
      <c r="F8" s="32"/>
      <c r="G8" s="25">
        <f>D8*F8</f>
        <v>0</v>
      </c>
    </row>
    <row r="9" spans="1:7" ht="30" customHeight="1" x14ac:dyDescent="0.35">
      <c r="A9" s="22" t="s">
        <v>156</v>
      </c>
      <c r="B9" s="23" t="s">
        <v>170</v>
      </c>
      <c r="C9" s="24" t="s">
        <v>152</v>
      </c>
      <c r="D9" s="24">
        <v>24</v>
      </c>
      <c r="E9" s="24" t="s">
        <v>153</v>
      </c>
      <c r="F9" s="32"/>
      <c r="G9" s="25">
        <f>D9*F9</f>
        <v>0</v>
      </c>
    </row>
    <row r="10" spans="1:7" x14ac:dyDescent="0.35">
      <c r="A10" s="26" t="s">
        <v>150</v>
      </c>
      <c r="B10" s="74" t="s">
        <v>154</v>
      </c>
      <c r="C10" s="75"/>
      <c r="D10" s="75"/>
      <c r="E10" s="75"/>
      <c r="F10" s="75"/>
      <c r="G10" s="29">
        <f>G11</f>
        <v>0</v>
      </c>
    </row>
    <row r="11" spans="1:7" ht="30" customHeight="1" x14ac:dyDescent="0.35">
      <c r="A11" s="22" t="s">
        <v>151</v>
      </c>
      <c r="B11" s="23" t="s">
        <v>171</v>
      </c>
      <c r="C11" s="24" t="s">
        <v>152</v>
      </c>
      <c r="D11" s="24">
        <v>6</v>
      </c>
      <c r="E11" s="24" t="s">
        <v>137</v>
      </c>
      <c r="F11" s="32"/>
      <c r="G11" s="25">
        <f>D11*F11</f>
        <v>0</v>
      </c>
    </row>
    <row r="12" spans="1:7" ht="15" customHeight="1" x14ac:dyDescent="0.35">
      <c r="A12" s="28"/>
      <c r="B12" s="1"/>
      <c r="C12" s="39"/>
      <c r="D12" s="39"/>
      <c r="E12" s="39"/>
      <c r="F12" s="40"/>
      <c r="G12" s="40"/>
    </row>
    <row r="13" spans="1:7" ht="18.5" x14ac:dyDescent="0.45">
      <c r="A13" s="67" t="s">
        <v>139</v>
      </c>
      <c r="B13" s="68"/>
      <c r="C13" s="58" t="s">
        <v>161</v>
      </c>
      <c r="D13" s="58"/>
      <c r="E13" s="36" t="s">
        <v>162</v>
      </c>
      <c r="F13" s="20"/>
      <c r="G13" s="20"/>
    </row>
    <row r="14" spans="1:7" ht="15.5" x14ac:dyDescent="0.35">
      <c r="A14" s="18">
        <v>1</v>
      </c>
      <c r="B14" s="19" t="s">
        <v>165</v>
      </c>
      <c r="C14" s="57">
        <f>G3</f>
        <v>0</v>
      </c>
      <c r="D14" s="57"/>
      <c r="E14" s="38">
        <f>1.23*C14</f>
        <v>0</v>
      </c>
      <c r="F14" s="20"/>
      <c r="G14" s="20"/>
    </row>
    <row r="15" spans="1:7" ht="15.5" x14ac:dyDescent="0.35">
      <c r="A15" s="11">
        <v>3</v>
      </c>
      <c r="B15" s="10" t="s">
        <v>166</v>
      </c>
      <c r="C15" s="53">
        <f>'EC Wrocław'!G3</f>
        <v>0</v>
      </c>
      <c r="D15" s="53"/>
      <c r="E15" s="37">
        <f>1.23*C15</f>
        <v>0</v>
      </c>
      <c r="F15" s="20"/>
      <c r="G15" s="20"/>
    </row>
    <row r="16" spans="1:7" ht="24.75" customHeight="1" x14ac:dyDescent="0.35">
      <c r="A16" s="4"/>
      <c r="B16" s="47" t="s">
        <v>155</v>
      </c>
      <c r="C16" s="54">
        <f>SUM(C14:D15)</f>
        <v>0</v>
      </c>
      <c r="D16" s="54"/>
      <c r="E16" s="48">
        <f>1.23*C16</f>
        <v>0</v>
      </c>
      <c r="F16" s="20"/>
      <c r="G16" s="20"/>
    </row>
    <row r="19" spans="1:7" x14ac:dyDescent="0.35">
      <c r="A19" s="50"/>
      <c r="B19" t="s">
        <v>181</v>
      </c>
    </row>
    <row r="22" spans="1:7" ht="77.5" customHeight="1" x14ac:dyDescent="0.35">
      <c r="A22" s="17" t="s">
        <v>143</v>
      </c>
      <c r="B22" s="51" t="s">
        <v>179</v>
      </c>
      <c r="C22" s="51"/>
      <c r="D22" s="51"/>
      <c r="E22" s="51"/>
      <c r="F22" s="51"/>
      <c r="G22" s="51"/>
    </row>
    <row r="23" spans="1:7" x14ac:dyDescent="0.35">
      <c r="A23" s="43" t="s">
        <v>177</v>
      </c>
      <c r="B23" s="44"/>
      <c r="C23" s="44"/>
      <c r="D23" s="43"/>
      <c r="E23" s="43"/>
      <c r="F23" s="43"/>
      <c r="G23" s="43"/>
    </row>
    <row r="24" spans="1:7" x14ac:dyDescent="0.35">
      <c r="A24" s="43"/>
      <c r="B24" s="44"/>
      <c r="C24" s="44"/>
      <c r="D24" s="43"/>
      <c r="E24" s="43"/>
      <c r="F24" s="43"/>
      <c r="G24" s="43"/>
    </row>
    <row r="25" spans="1:7" x14ac:dyDescent="0.35">
      <c r="A25" s="43"/>
      <c r="B25" s="44"/>
      <c r="C25" s="44"/>
      <c r="D25" s="43"/>
      <c r="E25" s="43"/>
      <c r="F25" s="43"/>
      <c r="G25" s="43"/>
    </row>
    <row r="26" spans="1:7" x14ac:dyDescent="0.35">
      <c r="B26" s="1"/>
      <c r="C26" s="1"/>
    </row>
    <row r="27" spans="1:7" x14ac:dyDescent="0.35">
      <c r="B27" s="1"/>
      <c r="C27" s="1"/>
      <c r="D27" s="45" t="s">
        <v>178</v>
      </c>
    </row>
  </sheetData>
  <protectedRanges>
    <protectedRange sqref="F11 F6" name="Rozstęp1"/>
    <protectedRange sqref="F8:F9" name="Rozstęp1_1"/>
  </protectedRanges>
  <mergeCells count="11">
    <mergeCell ref="A1:G1"/>
    <mergeCell ref="A3:F3"/>
    <mergeCell ref="B4:F4"/>
    <mergeCell ref="B7:F7"/>
    <mergeCell ref="B10:F10"/>
    <mergeCell ref="B22:G22"/>
    <mergeCell ref="C16:D16"/>
    <mergeCell ref="C14:D14"/>
    <mergeCell ref="C15:D15"/>
    <mergeCell ref="A13:B13"/>
    <mergeCell ref="C13:D13"/>
  </mergeCells>
  <pageMargins left="0.7" right="0.7" top="0.75" bottom="0.75" header="0.3" footer="0.3"/>
  <pageSetup paperSize="9" scale="65" orientation="portrait" r:id="rId1"/>
  <ignoredErrors>
    <ignoredError sqref="G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D61C5A53FDAC546BDF00F56387C4544" ma:contentTypeVersion="0" ma:contentTypeDescription="SWPP2 Dokument bazowy" ma:contentTypeScope="" ma:versionID="688fddf14b7970d5ed9cfb72ec09e82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M37YNRNYPV7A-1513220467-4954</_dlc_DocId>
    <_dlc_DocIdUrl xmlns="a19cb1c7-c5c7-46d4-85ae-d83685407bba">
      <Url>https://swpp2.dms.gkpge.pl/sites/37/_layouts/15/DocIdRedir.aspx?ID=M37YNRNYPV7A-1513220467-4954</Url>
      <Description>M37YNRNYPV7A-1513220467-4954</Description>
    </_dlc_DocIdUrl>
    <dmsv2BaseFileName xmlns="http://schemas.microsoft.com/sharepoint/v3">Załącznik nr 5 do SWZ - Formularz cenowy.xlsx</dmsv2BaseFileName>
    <dmsv2BaseDisplayName xmlns="http://schemas.microsoft.com/sharepoint/v3">Załącznik nr 5 do SWZ - Formularz cenowy</dmsv2BaseDisplayName>
    <dmsv2SWPP2ObjectNumber xmlns="http://schemas.microsoft.com/sharepoint/v3">POST/PEC/PEC/ZWR/00366/2025                       </dmsv2SWPP2ObjectNumber>
    <dmsv2SWPP2SumMD5 xmlns="http://schemas.microsoft.com/sharepoint/v3">d7aba856d0145f77ce813c40e95b2a72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676493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22527653</dmsv2BaseClientSystemDocumentID>
    <dmsv2BaseModifiedByID xmlns="http://schemas.microsoft.com/sharepoint/v3">19100697</dmsv2BaseModifiedByID>
    <dmsv2BaseCreatedByID xmlns="http://schemas.microsoft.com/sharepoint/v3">19100697</dmsv2BaseCreatedByID>
    <dmsv2SWPP2ObjectDepartment xmlns="http://schemas.microsoft.com/sharepoint/v3">00000001000l0003000t</dmsv2SWPP2ObjectDepartment>
    <dmsv2SWPP2ObjectName xmlns="http://schemas.microsoft.com/sharepoint/v3">Postępowanie</dmsv2SWPP2ObjectNam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DCB41D-BA33-4C6D-ADA1-2DF98E5D270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FA0F832-AE6A-4ABF-A7F4-B047FB5691D8}"/>
</file>

<file path=customXml/itemProps3.xml><?xml version="1.0" encoding="utf-8"?>
<ds:datastoreItem xmlns:ds="http://schemas.openxmlformats.org/officeDocument/2006/customXml" ds:itemID="{F9CC8B67-AD0D-43D0-81BC-7CC1F7FFD8AE}">
  <ds:schemaRefs>
    <ds:schemaRef ds:uri="http://schemas.openxmlformats.org/package/2006/metadata/core-properties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8E26D08-9C97-4B45-90B1-4FB3840A25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WYTYCZNE</vt:lpstr>
      <vt:lpstr>EC Wrocław</vt:lpstr>
      <vt:lpstr>Prace awaryjne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Flasiński Jarosław [PGE EC S.A.]</dc:creator>
  <cp:lastModifiedBy>Paradowska Kinga [PGE EC S.A.]</cp:lastModifiedBy>
  <cp:lastPrinted>2024-03-25T09:51:24Z</cp:lastPrinted>
  <dcterms:created xsi:type="dcterms:W3CDTF">2021-01-26T11:38:18Z</dcterms:created>
  <dcterms:modified xsi:type="dcterms:W3CDTF">2025-05-23T06:32:59Z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0x0101891000CD61C5A53FDAC546BDF00F56387C4544</vt:lpwstr>
  </property>
  <property fmtid="{D5CDD505-2E9C-101B-9397-08002B2CF9AE}" pid="3" name="_dlc_DocIdItemGuid">
    <vt:lpwstr>7911685a-dd61-463e-8f50-68682d9a325d</vt:lpwstr>
  </property>
</Properties>
</file>