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13_ncr:1_{1B58B11C-F1C0-4F18-9EE0-8B6666185C5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0" i="1" l="1"/>
  <c r="J20" i="1" s="1"/>
  <c r="K20" i="1" s="1"/>
  <c r="L20" i="1"/>
  <c r="M20" i="1" s="1"/>
  <c r="N20" i="1"/>
  <c r="O20" i="1" s="1"/>
  <c r="P20" i="1"/>
  <c r="Q20" i="1" s="1"/>
  <c r="R20" i="1"/>
  <c r="S20" i="1" s="1"/>
  <c r="D11" i="1" l="1"/>
  <c r="J11" i="1" s="1"/>
  <c r="K11" i="1" s="1"/>
  <c r="L11" i="1"/>
  <c r="M11" i="1" s="1"/>
  <c r="N11" i="1"/>
  <c r="O11" i="1" s="1"/>
  <c r="P11" i="1"/>
  <c r="Q11" i="1" s="1"/>
  <c r="R11" i="1"/>
  <c r="S11" i="1" s="1"/>
  <c r="D27" i="1"/>
  <c r="J27" i="1" s="1"/>
  <c r="K27" i="1" s="1"/>
  <c r="L27" i="1"/>
  <c r="M27" i="1" s="1"/>
  <c r="N27" i="1"/>
  <c r="O27" i="1" s="1"/>
  <c r="P27" i="1"/>
  <c r="Q27" i="1" s="1"/>
  <c r="R27" i="1"/>
  <c r="S27" i="1" s="1"/>
  <c r="D4" i="1" l="1"/>
  <c r="D5" i="1"/>
  <c r="D6" i="1"/>
  <c r="D7" i="1"/>
  <c r="D8" i="1"/>
  <c r="D9" i="1"/>
  <c r="D10" i="1"/>
  <c r="D12" i="1"/>
  <c r="D13" i="1"/>
  <c r="D14" i="1"/>
  <c r="D15" i="1"/>
  <c r="D16" i="1"/>
  <c r="D17" i="1"/>
  <c r="D18" i="1"/>
  <c r="D19" i="1"/>
  <c r="D21" i="1"/>
  <c r="D22" i="1"/>
  <c r="D23" i="1"/>
  <c r="D24" i="1"/>
  <c r="D25" i="1"/>
  <c r="D26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3" i="1"/>
  <c r="R3" i="1"/>
  <c r="P3" i="1"/>
  <c r="Q3" i="1" s="1"/>
  <c r="N3" i="1"/>
  <c r="O3" i="1" s="1"/>
  <c r="L3" i="1"/>
  <c r="M3" i="1" s="1"/>
  <c r="J3" i="1" l="1"/>
  <c r="K3" i="1" l="1"/>
  <c r="S3" i="1"/>
  <c r="R4" i="1"/>
  <c r="R5" i="1"/>
  <c r="S5" i="1" s="1"/>
  <c r="R6" i="1"/>
  <c r="S6" i="1" s="1"/>
  <c r="R7" i="1"/>
  <c r="S7" i="1" s="1"/>
  <c r="R8" i="1"/>
  <c r="S8" i="1" s="1"/>
  <c r="R9" i="1"/>
  <c r="S9" i="1" s="1"/>
  <c r="R10" i="1"/>
  <c r="S10" i="1" s="1"/>
  <c r="R12" i="1"/>
  <c r="S12" i="1" s="1"/>
  <c r="R13" i="1"/>
  <c r="S13" i="1" s="1"/>
  <c r="R14" i="1"/>
  <c r="S14" i="1" s="1"/>
  <c r="R15" i="1"/>
  <c r="S15" i="1" s="1"/>
  <c r="R16" i="1"/>
  <c r="S16" i="1" s="1"/>
  <c r="R17" i="1"/>
  <c r="S17" i="1" s="1"/>
  <c r="R18" i="1"/>
  <c r="S18" i="1" s="1"/>
  <c r="R19" i="1"/>
  <c r="S19" i="1" s="1"/>
  <c r="R21" i="1"/>
  <c r="S21" i="1" s="1"/>
  <c r="R22" i="1"/>
  <c r="S22" i="1" s="1"/>
  <c r="R23" i="1"/>
  <c r="S23" i="1" s="1"/>
  <c r="R24" i="1"/>
  <c r="S24" i="1" s="1"/>
  <c r="R25" i="1"/>
  <c r="S25" i="1" s="1"/>
  <c r="R26" i="1"/>
  <c r="S26" i="1" s="1"/>
  <c r="R28" i="1"/>
  <c r="S28" i="1" s="1"/>
  <c r="R29" i="1"/>
  <c r="S29" i="1" s="1"/>
  <c r="R30" i="1"/>
  <c r="S30" i="1" s="1"/>
  <c r="R31" i="1"/>
  <c r="S31" i="1" s="1"/>
  <c r="R32" i="1"/>
  <c r="S32" i="1" s="1"/>
  <c r="R33" i="1"/>
  <c r="S33" i="1" s="1"/>
  <c r="R34" i="1"/>
  <c r="S34" i="1" s="1"/>
  <c r="R35" i="1"/>
  <c r="S35" i="1" s="1"/>
  <c r="R36" i="1"/>
  <c r="S36" i="1" s="1"/>
  <c r="R37" i="1"/>
  <c r="S37" i="1" s="1"/>
  <c r="R38" i="1"/>
  <c r="S38" i="1" s="1"/>
  <c r="R39" i="1"/>
  <c r="S39" i="1" s="1"/>
  <c r="R40" i="1"/>
  <c r="S40" i="1" s="1"/>
  <c r="R41" i="1"/>
  <c r="S41" i="1" s="1"/>
  <c r="R42" i="1"/>
  <c r="S42" i="1" s="1"/>
  <c r="R43" i="1"/>
  <c r="S43" i="1" s="1"/>
  <c r="R44" i="1"/>
  <c r="S44" i="1" s="1"/>
  <c r="R45" i="1"/>
  <c r="S45" i="1" s="1"/>
  <c r="R46" i="1"/>
  <c r="S46" i="1" s="1"/>
  <c r="R47" i="1"/>
  <c r="S47" i="1" s="1"/>
  <c r="R48" i="1"/>
  <c r="S48" i="1" s="1"/>
  <c r="R49" i="1"/>
  <c r="S49" i="1" s="1"/>
  <c r="R50" i="1"/>
  <c r="S50" i="1" s="1"/>
  <c r="R51" i="1"/>
  <c r="S51" i="1" s="1"/>
  <c r="R52" i="1"/>
  <c r="S52" i="1" s="1"/>
  <c r="R53" i="1"/>
  <c r="S53" i="1" s="1"/>
  <c r="R54" i="1"/>
  <c r="S54" i="1" s="1"/>
  <c r="P4" i="1"/>
  <c r="P5" i="1"/>
  <c r="Q5" i="1" s="1"/>
  <c r="P6" i="1"/>
  <c r="Q6" i="1" s="1"/>
  <c r="P7" i="1"/>
  <c r="Q7" i="1" s="1"/>
  <c r="P8" i="1"/>
  <c r="Q8" i="1" s="1"/>
  <c r="P9" i="1"/>
  <c r="Q9" i="1" s="1"/>
  <c r="P10" i="1"/>
  <c r="Q10" i="1" s="1"/>
  <c r="P12" i="1"/>
  <c r="Q12" i="1" s="1"/>
  <c r="P13" i="1"/>
  <c r="Q13" i="1" s="1"/>
  <c r="P14" i="1"/>
  <c r="Q14" i="1" s="1"/>
  <c r="P15" i="1"/>
  <c r="Q15" i="1" s="1"/>
  <c r="P16" i="1"/>
  <c r="Q16" i="1" s="1"/>
  <c r="P17" i="1"/>
  <c r="Q17" i="1" s="1"/>
  <c r="P18" i="1"/>
  <c r="Q18" i="1" s="1"/>
  <c r="P19" i="1"/>
  <c r="Q19" i="1" s="1"/>
  <c r="P21" i="1"/>
  <c r="Q21" i="1" s="1"/>
  <c r="P22" i="1"/>
  <c r="Q22" i="1" s="1"/>
  <c r="P23" i="1"/>
  <c r="Q23" i="1" s="1"/>
  <c r="P24" i="1"/>
  <c r="Q24" i="1" s="1"/>
  <c r="P25" i="1"/>
  <c r="Q25" i="1" s="1"/>
  <c r="P26" i="1"/>
  <c r="Q26" i="1" s="1"/>
  <c r="P28" i="1"/>
  <c r="Q28" i="1" s="1"/>
  <c r="P29" i="1"/>
  <c r="Q29" i="1" s="1"/>
  <c r="P30" i="1"/>
  <c r="Q30" i="1" s="1"/>
  <c r="P31" i="1"/>
  <c r="Q31" i="1" s="1"/>
  <c r="P32" i="1"/>
  <c r="Q32" i="1" s="1"/>
  <c r="P33" i="1"/>
  <c r="Q33" i="1" s="1"/>
  <c r="P34" i="1"/>
  <c r="Q34" i="1" s="1"/>
  <c r="P35" i="1"/>
  <c r="Q35" i="1" s="1"/>
  <c r="P36" i="1"/>
  <c r="Q36" i="1" s="1"/>
  <c r="P37" i="1"/>
  <c r="Q37" i="1" s="1"/>
  <c r="P38" i="1"/>
  <c r="Q38" i="1" s="1"/>
  <c r="P39" i="1"/>
  <c r="Q39" i="1" s="1"/>
  <c r="P40" i="1"/>
  <c r="Q40" i="1" s="1"/>
  <c r="P41" i="1"/>
  <c r="Q41" i="1" s="1"/>
  <c r="P42" i="1"/>
  <c r="Q42" i="1" s="1"/>
  <c r="P43" i="1"/>
  <c r="Q43" i="1" s="1"/>
  <c r="P44" i="1"/>
  <c r="Q44" i="1" s="1"/>
  <c r="P45" i="1"/>
  <c r="Q45" i="1" s="1"/>
  <c r="P46" i="1"/>
  <c r="Q46" i="1" s="1"/>
  <c r="P47" i="1"/>
  <c r="Q47" i="1" s="1"/>
  <c r="P48" i="1"/>
  <c r="Q48" i="1" s="1"/>
  <c r="P49" i="1"/>
  <c r="Q49" i="1" s="1"/>
  <c r="P50" i="1"/>
  <c r="Q50" i="1" s="1"/>
  <c r="P51" i="1"/>
  <c r="Q51" i="1" s="1"/>
  <c r="P52" i="1"/>
  <c r="Q52" i="1" s="1"/>
  <c r="P53" i="1"/>
  <c r="Q53" i="1" s="1"/>
  <c r="P54" i="1"/>
  <c r="Q54" i="1" s="1"/>
  <c r="N4" i="1"/>
  <c r="O4" i="1" s="1"/>
  <c r="N5" i="1"/>
  <c r="O5" i="1" s="1"/>
  <c r="N6" i="1"/>
  <c r="O6" i="1" s="1"/>
  <c r="N7" i="1"/>
  <c r="O7" i="1" s="1"/>
  <c r="N8" i="1"/>
  <c r="O8" i="1" s="1"/>
  <c r="N9" i="1"/>
  <c r="O9" i="1" s="1"/>
  <c r="N10" i="1"/>
  <c r="O10" i="1" s="1"/>
  <c r="N12" i="1"/>
  <c r="O12" i="1" s="1"/>
  <c r="N13" i="1"/>
  <c r="O13" i="1" s="1"/>
  <c r="N14" i="1"/>
  <c r="O14" i="1" s="1"/>
  <c r="N15" i="1"/>
  <c r="O15" i="1" s="1"/>
  <c r="N16" i="1"/>
  <c r="O16" i="1" s="1"/>
  <c r="N17" i="1"/>
  <c r="O17" i="1" s="1"/>
  <c r="N18" i="1"/>
  <c r="O18" i="1" s="1"/>
  <c r="N19" i="1"/>
  <c r="O19" i="1" s="1"/>
  <c r="N21" i="1"/>
  <c r="O21" i="1" s="1"/>
  <c r="N22" i="1"/>
  <c r="O22" i="1" s="1"/>
  <c r="N23" i="1"/>
  <c r="O23" i="1" s="1"/>
  <c r="N24" i="1"/>
  <c r="O24" i="1" s="1"/>
  <c r="N25" i="1"/>
  <c r="O25" i="1" s="1"/>
  <c r="N26" i="1"/>
  <c r="O26" i="1" s="1"/>
  <c r="N28" i="1"/>
  <c r="O28" i="1" s="1"/>
  <c r="N29" i="1"/>
  <c r="O29" i="1" s="1"/>
  <c r="N30" i="1"/>
  <c r="O30" i="1" s="1"/>
  <c r="N31" i="1"/>
  <c r="O31" i="1" s="1"/>
  <c r="N32" i="1"/>
  <c r="O32" i="1" s="1"/>
  <c r="N33" i="1"/>
  <c r="O33" i="1" s="1"/>
  <c r="N34" i="1"/>
  <c r="O34" i="1" s="1"/>
  <c r="N35" i="1"/>
  <c r="O35" i="1" s="1"/>
  <c r="N36" i="1"/>
  <c r="O36" i="1" s="1"/>
  <c r="N37" i="1"/>
  <c r="O37" i="1" s="1"/>
  <c r="N38" i="1"/>
  <c r="O38" i="1" s="1"/>
  <c r="N39" i="1"/>
  <c r="O39" i="1" s="1"/>
  <c r="N40" i="1"/>
  <c r="O40" i="1" s="1"/>
  <c r="N41" i="1"/>
  <c r="O41" i="1" s="1"/>
  <c r="N42" i="1"/>
  <c r="O42" i="1" s="1"/>
  <c r="N43" i="1"/>
  <c r="O43" i="1" s="1"/>
  <c r="N44" i="1"/>
  <c r="O44" i="1" s="1"/>
  <c r="N45" i="1"/>
  <c r="O45" i="1" s="1"/>
  <c r="N46" i="1"/>
  <c r="O46" i="1" s="1"/>
  <c r="N47" i="1"/>
  <c r="O47" i="1" s="1"/>
  <c r="N48" i="1"/>
  <c r="O48" i="1" s="1"/>
  <c r="N49" i="1"/>
  <c r="O49" i="1" s="1"/>
  <c r="N50" i="1"/>
  <c r="O50" i="1" s="1"/>
  <c r="N51" i="1"/>
  <c r="O51" i="1" s="1"/>
  <c r="N52" i="1"/>
  <c r="O52" i="1" s="1"/>
  <c r="N53" i="1"/>
  <c r="O53" i="1" s="1"/>
  <c r="N54" i="1"/>
  <c r="O54" i="1" s="1"/>
  <c r="L4" i="1"/>
  <c r="L5" i="1"/>
  <c r="M5" i="1" s="1"/>
  <c r="L6" i="1"/>
  <c r="M6" i="1" s="1"/>
  <c r="L7" i="1"/>
  <c r="M7" i="1" s="1"/>
  <c r="L8" i="1"/>
  <c r="M8" i="1" s="1"/>
  <c r="L9" i="1"/>
  <c r="M9" i="1" s="1"/>
  <c r="L10" i="1"/>
  <c r="M10" i="1" s="1"/>
  <c r="L12" i="1"/>
  <c r="M12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1" i="1"/>
  <c r="M21" i="1" s="1"/>
  <c r="L22" i="1"/>
  <c r="M22" i="1" s="1"/>
  <c r="L23" i="1"/>
  <c r="M23" i="1" s="1"/>
  <c r="L24" i="1"/>
  <c r="M24" i="1" s="1"/>
  <c r="L25" i="1"/>
  <c r="M25" i="1" s="1"/>
  <c r="L26" i="1"/>
  <c r="M26" i="1" s="1"/>
  <c r="L28" i="1"/>
  <c r="M28" i="1" s="1"/>
  <c r="L29" i="1"/>
  <c r="M29" i="1" s="1"/>
  <c r="L30" i="1"/>
  <c r="M30" i="1" s="1"/>
  <c r="L31" i="1"/>
  <c r="M31" i="1" s="1"/>
  <c r="L32" i="1"/>
  <c r="M32" i="1" s="1"/>
  <c r="L33" i="1"/>
  <c r="M33" i="1" s="1"/>
  <c r="L34" i="1"/>
  <c r="M34" i="1" s="1"/>
  <c r="L35" i="1"/>
  <c r="M35" i="1" s="1"/>
  <c r="L36" i="1"/>
  <c r="M36" i="1" s="1"/>
  <c r="L37" i="1"/>
  <c r="M37" i="1" s="1"/>
  <c r="L38" i="1"/>
  <c r="M38" i="1" s="1"/>
  <c r="L39" i="1"/>
  <c r="M39" i="1" s="1"/>
  <c r="L40" i="1"/>
  <c r="M40" i="1" s="1"/>
  <c r="L41" i="1"/>
  <c r="M41" i="1" s="1"/>
  <c r="L42" i="1"/>
  <c r="M42" i="1" s="1"/>
  <c r="L43" i="1"/>
  <c r="M43" i="1" s="1"/>
  <c r="L44" i="1"/>
  <c r="M44" i="1" s="1"/>
  <c r="L45" i="1"/>
  <c r="M45" i="1" s="1"/>
  <c r="L46" i="1"/>
  <c r="M46" i="1" s="1"/>
  <c r="L47" i="1"/>
  <c r="M47" i="1" s="1"/>
  <c r="L48" i="1"/>
  <c r="M48" i="1" s="1"/>
  <c r="L49" i="1"/>
  <c r="M49" i="1" s="1"/>
  <c r="L50" i="1"/>
  <c r="M50" i="1" s="1"/>
  <c r="L51" i="1"/>
  <c r="M51" i="1" s="1"/>
  <c r="L52" i="1"/>
  <c r="M52" i="1" s="1"/>
  <c r="L53" i="1"/>
  <c r="M53" i="1" s="1"/>
  <c r="L54" i="1"/>
  <c r="M54" i="1" s="1"/>
  <c r="O55" i="1" l="1"/>
  <c r="M4" i="1"/>
  <c r="M55" i="1" s="1"/>
  <c r="L55" i="1"/>
  <c r="S4" i="1"/>
  <c r="R55" i="1"/>
  <c r="S55" i="1"/>
  <c r="Q4" i="1"/>
  <c r="Q55" i="1" s="1"/>
  <c r="P55" i="1"/>
  <c r="J36" i="1"/>
  <c r="K36" i="1" s="1"/>
  <c r="J15" i="1" l="1"/>
  <c r="K15" i="1" s="1"/>
  <c r="J19" i="1" l="1"/>
  <c r="K19" i="1" s="1"/>
  <c r="J10" i="1"/>
  <c r="K10" i="1" s="1"/>
  <c r="J45" i="1"/>
  <c r="K45" i="1" s="1"/>
  <c r="J14" i="1"/>
  <c r="K14" i="1" s="1"/>
  <c r="J44" i="1"/>
  <c r="K44" i="1" s="1"/>
  <c r="J13" i="1"/>
  <c r="K13" i="1" s="1"/>
  <c r="J43" i="1"/>
  <c r="K43" i="1" s="1"/>
  <c r="J12" i="1"/>
  <c r="K12" i="1" s="1"/>
  <c r="J42" i="1"/>
  <c r="K42" i="1" s="1"/>
  <c r="J41" i="1"/>
  <c r="K41" i="1" s="1"/>
  <c r="J40" i="1"/>
  <c r="K40" i="1" s="1"/>
  <c r="J9" i="1"/>
  <c r="K9" i="1" s="1"/>
  <c r="J39" i="1"/>
  <c r="K39" i="1" s="1"/>
  <c r="J38" i="1"/>
  <c r="K38" i="1" s="1"/>
  <c r="J37" i="1"/>
  <c r="K37" i="1" s="1"/>
  <c r="J35" i="1"/>
  <c r="K35" i="1" s="1"/>
  <c r="J34" i="1"/>
  <c r="K34" i="1" s="1"/>
  <c r="J33" i="1"/>
  <c r="K33" i="1" s="1"/>
  <c r="J32" i="1"/>
  <c r="K32" i="1" s="1"/>
  <c r="J31" i="1"/>
  <c r="K31" i="1" s="1"/>
  <c r="J8" i="1"/>
  <c r="K8" i="1" s="1"/>
  <c r="J30" i="1"/>
  <c r="K30" i="1" s="1"/>
  <c r="J29" i="1"/>
  <c r="K29" i="1" s="1"/>
  <c r="J28" i="1"/>
  <c r="K28" i="1" s="1"/>
  <c r="J7" i="1"/>
  <c r="K7" i="1" s="1"/>
  <c r="J54" i="1"/>
  <c r="K54" i="1" s="1"/>
  <c r="J50" i="1"/>
  <c r="K50" i="1" s="1"/>
  <c r="J49" i="1"/>
  <c r="K49" i="1" s="1"/>
  <c r="J5" i="1"/>
  <c r="K5" i="1" s="1"/>
  <c r="J48" i="1"/>
  <c r="K48" i="1" s="1"/>
  <c r="J47" i="1"/>
  <c r="K47" i="1" s="1"/>
  <c r="J46" i="1"/>
  <c r="K46" i="1" s="1"/>
  <c r="J18" i="1"/>
  <c r="K18" i="1" s="1"/>
  <c r="J17" i="1"/>
  <c r="K17" i="1" s="1"/>
  <c r="J16" i="1"/>
  <c r="K16" i="1" s="1"/>
  <c r="J4" i="1"/>
  <c r="J51" i="1"/>
  <c r="K51" i="1" s="1"/>
  <c r="J53" i="1"/>
  <c r="K53" i="1" s="1"/>
  <c r="J52" i="1"/>
  <c r="K52" i="1" s="1"/>
  <c r="J26" i="1"/>
  <c r="K26" i="1" s="1"/>
  <c r="J24" i="1"/>
  <c r="K24" i="1" s="1"/>
  <c r="J23" i="1"/>
  <c r="K23" i="1" s="1"/>
  <c r="J25" i="1"/>
  <c r="K25" i="1" s="1"/>
  <c r="J22" i="1"/>
  <c r="K22" i="1" s="1"/>
  <c r="J21" i="1"/>
  <c r="K21" i="1" s="1"/>
  <c r="J6" i="1"/>
  <c r="K6" i="1" s="1"/>
  <c r="K4" i="1" l="1"/>
  <c r="K55" i="1" s="1"/>
  <c r="J55" i="1"/>
  <c r="N55" i="1"/>
</calcChain>
</file>

<file path=xl/sharedStrings.xml><?xml version="1.0" encoding="utf-8"?>
<sst xmlns="http://schemas.openxmlformats.org/spreadsheetml/2006/main" count="178" uniqueCount="130">
  <si>
    <t>KOD</t>
  </si>
  <si>
    <t>produkt</t>
  </si>
  <si>
    <t>jednostka</t>
  </si>
  <si>
    <t>cena netto łączna</t>
  </si>
  <si>
    <t>Szt.</t>
  </si>
  <si>
    <t>para</t>
  </si>
  <si>
    <t xml:space="preserve">ilość łączna </t>
  </si>
  <si>
    <t xml:space="preserve">.............................., dn. .........................                                 ............................................................................................................                                    
                                                                                         podpis osoby uprawnionej/ osób uprawnionych do składania           
                                                                            oświadczeń woli w imieniu                                                                                                                                                    
                                                                    Wykonawcy 
</t>
  </si>
  <si>
    <t>cena brutto łączna</t>
  </si>
  <si>
    <t>cena jednostkowa netto w PLN</t>
  </si>
  <si>
    <t>ilość dla PGE Toruń S.A.</t>
  </si>
  <si>
    <t>ilość dla PGE EC S.A.</t>
  </si>
  <si>
    <t>ilość dla ZEWK S.A.</t>
  </si>
  <si>
    <t>ilość dla EC Zielona Góra S.A.</t>
  </si>
  <si>
    <t>cena netto dla PGE Toruń S.A.</t>
  </si>
  <si>
    <t>cena netto dla EC Zielona Góra S.A.</t>
  </si>
  <si>
    <t>cena netto dla ZEWK S.A.</t>
  </si>
  <si>
    <t>cena netto dla PGE EC S.A.</t>
  </si>
  <si>
    <t>cena brutto dla PGE EC S.A.</t>
  </si>
  <si>
    <t>cena brutto dla ZEWK S.A.</t>
  </si>
  <si>
    <t>cena brutto dla EC Zielona Góra S.A.</t>
  </si>
  <si>
    <t>cena brutto dla PGE Toruń S.A.</t>
  </si>
  <si>
    <t>159-001</t>
  </si>
  <si>
    <t>Bakteriobójcze wkładki do butów</t>
  </si>
  <si>
    <t>901-003</t>
  </si>
  <si>
    <t>Bateria AA alkaliczna</t>
  </si>
  <si>
    <t>901-002</t>
  </si>
  <si>
    <t>Bateria AA cynkowo-węglowa</t>
  </si>
  <si>
    <t>901-001</t>
  </si>
  <si>
    <t>Bateria AAA alkaliczna</t>
  </si>
  <si>
    <t>901-000</t>
  </si>
  <si>
    <t>Bateria AAA cynkowo-węglowa</t>
  </si>
  <si>
    <t>110-000</t>
  </si>
  <si>
    <t>Bielizna termoaktywna</t>
  </si>
  <si>
    <t>Kpl.</t>
  </si>
  <si>
    <t>147-000</t>
  </si>
  <si>
    <t>Czapka</t>
  </si>
  <si>
    <t>108-000</t>
  </si>
  <si>
    <t>Czapka ocieplana pod hełm</t>
  </si>
  <si>
    <t>113-000</t>
  </si>
  <si>
    <t>Czapka zimowa</t>
  </si>
  <si>
    <t>140-000</t>
  </si>
  <si>
    <t>Fartuch</t>
  </si>
  <si>
    <t>186-000</t>
  </si>
  <si>
    <t>Fartuch biały laboratoryjny zwykły</t>
  </si>
  <si>
    <t>215-000</t>
  </si>
  <si>
    <t>Fartuch kwasoługoodporny</t>
  </si>
  <si>
    <t>140-002</t>
  </si>
  <si>
    <t>Fartuch laboratoryjny damski</t>
  </si>
  <si>
    <t>140-001</t>
  </si>
  <si>
    <t>Fartuch laboratoryjny damski antyelektrostatyczny</t>
  </si>
  <si>
    <t>169-000</t>
  </si>
  <si>
    <t>Fartuch spawalniczy (Klasa 1)</t>
  </si>
  <si>
    <t>169-001</t>
  </si>
  <si>
    <t>Fartuch spawalniczy (Klasa 2)</t>
  </si>
  <si>
    <t>109-000</t>
  </si>
  <si>
    <t>Kalesony</t>
  </si>
  <si>
    <t>124-000</t>
  </si>
  <si>
    <t>Kamizelka ratunkowa</t>
  </si>
  <si>
    <t>115-000</t>
  </si>
  <si>
    <t>Klapki kąpielowe</t>
  </si>
  <si>
    <t>211-001</t>
  </si>
  <si>
    <t>Kombinezon ochronny chemoodporny (Typ 3)</t>
  </si>
  <si>
    <t>149-000</t>
  </si>
  <si>
    <t>Kombinezon pyłoszczelny</t>
  </si>
  <si>
    <t>197-000</t>
  </si>
  <si>
    <t>Kombinezon roboczy antyelektrostatyczny jednorazowy wykonany z polipropylenu, typu lekkiego, kat. 3</t>
  </si>
  <si>
    <t>253-001</t>
  </si>
  <si>
    <t>Kominiarka</t>
  </si>
  <si>
    <t>303-000</t>
  </si>
  <si>
    <t>Krem do rąk</t>
  </si>
  <si>
    <t>900-004</t>
  </si>
  <si>
    <t>Lina asekuracyjna</t>
  </si>
  <si>
    <t>900-005</t>
  </si>
  <si>
    <t>Lina kotwicząca 10 m</t>
  </si>
  <si>
    <t>900-006</t>
  </si>
  <si>
    <t>Lina kotwicząca 15 m</t>
  </si>
  <si>
    <t>301-000</t>
  </si>
  <si>
    <t xml:space="preserve">Mydło toaletowe </t>
  </si>
  <si>
    <t>160-000</t>
  </si>
  <si>
    <t>Odświeżacz do obuwia</t>
  </si>
  <si>
    <t>302-001</t>
  </si>
  <si>
    <t>Pasta BHP mydlana</t>
  </si>
  <si>
    <t>302-002</t>
  </si>
  <si>
    <t>Pasta BHP ścierna</t>
  </si>
  <si>
    <t>900-007</t>
  </si>
  <si>
    <t>Podwójna linka bezpieczeństwa z amortyzatorem bezpieczeństwa</t>
  </si>
  <si>
    <t>310-001</t>
  </si>
  <si>
    <t>Ręcznik 400</t>
  </si>
  <si>
    <t>310-002</t>
  </si>
  <si>
    <t>Ręcznik 500</t>
  </si>
  <si>
    <t>159-000</t>
  </si>
  <si>
    <t xml:space="preserve">Skarpety </t>
  </si>
  <si>
    <t>900-002</t>
  </si>
  <si>
    <t>Szelki bezpieczeństwa</t>
  </si>
  <si>
    <t>161-000</t>
  </si>
  <si>
    <t>Torba na odzież z logo</t>
  </si>
  <si>
    <t>900-001</t>
  </si>
  <si>
    <t>Urządzenia samohamowne</t>
  </si>
  <si>
    <t>159-002</t>
  </si>
  <si>
    <t>Wkładki żelowe do butów</t>
  </si>
  <si>
    <t>900-003</t>
  </si>
  <si>
    <t>szt</t>
  </si>
  <si>
    <t>Jednorazowa półmaska filtrująca FFP3</t>
  </si>
  <si>
    <t xml:space="preserve">Półmaska filtrująca wielokrotnego użytku </t>
  </si>
  <si>
    <t xml:space="preserve">Maska pełnotwarzowa wielokrotnego użytku </t>
  </si>
  <si>
    <t>Pochłaniacz do maski typu ABEK</t>
  </si>
  <si>
    <t>Pochłaniacz do maski typu A2</t>
  </si>
  <si>
    <t xml:space="preserve">Filtr przeciwpyłowy P2 R </t>
  </si>
  <si>
    <t>Filtr przeciwpyłowy P3 R</t>
  </si>
  <si>
    <t>Jednorazowa maseczka chirurgiczna</t>
  </si>
  <si>
    <t>401-004</t>
  </si>
  <si>
    <t>401-003</t>
  </si>
  <si>
    <t>401-002</t>
  </si>
  <si>
    <t>401-001</t>
  </si>
  <si>
    <t>402-000</t>
  </si>
  <si>
    <t>401-000</t>
  </si>
  <si>
    <t>400-003</t>
  </si>
  <si>
    <t>Jednorazowa półmaska filtrująca FFP2/N95/KN95</t>
  </si>
  <si>
    <t>400-002</t>
  </si>
  <si>
    <t xml:space="preserve">Zatrzaśnik (karabińczyk) </t>
  </si>
  <si>
    <t>400-001</t>
  </si>
  <si>
    <t>211-002</t>
  </si>
  <si>
    <t>Kombinezon wodoochronny</t>
  </si>
  <si>
    <t>108-001</t>
  </si>
  <si>
    <t>Czepek higieniczny podhełmowy</t>
  </si>
  <si>
    <t>Jednorazowe skarpety</t>
  </si>
  <si>
    <t>159-003</t>
  </si>
  <si>
    <t>Załącznik nr 5 do SWZ – Formularz cenowy 
Nazwa postępowania: „Sukcesywna dostawa środków związanych z ochroną indywidualną i higieną dla lokalizacji: PGE EC O. w Bydgoszczy PGE EC O. w Gorzowie Wielkopolskim PGE EC O. w Kielcach PGE EC O. w Lublinie PGE EC O. w Rzeszowie PGE EC O. w Zgierz PGE EC O. w Krakowie PGE EC O. Wybrzeże w Gdańsku i w Gdyni PGE EC O. w Szczecinie Elektrociepłownia „Zielona Góra” S.A PGE Toruń S.A., Zespół Elektrociepłowni Wrocławskich KOGENERACJA S.A. we Wrocławiu"
Numer postępowania: POST/PEC/PEC/UZC/00548/2025</t>
  </si>
  <si>
    <t>1. Wykonawca uzupełnia jedynie puste pola (komórki tabeli) oznaczone kolorem zielonym.
2. Wszystkie kwoty powinny być podane w złotych i groszach. Najniższą wartością może być 1 grosz.
3. Zamawiający zabrania modyfikacji dokumentu.
4. Wskazane ilości asortymentu są ilościami szacunkowymi i mogą ulec zmianie podczas realizacji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</si>
</sst>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9"/>
      <color rgb="FF000000"/>
      <name val="Calibri"/>
      <family val="2"/>
    </font>
    <font>
      <sz val="9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name val="Calibri"/>
      <family val="2"/>
    </font>
    <font>
      <sz val="10"/>
      <color rgb="FF000000"/>
      <name val="Calibri"/>
    </font>
    <font>
      <sz val="9"/>
      <color theme="1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strike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scheme val="minor"/>
    </font>
    <font>
      <i/>
      <sz val="9"/>
      <color theme="1"/>
      <name val="Calibri"/>
      <family val="2"/>
      <charset val="238"/>
      <scheme val="minor"/>
    </font>
    <font>
      <sz val="9"/>
      <color rgb="FF000000"/>
      <name val="Calibri"/>
    </font>
    <font>
      <sz val="9"/>
      <name val="Calibri"/>
    </font>
    <font>
      <sz val="11"/>
      <color theme="1"/>
      <name val="Calibri"/>
      <scheme val="minor"/>
    </font>
    <font>
      <sz val="9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1" fontId="0" fillId="0" borderId="0" xfId="0" applyNumberFormat="1" applyBorder="1" applyAlignment="1">
      <alignment horizontal="center" vertical="center" wrapText="1"/>
    </xf>
    <xf numFmtId="1" fontId="0" fillId="0" borderId="0" xfId="0" applyNumberFormat="1" applyBorder="1" applyAlignment="1">
      <alignment horizontal="center" wrapText="1"/>
    </xf>
    <xf numFmtId="164" fontId="0" fillId="0" borderId="0" xfId="0" applyNumberFormat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center" wrapText="1"/>
    </xf>
    <xf numFmtId="164" fontId="0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wrapText="1"/>
    </xf>
    <xf numFmtId="0" fontId="0" fillId="0" borderId="0" xfId="0" applyBorder="1" applyAlignment="1">
      <alignment wrapText="1"/>
    </xf>
    <xf numFmtId="1" fontId="0" fillId="0" borderId="0" xfId="0" applyNumberFormat="1" applyBorder="1"/>
    <xf numFmtId="164" fontId="0" fillId="0" borderId="0" xfId="0" applyNumberFormat="1" applyBorder="1" applyProtection="1">
      <protection hidden="1"/>
    </xf>
    <xf numFmtId="0" fontId="0" fillId="0" borderId="0" xfId="0" applyAlignment="1">
      <alignment wrapText="1"/>
    </xf>
    <xf numFmtId="164" fontId="0" fillId="2" borderId="0" xfId="0" applyNumberFormat="1" applyFill="1" applyBorder="1" applyProtection="1">
      <protection hidden="1"/>
    </xf>
    <xf numFmtId="164" fontId="0" fillId="0" borderId="0" xfId="0" applyNumberFormat="1" applyBorder="1" applyAlignment="1" applyProtection="1">
      <alignment horizontal="center" vertical="center"/>
    </xf>
    <xf numFmtId="164" fontId="0" fillId="0" borderId="0" xfId="0" applyNumberFormat="1" applyFont="1" applyFill="1" applyBorder="1" applyAlignment="1">
      <alignment horizontal="center" vertical="center" wrapText="1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/>
    <xf numFmtId="0" fontId="5" fillId="0" borderId="0" xfId="0" applyFont="1" applyFill="1" applyBorder="1" applyAlignment="1">
      <alignment horizontal="justify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 applyProtection="1">
      <alignment horizontal="center"/>
    </xf>
    <xf numFmtId="0" fontId="8" fillId="0" borderId="0" xfId="0" applyFont="1" applyFill="1" applyBorder="1" applyAlignment="1">
      <alignment horizontal="justify" vertical="center" wrapText="1"/>
    </xf>
    <xf numFmtId="0" fontId="8" fillId="0" borderId="0" xfId="0" applyFont="1" applyFill="1" applyBorder="1" applyAlignment="1">
      <alignment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1" fontId="7" fillId="0" borderId="0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 applyAlignment="1">
      <alignment horizontal="center"/>
    </xf>
    <xf numFmtId="1" fontId="11" fillId="0" borderId="0" xfId="0" applyNumberFormat="1" applyFont="1" applyFill="1" applyBorder="1" applyAlignment="1">
      <alignment horizontal="center"/>
    </xf>
    <xf numFmtId="0" fontId="2" fillId="0" borderId="0" xfId="0" applyFont="1" applyBorder="1" applyAlignment="1">
      <alignment vertical="center" wrapText="1"/>
    </xf>
    <xf numFmtId="0" fontId="10" fillId="0" borderId="0" xfId="0" applyFont="1" applyBorder="1" applyAlignment="1">
      <alignment wrapText="1"/>
    </xf>
    <xf numFmtId="0" fontId="10" fillId="3" borderId="1" xfId="0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0" fontId="3" fillId="4" borderId="0" xfId="0" applyFont="1" applyFill="1" applyBorder="1" applyAlignment="1">
      <alignment horizontal="justify" vertical="center" wrapText="1"/>
    </xf>
    <xf numFmtId="164" fontId="14" fillId="2" borderId="0" xfId="0" applyNumberFormat="1" applyFont="1" applyFill="1" applyProtection="1">
      <protection locked="0"/>
    </xf>
    <xf numFmtId="164" fontId="15" fillId="2" borderId="0" xfId="0" applyNumberFormat="1" applyFont="1" applyFill="1" applyProtection="1">
      <protection locked="0"/>
    </xf>
    <xf numFmtId="164" fontId="11" fillId="2" borderId="0" xfId="0" applyNumberFormat="1" applyFont="1" applyFill="1" applyProtection="1">
      <protection locked="0"/>
    </xf>
    <xf numFmtId="164" fontId="11" fillId="2" borderId="0" xfId="0" applyNumberFormat="1" applyFont="1" applyFill="1"/>
    <xf numFmtId="164" fontId="16" fillId="2" borderId="0" xfId="0" applyNumberFormat="1" applyFont="1" applyFill="1"/>
    <xf numFmtId="1" fontId="17" fillId="0" borderId="0" xfId="0" applyNumberFormat="1" applyFont="1" applyFill="1" applyBorder="1" applyAlignment="1">
      <alignment horizontal="center" vertical="center" wrapText="1"/>
    </xf>
    <xf numFmtId="1" fontId="18" fillId="0" borderId="0" xfId="0" applyNumberFormat="1" applyFont="1" applyFill="1" applyBorder="1" applyAlignment="1">
      <alignment horizontal="center" vertical="center" wrapText="1"/>
    </xf>
    <xf numFmtId="164" fontId="19" fillId="0" borderId="0" xfId="0" applyNumberFormat="1" applyFont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</cellXfs>
  <cellStyles count="1">
    <cellStyle name="Normalny" xfId="0" builtinId="0"/>
  </cellStyles>
  <dxfs count="37">
    <dxf>
      <numFmt numFmtId="164" formatCode="#,##0.00\ &quot;zł&quot;"/>
      <border diagonalUp="0" diagonalDown="0" outline="0">
        <left/>
        <right/>
        <top/>
        <bottom/>
      </border>
      <protection locked="1" hidden="1"/>
    </dxf>
    <dxf>
      <numFmt numFmtId="164" formatCode="#,##0.00\ &quot;zł&quot;"/>
      <alignment horizontal="center" vertical="center" textRotation="0" indent="0" justifyLastLine="0" shrinkToFit="0" readingOrder="0"/>
    </dxf>
    <dxf>
      <numFmt numFmtId="164" formatCode="#,##0.00\ &quot;zł&quot;"/>
      <border diagonalUp="0" diagonalDown="0" outline="0">
        <left/>
        <right/>
        <top/>
        <bottom/>
      </border>
      <protection locked="1" hidden="1"/>
    </dxf>
    <dxf>
      <numFmt numFmtId="164" formatCode="#,##0.00\ &quot;zł&quot;"/>
      <alignment horizontal="center" vertical="center" textRotation="0" indent="0" justifyLastLine="0" shrinkToFit="0" readingOrder="0"/>
      <protection locked="1" hidden="0"/>
    </dxf>
    <dxf>
      <numFmt numFmtId="164" formatCode="#,##0.00\ &quot;zł&quot;"/>
      <border diagonalUp="0" diagonalDown="0" outline="0">
        <left/>
        <right/>
        <top/>
        <bottom/>
      </border>
      <protection locked="1" hidden="1"/>
    </dxf>
    <dxf>
      <numFmt numFmtId="164" formatCode="#,##0.00\ &quot;zł&quot;"/>
      <alignment horizontal="center" vertical="center" textRotation="0" indent="0" justifyLastLine="0" shrinkToFit="0" readingOrder="0"/>
      <protection locked="1" hidden="0"/>
    </dxf>
    <dxf>
      <numFmt numFmtId="164" formatCode="#,##0.00\ &quot;zł&quot;"/>
      <border diagonalUp="0" diagonalDown="0" outline="0">
        <left/>
        <right/>
        <top/>
        <bottom/>
      </border>
      <protection locked="1" hidden="1"/>
    </dxf>
    <dxf>
      <numFmt numFmtId="164" formatCode="#,##0.00\ &quot;zł&quot;"/>
      <alignment horizontal="center" vertical="center" textRotation="0" indent="0" justifyLastLine="0" shrinkToFit="0" readingOrder="0"/>
    </dxf>
    <dxf>
      <numFmt numFmtId="164" formatCode="#,##0.00\ &quot;zł&quot;"/>
      <border diagonalUp="0" diagonalDown="0" outline="0">
        <left/>
        <right/>
        <top/>
        <bottom/>
      </border>
      <protection locked="1" hidden="1"/>
    </dxf>
    <dxf>
      <numFmt numFmtId="164" formatCode="#,##0.00\ &quot;zł&quot;"/>
      <alignment horizontal="center" vertical="center" textRotation="0" indent="0" justifyLastLine="0" shrinkToFit="0" readingOrder="0"/>
      <protection locked="1" hidden="0"/>
    </dxf>
    <dxf>
      <numFmt numFmtId="164" formatCode="#,##0.00\ &quot;zł&quot;"/>
      <border diagonalUp="0" diagonalDown="0" outline="0">
        <left/>
        <right/>
        <top/>
        <bottom/>
      </border>
      <protection locked="1" hidden="1"/>
    </dxf>
    <dxf>
      <numFmt numFmtId="164" formatCode="#,##0.00\ &quot;zł&quot;"/>
      <alignment horizontal="center" vertical="center" textRotation="0" indent="0" justifyLastLine="0" shrinkToFit="0" readingOrder="0"/>
    </dxf>
    <dxf>
      <numFmt numFmtId="164" formatCode="#,##0.00\ &quot;zł&quot;"/>
      <border diagonalUp="0" diagonalDown="0" outline="0">
        <left/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.00\ &quot;zł&quot;"/>
      <alignment horizontal="center" vertical="center" textRotation="0" wrapText="1" indent="0" justifyLastLine="0" shrinkToFit="0" readingOrder="0"/>
    </dxf>
    <dxf>
      <numFmt numFmtId="164" formatCode="#,##0.00\ &quot;zł&quot;"/>
      <border diagonalUp="0" diagonalDown="0" outline="0">
        <left/>
        <right/>
        <top/>
        <bottom/>
      </border>
      <protection locked="1" hidden="1"/>
    </dxf>
    <dxf>
      <numFmt numFmtId="164" formatCode="#,##0.00\ &quot;zł&quot;"/>
      <alignment horizontal="center" vertical="center" textRotation="0" indent="0" justifyLastLine="0" shrinkToFit="0" readingOrder="0"/>
    </dxf>
    <dxf>
      <numFmt numFmtId="164" formatCode="#,##0.00\ &quot;zł&quot;"/>
      <border diagonalUp="0" diagonalDown="0" outline="0">
        <left/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.00\ &quot;zł&quot;"/>
      <alignment horizontal="center" vertical="center" textRotation="0" wrapText="1" indent="0" justifyLastLine="0" shrinkToFit="0" readingOrder="0"/>
    </dxf>
    <dxf>
      <numFmt numFmtId="164" formatCode="#,##0.00\ &quot;zł&quot;"/>
      <border diagonalUp="0" diagonalDown="0" outline="0">
        <left/>
        <right/>
        <top/>
        <bottom/>
      </border>
      <protection locked="1" hidden="1"/>
    </dxf>
    <dxf>
      <numFmt numFmtId="164" formatCode="#,##0.00\ &quot;zł&quot;"/>
      <alignment horizontal="center" vertical="center" textRotation="0" indent="0" justifyLastLine="0" shrinkToFit="0" readingOrder="0"/>
    </dxf>
    <dxf>
      <numFmt numFmtId="164" formatCode="#,##0.00\ &quot;zł&quot;"/>
      <fill>
        <patternFill patternType="solid">
          <fgColor indexed="64"/>
          <bgColor theme="9" tint="0.39997558519241921"/>
        </patternFill>
      </fill>
      <border diagonalUp="0" diagonalDown="0" outline="0">
        <left/>
        <right/>
        <top/>
        <bottom/>
      </border>
      <protection locked="1" hidden="1"/>
    </dxf>
    <dxf>
      <numFmt numFmtId="1" formatCode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numFmt numFmtId="1" formatCode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numFmt numFmtId="1" formatCode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numFmt numFmtId="1" formatCode="0"/>
      <border diagonalUp="0" diagonalDown="0" outline="0">
        <left/>
        <right/>
        <top/>
        <bottom/>
      </border>
    </dxf>
    <dxf>
      <numFmt numFmtId="1" formatCode="0"/>
      <fill>
        <patternFill patternType="none">
          <fgColor indexed="64"/>
          <bgColor auto="1"/>
        </patternFill>
      </fill>
    </dxf>
    <dxf>
      <font>
        <b val="0"/>
        <i val="0"/>
        <strike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numFmt numFmtId="1" formatCode="0"/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family val="2"/>
        <charset val="238"/>
        <scheme val="none"/>
      </font>
      <alignment horizontal="justify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scheme val="none"/>
      </font>
      <fill>
        <patternFill patternType="none">
          <fgColor indexed="64"/>
          <bgColor auto="1"/>
        </patternFill>
      </fill>
      <alignment horizontal="justify" vertical="center" textRotation="0" wrapText="1" indent="0" justifyLastLine="0" shrinkToFit="0" readingOrder="0"/>
    </dxf>
    <dxf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2457" displayName="Tabela12457" ref="A2:S55" totalsRowCount="1" headerRowDxfId="36">
  <autoFilter ref="A2:S54" xr:uid="{00000000-0009-0000-0100-000001000000}"/>
  <sortState xmlns:xlrd2="http://schemas.microsoft.com/office/spreadsheetml/2017/richdata2" ref="A2:O77">
    <sortCondition ref="A1:A77"/>
  </sortState>
  <tableColumns count="19">
    <tableColumn id="2" xr3:uid="{00000000-0010-0000-0000-000002000000}" name="KOD" totalsRowDxfId="35"/>
    <tableColumn id="3" xr3:uid="{00000000-0010-0000-0000-000003000000}" name="produkt" dataDxfId="34" totalsRowDxfId="33"/>
    <tableColumn id="5" xr3:uid="{00000000-0010-0000-0000-000005000000}" name="jednostka" dataDxfId="32" totalsRowDxfId="31"/>
    <tableColumn id="21" xr3:uid="{00000000-0010-0000-0000-000015000000}" name="ilość łączna " dataDxfId="30" totalsRowDxfId="29">
      <calculatedColumnFormula>SUM(Tabela12457[[#This Row],[ilość dla PGE EC S.A.]:[ilość dla PGE Toruń S.A.]])</calculatedColumnFormula>
    </tableColumn>
    <tableColumn id="16" xr3:uid="{00000000-0010-0000-0000-000010000000}" name="ilość dla PGE EC S.A." dataDxfId="28" totalsRowDxfId="27"/>
    <tableColumn id="22" xr3:uid="{00000000-0010-0000-0000-000016000000}" name="ilość dla ZEWK S.A." dataDxfId="26" totalsRowDxfId="25"/>
    <tableColumn id="23" xr3:uid="{00000000-0010-0000-0000-000017000000}" name="ilość dla EC Zielona Góra S.A." dataDxfId="24" totalsRowDxfId="23"/>
    <tableColumn id="24" xr3:uid="{00000000-0010-0000-0000-000018000000}" name="ilość dla PGE Toruń S.A." dataDxfId="22" totalsRowDxfId="21"/>
    <tableColumn id="6" xr3:uid="{00000000-0010-0000-0000-000006000000}" name="cena jednostkowa netto w PLN" totalsRowDxfId="20"/>
    <tableColumn id="11" xr3:uid="{00000000-0010-0000-0000-00000B000000}" name="cena netto łączna" totalsRowFunction="custom" dataDxfId="19" totalsRowDxfId="18">
      <calculatedColumnFormula>Tabela12457[[#This Row],[cena jednostkowa netto w PLN]]*Tabela12457[[#This Row],[ilość łączna ]]</calculatedColumnFormula>
      <totalsRowFormula>SUM(Tabela12457[cena netto łączna])</totalsRowFormula>
    </tableColumn>
    <tableColumn id="7" xr3:uid="{00000000-0010-0000-0000-000007000000}" name="cena brutto łączna" totalsRowFunction="custom" dataDxfId="17" totalsRowDxfId="16">
      <calculatedColumnFormula>Tabela12457[[#This Row],[cena netto łączna]]*1.23</calculatedColumnFormula>
      <totalsRowFormula>SUM(Tabela12457[cena brutto łączna])</totalsRowFormula>
    </tableColumn>
    <tableColumn id="15" xr3:uid="{00000000-0010-0000-0000-00000F000000}" name="cena netto dla PGE EC S.A." totalsRowFunction="custom" dataDxfId="15" totalsRowDxfId="14">
      <calculatedColumnFormula>Tabela12457[[#This Row],[ilość dla PGE EC S.A.]]*Tabela12457[[#This Row],[cena jednostkowa netto w PLN]]</calculatedColumnFormula>
      <totalsRowFormula>SUM(Tabela12457[cena netto dla PGE EC S.A.])</totalsRowFormula>
    </tableColumn>
    <tableColumn id="8" xr3:uid="{00000000-0010-0000-0000-000008000000}" name="cena brutto dla PGE EC S.A." totalsRowFunction="custom" dataDxfId="13" totalsRowDxfId="12">
      <calculatedColumnFormula>Tabela12457[[#This Row],[cena netto dla PGE EC S.A.]]*1.23</calculatedColumnFormula>
      <totalsRowFormula>SUM(Tabela12457[cena brutto dla PGE EC S.A.])</totalsRowFormula>
    </tableColumn>
    <tableColumn id="14" xr3:uid="{00000000-0010-0000-0000-00000E000000}" name="cena netto dla ZEWK S.A." totalsRowFunction="custom" dataDxfId="11" totalsRowDxfId="10">
      <calculatedColumnFormula>Tabela12457[[#This Row],[cena jednostkowa netto w PLN]]*Tabela12457[[#This Row],[ilość dla ZEWK S.A.]]</calculatedColumnFormula>
      <totalsRowFormula>SUM(Tabela12457[cena netto dla ZEWK S.A.])</totalsRowFormula>
    </tableColumn>
    <tableColumn id="9" xr3:uid="{00000000-0010-0000-0000-000009000000}" name="cena brutto dla ZEWK S.A." totalsRowFunction="custom" dataDxfId="9" totalsRowDxfId="8">
      <calculatedColumnFormula>Tabela12457[[#This Row],[cena netto dla ZEWK S.A.]]*1.23</calculatedColumnFormula>
      <totalsRowFormula>SUM(Tabela12457[cena brutto dla ZEWK S.A.])</totalsRowFormula>
    </tableColumn>
    <tableColumn id="13" xr3:uid="{00000000-0010-0000-0000-00000D000000}" name="cena netto dla EC Zielona Góra S.A." totalsRowFunction="custom" dataDxfId="7" totalsRowDxfId="6">
      <calculatedColumnFormula>Tabela12457[[#This Row],[cena jednostkowa netto w PLN]]*Tabela12457[[#This Row],[ilość dla EC Zielona Góra S.A.]]</calculatedColumnFormula>
      <totalsRowFormula>SUM(Tabela12457[cena netto dla EC Zielona Góra S.A.])</totalsRowFormula>
    </tableColumn>
    <tableColumn id="10" xr3:uid="{00000000-0010-0000-0000-00000A000000}" name="cena brutto dla EC Zielona Góra S.A." totalsRowFunction="custom" dataDxfId="5" totalsRowDxfId="4">
      <calculatedColumnFormula>Tabela12457[[#This Row],[cena netto dla EC Zielona Góra S.A.]]*1.23</calculatedColumnFormula>
      <totalsRowFormula>SUM(Tabela12457[cena brutto dla EC Zielona Góra S.A.])</totalsRowFormula>
    </tableColumn>
    <tableColumn id="17" xr3:uid="{00000000-0010-0000-0000-000011000000}" name="cena netto dla PGE Toruń S.A." totalsRowFunction="custom" dataDxfId="3" totalsRowDxfId="2">
      <calculatedColumnFormula>Tabela12457[[#This Row],[cena jednostkowa netto w PLN]]*Tabela12457[[#This Row],[ilość dla PGE Toruń S.A.]]</calculatedColumnFormula>
      <totalsRowFormula>SUM(Tabela12457[cena netto dla PGE Toruń S.A.])</totalsRowFormula>
    </tableColumn>
    <tableColumn id="12" xr3:uid="{00000000-0010-0000-0000-00000C000000}" name="cena brutto dla PGE Toruń S.A." totalsRowFunction="custom" dataDxfId="1" totalsRowDxfId="0">
      <calculatedColumnFormula>Tabela12457[[#This Row],[cena netto dla PGE Toruń S.A.]]*1.23</calculatedColumnFormula>
      <totalsRowFormula>SUM(Tabela12457[cena brutto dla PGE Toruń S.A.])</totalsRow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63"/>
  <sheetViews>
    <sheetView tabSelected="1" zoomScale="110" zoomScaleNormal="110" workbookViewId="0">
      <selection activeCell="J3" sqref="J3"/>
    </sheetView>
  </sheetViews>
  <sheetFormatPr defaultRowHeight="15" x14ac:dyDescent="0.25"/>
  <cols>
    <col min="1" max="1" width="10.7109375" customWidth="1"/>
    <col min="2" max="2" width="68.42578125" style="14" customWidth="1"/>
    <col min="3" max="8" width="10.7109375" customWidth="1"/>
    <col min="9" max="19" width="15.7109375" customWidth="1"/>
  </cols>
  <sheetData>
    <row r="1" spans="1:19" ht="65.25" customHeight="1" x14ac:dyDescent="0.25">
      <c r="A1" s="49" t="s">
        <v>128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</row>
    <row r="2" spans="1:19" ht="45" x14ac:dyDescent="0.25">
      <c r="A2" s="1" t="s">
        <v>0</v>
      </c>
      <c r="B2" s="1" t="s">
        <v>1</v>
      </c>
      <c r="C2" s="1" t="s">
        <v>2</v>
      </c>
      <c r="D2" s="3" t="s">
        <v>6</v>
      </c>
      <c r="E2" s="3" t="s">
        <v>11</v>
      </c>
      <c r="F2" s="3" t="s">
        <v>12</v>
      </c>
      <c r="G2" s="4" t="s">
        <v>13</v>
      </c>
      <c r="H2" s="4" t="s">
        <v>10</v>
      </c>
      <c r="I2" s="5" t="s">
        <v>9</v>
      </c>
      <c r="J2" s="5" t="s">
        <v>3</v>
      </c>
      <c r="K2" s="5" t="s">
        <v>8</v>
      </c>
      <c r="L2" s="5" t="s">
        <v>17</v>
      </c>
      <c r="M2" s="5" t="s">
        <v>18</v>
      </c>
      <c r="N2" s="5" t="s">
        <v>16</v>
      </c>
      <c r="O2" s="5" t="s">
        <v>19</v>
      </c>
      <c r="P2" s="5" t="s">
        <v>15</v>
      </c>
      <c r="Q2" s="5" t="s">
        <v>20</v>
      </c>
      <c r="R2" s="5" t="s">
        <v>14</v>
      </c>
      <c r="S2" s="5" t="s">
        <v>21</v>
      </c>
    </row>
    <row r="3" spans="1:19" ht="15" customHeight="1" x14ac:dyDescent="0.25">
      <c r="A3" s="20" t="s">
        <v>22</v>
      </c>
      <c r="B3" s="8" t="s">
        <v>23</v>
      </c>
      <c r="C3" s="21" t="s">
        <v>5</v>
      </c>
      <c r="D3" s="22">
        <f>SUM(Tabela12457[[#This Row],[ilość dla PGE EC S.A.]:[ilość dla PGE Toruń S.A.]])</f>
        <v>130</v>
      </c>
      <c r="E3" s="23">
        <v>100</v>
      </c>
      <c r="F3" s="22">
        <v>20</v>
      </c>
      <c r="G3" s="22">
        <v>5</v>
      </c>
      <c r="H3" s="22">
        <v>5</v>
      </c>
      <c r="I3" s="36"/>
      <c r="J3" s="7">
        <f>Tabela12457[[#This Row],[cena jednostkowa netto w PLN]]*Tabela12457[[#This Row],[ilość łączna ]]</f>
        <v>0</v>
      </c>
      <c r="K3" s="7">
        <f>Tabela12457[[#This Row],[cena netto łączna]]*1.23</f>
        <v>0</v>
      </c>
      <c r="L3" s="7">
        <f>Tabela12457[[#This Row],[ilość dla PGE EC S.A.]]*Tabela12457[[#This Row],[cena jednostkowa netto w PLN]]</f>
        <v>0</v>
      </c>
      <c r="M3" s="7">
        <f>Tabela12457[[#This Row],[cena netto dla PGE EC S.A.]]*1.23</f>
        <v>0</v>
      </c>
      <c r="N3" s="16">
        <f>Tabela12457[[#This Row],[cena jednostkowa netto w PLN]]*Tabela12457[[#This Row],[ilość dla ZEWK S.A.]]</f>
        <v>0</v>
      </c>
      <c r="O3" s="16">
        <f>Tabela12457[[#This Row],[cena netto dla ZEWK S.A.]]*1.23</f>
        <v>0</v>
      </c>
      <c r="P3" s="16">
        <f>Tabela12457[[#This Row],[cena jednostkowa netto w PLN]]*Tabela12457[[#This Row],[ilość dla EC Zielona Góra S.A.]]</f>
        <v>0</v>
      </c>
      <c r="Q3" s="16">
        <f>Tabela12457[[#This Row],[cena netto dla EC Zielona Góra S.A.]]*1.23</f>
        <v>0</v>
      </c>
      <c r="R3" s="16">
        <f>Tabela12457[[#This Row],[cena jednostkowa netto w PLN]]*Tabela12457[[#This Row],[ilość dla PGE Toruń S.A.]]</f>
        <v>0</v>
      </c>
      <c r="S3" s="16">
        <f>Tabela12457[[#This Row],[cena netto dla PGE Toruń S.A.]]*1.23</f>
        <v>0</v>
      </c>
    </row>
    <row r="4" spans="1:19" ht="15" customHeight="1" x14ac:dyDescent="0.25">
      <c r="A4" s="24" t="s">
        <v>24</v>
      </c>
      <c r="B4" s="25" t="s">
        <v>25</v>
      </c>
      <c r="C4" s="22" t="s">
        <v>4</v>
      </c>
      <c r="D4" s="22">
        <f>SUM(Tabela12457[[#This Row],[ilość dla PGE EC S.A.]:[ilość dla PGE Toruń S.A.]])</f>
        <v>940</v>
      </c>
      <c r="E4" s="23">
        <v>800</v>
      </c>
      <c r="F4" s="26">
        <v>100</v>
      </c>
      <c r="G4" s="26">
        <v>20</v>
      </c>
      <c r="H4" s="26">
        <v>20</v>
      </c>
      <c r="I4" s="37"/>
      <c r="J4" s="7">
        <f>Tabela12457[[#This Row],[cena jednostkowa netto w PLN]]*Tabela12457[[#This Row],[ilość łączna ]]</f>
        <v>0</v>
      </c>
      <c r="K4" s="7">
        <f>Tabela12457[[#This Row],[cena netto łączna]]*1.23</f>
        <v>0</v>
      </c>
      <c r="L4" s="7">
        <f>Tabela12457[[#This Row],[ilość dla PGE EC S.A.]]*Tabela12457[[#This Row],[cena jednostkowa netto w PLN]]</f>
        <v>0</v>
      </c>
      <c r="M4" s="7">
        <f>Tabela12457[[#This Row],[cena netto dla PGE EC S.A.]]*1.23</f>
        <v>0</v>
      </c>
      <c r="N4" s="16">
        <f>Tabela12457[[#This Row],[cena jednostkowa netto w PLN]]*Tabela12457[[#This Row],[ilość dla ZEWK S.A.]]</f>
        <v>0</v>
      </c>
      <c r="O4" s="16">
        <f>Tabela12457[[#This Row],[cena netto dla ZEWK S.A.]]*1.23</f>
        <v>0</v>
      </c>
      <c r="P4" s="16">
        <f>Tabela12457[[#This Row],[cena jednostkowa netto w PLN]]*Tabela12457[[#This Row],[ilość dla EC Zielona Góra S.A.]]</f>
        <v>0</v>
      </c>
      <c r="Q4" s="16">
        <f>Tabela12457[[#This Row],[cena netto dla EC Zielona Góra S.A.]]*1.23</f>
        <v>0</v>
      </c>
      <c r="R4" s="16">
        <f>Tabela12457[[#This Row],[cena jednostkowa netto w PLN]]*Tabela12457[[#This Row],[ilość dla PGE Toruń S.A.]]</f>
        <v>0</v>
      </c>
      <c r="S4" s="16">
        <f>Tabela12457[[#This Row],[cena netto dla PGE Toruń S.A.]]*1.23</f>
        <v>0</v>
      </c>
    </row>
    <row r="5" spans="1:19" ht="15" customHeight="1" x14ac:dyDescent="0.25">
      <c r="A5" s="24" t="s">
        <v>26</v>
      </c>
      <c r="B5" s="25" t="s">
        <v>27</v>
      </c>
      <c r="C5" s="22" t="s">
        <v>4</v>
      </c>
      <c r="D5" s="22">
        <f>SUM(Tabela12457[[#This Row],[ilość dla PGE EC S.A.]:[ilość dla PGE Toruń S.A.]])</f>
        <v>250</v>
      </c>
      <c r="E5" s="23">
        <v>200</v>
      </c>
      <c r="F5" s="26">
        <v>30</v>
      </c>
      <c r="G5" s="26">
        <v>10</v>
      </c>
      <c r="H5" s="26">
        <v>10</v>
      </c>
      <c r="I5" s="37"/>
      <c r="J5" s="7">
        <f>Tabela12457[[#This Row],[cena jednostkowa netto w PLN]]*Tabela12457[[#This Row],[ilość łączna ]]</f>
        <v>0</v>
      </c>
      <c r="K5" s="7">
        <f>Tabela12457[[#This Row],[cena netto łączna]]*1.23</f>
        <v>0</v>
      </c>
      <c r="L5" s="7">
        <f>Tabela12457[[#This Row],[ilość dla PGE EC S.A.]]*Tabela12457[[#This Row],[cena jednostkowa netto w PLN]]</f>
        <v>0</v>
      </c>
      <c r="M5" s="7">
        <f>Tabela12457[[#This Row],[cena netto dla PGE EC S.A.]]*1.23</f>
        <v>0</v>
      </c>
      <c r="N5" s="16">
        <f>Tabela12457[[#This Row],[cena jednostkowa netto w PLN]]*Tabela12457[[#This Row],[ilość dla ZEWK S.A.]]</f>
        <v>0</v>
      </c>
      <c r="O5" s="16">
        <f>Tabela12457[[#This Row],[cena netto dla ZEWK S.A.]]*1.23</f>
        <v>0</v>
      </c>
      <c r="P5" s="16">
        <f>Tabela12457[[#This Row],[cena jednostkowa netto w PLN]]*Tabela12457[[#This Row],[ilość dla EC Zielona Góra S.A.]]</f>
        <v>0</v>
      </c>
      <c r="Q5" s="16">
        <f>Tabela12457[[#This Row],[cena netto dla EC Zielona Góra S.A.]]*1.23</f>
        <v>0</v>
      </c>
      <c r="R5" s="16">
        <f>Tabela12457[[#This Row],[cena jednostkowa netto w PLN]]*Tabela12457[[#This Row],[ilość dla PGE Toruń S.A.]]</f>
        <v>0</v>
      </c>
      <c r="S5" s="16">
        <f>Tabela12457[[#This Row],[cena netto dla PGE Toruń S.A.]]*1.23</f>
        <v>0</v>
      </c>
    </row>
    <row r="6" spans="1:19" ht="15" customHeight="1" x14ac:dyDescent="0.25">
      <c r="A6" s="24" t="s">
        <v>28</v>
      </c>
      <c r="B6" s="25" t="s">
        <v>29</v>
      </c>
      <c r="C6" s="22" t="s">
        <v>4</v>
      </c>
      <c r="D6" s="22">
        <f>SUM(Tabela12457[[#This Row],[ilość dla PGE EC S.A.]:[ilość dla PGE Toruń S.A.]])</f>
        <v>1590</v>
      </c>
      <c r="E6" s="23">
        <v>1500</v>
      </c>
      <c r="F6" s="26">
        <v>50</v>
      </c>
      <c r="G6" s="26">
        <v>20</v>
      </c>
      <c r="H6" s="26">
        <v>20</v>
      </c>
      <c r="I6" s="37"/>
      <c r="J6" s="7">
        <f>Tabela12457[[#This Row],[cena jednostkowa netto w PLN]]*Tabela12457[[#This Row],[ilość łączna ]]</f>
        <v>0</v>
      </c>
      <c r="K6" s="7">
        <f>Tabela12457[[#This Row],[cena netto łączna]]*1.23</f>
        <v>0</v>
      </c>
      <c r="L6" s="7">
        <f>Tabela12457[[#This Row],[ilość dla PGE EC S.A.]]*Tabela12457[[#This Row],[cena jednostkowa netto w PLN]]</f>
        <v>0</v>
      </c>
      <c r="M6" s="7">
        <f>Tabela12457[[#This Row],[cena netto dla PGE EC S.A.]]*1.23</f>
        <v>0</v>
      </c>
      <c r="N6" s="16">
        <f>Tabela12457[[#This Row],[cena jednostkowa netto w PLN]]*Tabela12457[[#This Row],[ilość dla ZEWK S.A.]]</f>
        <v>0</v>
      </c>
      <c r="O6" s="16">
        <f>Tabela12457[[#This Row],[cena netto dla ZEWK S.A.]]*1.23</f>
        <v>0</v>
      </c>
      <c r="P6" s="16">
        <f>Tabela12457[[#This Row],[cena jednostkowa netto w PLN]]*Tabela12457[[#This Row],[ilość dla EC Zielona Góra S.A.]]</f>
        <v>0</v>
      </c>
      <c r="Q6" s="16">
        <f>Tabela12457[[#This Row],[cena netto dla EC Zielona Góra S.A.]]*1.23</f>
        <v>0</v>
      </c>
      <c r="R6" s="16">
        <f>Tabela12457[[#This Row],[cena jednostkowa netto w PLN]]*Tabela12457[[#This Row],[ilość dla PGE Toruń S.A.]]</f>
        <v>0</v>
      </c>
      <c r="S6" s="16">
        <f>Tabela12457[[#This Row],[cena netto dla PGE Toruń S.A.]]*1.23</f>
        <v>0</v>
      </c>
    </row>
    <row r="7" spans="1:19" ht="15" customHeight="1" x14ac:dyDescent="0.25">
      <c r="A7" s="24" t="s">
        <v>30</v>
      </c>
      <c r="B7" s="25" t="s">
        <v>31</v>
      </c>
      <c r="C7" s="22" t="s">
        <v>4</v>
      </c>
      <c r="D7" s="22">
        <f>SUM(Tabela12457[[#This Row],[ilość dla PGE EC S.A.]:[ilość dla PGE Toruń S.A.]])</f>
        <v>250</v>
      </c>
      <c r="E7" s="23">
        <v>200</v>
      </c>
      <c r="F7" s="26">
        <v>30</v>
      </c>
      <c r="G7" s="26">
        <v>10</v>
      </c>
      <c r="H7" s="26">
        <v>10</v>
      </c>
      <c r="I7" s="37"/>
      <c r="J7" s="7">
        <f>Tabela12457[[#This Row],[cena jednostkowa netto w PLN]]*Tabela12457[[#This Row],[ilość łączna ]]</f>
        <v>0</v>
      </c>
      <c r="K7" s="7">
        <f>Tabela12457[[#This Row],[cena netto łączna]]*1.23</f>
        <v>0</v>
      </c>
      <c r="L7" s="7">
        <f>Tabela12457[[#This Row],[ilość dla PGE EC S.A.]]*Tabela12457[[#This Row],[cena jednostkowa netto w PLN]]</f>
        <v>0</v>
      </c>
      <c r="M7" s="7">
        <f>Tabela12457[[#This Row],[cena netto dla PGE EC S.A.]]*1.23</f>
        <v>0</v>
      </c>
      <c r="N7" s="16">
        <f>Tabela12457[[#This Row],[cena jednostkowa netto w PLN]]*Tabela12457[[#This Row],[ilość dla ZEWK S.A.]]</f>
        <v>0</v>
      </c>
      <c r="O7" s="16">
        <f>Tabela12457[[#This Row],[cena netto dla ZEWK S.A.]]*1.23</f>
        <v>0</v>
      </c>
      <c r="P7" s="16">
        <f>Tabela12457[[#This Row],[cena jednostkowa netto w PLN]]*Tabela12457[[#This Row],[ilość dla EC Zielona Góra S.A.]]</f>
        <v>0</v>
      </c>
      <c r="Q7" s="16">
        <f>Tabela12457[[#This Row],[cena netto dla EC Zielona Góra S.A.]]*1.23</f>
        <v>0</v>
      </c>
      <c r="R7" s="16">
        <f>Tabela12457[[#This Row],[cena jednostkowa netto w PLN]]*Tabela12457[[#This Row],[ilość dla PGE Toruń S.A.]]</f>
        <v>0</v>
      </c>
      <c r="S7" s="16">
        <f>Tabela12457[[#This Row],[cena netto dla PGE Toruń S.A.]]*1.23</f>
        <v>0</v>
      </c>
    </row>
    <row r="8" spans="1:19" ht="15" customHeight="1" x14ac:dyDescent="0.25">
      <c r="A8" s="9" t="s">
        <v>32</v>
      </c>
      <c r="B8" s="27" t="s">
        <v>33</v>
      </c>
      <c r="C8" s="21" t="s">
        <v>34</v>
      </c>
      <c r="D8" s="22">
        <f>SUM(Tabela12457[[#This Row],[ilość dla PGE EC S.A.]:[ilość dla PGE Toruń S.A.]])</f>
        <v>80</v>
      </c>
      <c r="E8" s="23">
        <v>60</v>
      </c>
      <c r="F8" s="28">
        <v>10</v>
      </c>
      <c r="G8" s="28">
        <v>5</v>
      </c>
      <c r="H8" s="28">
        <v>5</v>
      </c>
      <c r="I8" s="36"/>
      <c r="J8" s="7">
        <f>Tabela12457[[#This Row],[cena jednostkowa netto w PLN]]*Tabela12457[[#This Row],[ilość łączna ]]</f>
        <v>0</v>
      </c>
      <c r="K8" s="7">
        <f>Tabela12457[[#This Row],[cena netto łączna]]*1.23</f>
        <v>0</v>
      </c>
      <c r="L8" s="7">
        <f>Tabela12457[[#This Row],[ilość dla PGE EC S.A.]]*Tabela12457[[#This Row],[cena jednostkowa netto w PLN]]</f>
        <v>0</v>
      </c>
      <c r="M8" s="7">
        <f>Tabela12457[[#This Row],[cena netto dla PGE EC S.A.]]*1.23</f>
        <v>0</v>
      </c>
      <c r="N8" s="16">
        <f>Tabela12457[[#This Row],[cena jednostkowa netto w PLN]]*Tabela12457[[#This Row],[ilość dla ZEWK S.A.]]</f>
        <v>0</v>
      </c>
      <c r="O8" s="16">
        <f>Tabela12457[[#This Row],[cena netto dla ZEWK S.A.]]*1.23</f>
        <v>0</v>
      </c>
      <c r="P8" s="16">
        <f>Tabela12457[[#This Row],[cena jednostkowa netto w PLN]]*Tabela12457[[#This Row],[ilość dla EC Zielona Góra S.A.]]</f>
        <v>0</v>
      </c>
      <c r="Q8" s="16">
        <f>Tabela12457[[#This Row],[cena netto dla EC Zielona Góra S.A.]]*1.23</f>
        <v>0</v>
      </c>
      <c r="R8" s="16">
        <f>Tabela12457[[#This Row],[cena jednostkowa netto w PLN]]*Tabela12457[[#This Row],[ilość dla PGE Toruń S.A.]]</f>
        <v>0</v>
      </c>
      <c r="S8" s="16">
        <f>Tabela12457[[#This Row],[cena netto dla PGE Toruń S.A.]]*1.23</f>
        <v>0</v>
      </c>
    </row>
    <row r="9" spans="1:19" ht="15" customHeight="1" x14ac:dyDescent="0.25">
      <c r="A9" s="9" t="s">
        <v>35</v>
      </c>
      <c r="B9" s="8" t="s">
        <v>36</v>
      </c>
      <c r="C9" s="21" t="s">
        <v>4</v>
      </c>
      <c r="D9" s="22">
        <f>SUM(Tabela12457[[#This Row],[ilość dla PGE EC S.A.]:[ilość dla PGE Toruń S.A.]])</f>
        <v>190</v>
      </c>
      <c r="E9" s="23">
        <v>150</v>
      </c>
      <c r="F9" s="22">
        <v>20</v>
      </c>
      <c r="G9" s="22">
        <v>10</v>
      </c>
      <c r="H9" s="22">
        <v>10</v>
      </c>
      <c r="I9" s="36"/>
      <c r="J9" s="7">
        <f>Tabela12457[[#This Row],[cena jednostkowa netto w PLN]]*Tabela12457[[#This Row],[ilość łączna ]]</f>
        <v>0</v>
      </c>
      <c r="K9" s="7">
        <f>Tabela12457[[#This Row],[cena netto łączna]]*1.23</f>
        <v>0</v>
      </c>
      <c r="L9" s="7">
        <f>Tabela12457[[#This Row],[ilość dla PGE EC S.A.]]*Tabela12457[[#This Row],[cena jednostkowa netto w PLN]]</f>
        <v>0</v>
      </c>
      <c r="M9" s="7">
        <f>Tabela12457[[#This Row],[cena netto dla PGE EC S.A.]]*1.23</f>
        <v>0</v>
      </c>
      <c r="N9" s="16">
        <f>Tabela12457[[#This Row],[cena jednostkowa netto w PLN]]*Tabela12457[[#This Row],[ilość dla ZEWK S.A.]]</f>
        <v>0</v>
      </c>
      <c r="O9" s="16">
        <f>Tabela12457[[#This Row],[cena netto dla ZEWK S.A.]]*1.23</f>
        <v>0</v>
      </c>
      <c r="P9" s="16">
        <f>Tabela12457[[#This Row],[cena jednostkowa netto w PLN]]*Tabela12457[[#This Row],[ilość dla EC Zielona Góra S.A.]]</f>
        <v>0</v>
      </c>
      <c r="Q9" s="16">
        <f>Tabela12457[[#This Row],[cena netto dla EC Zielona Góra S.A.]]*1.23</f>
        <v>0</v>
      </c>
      <c r="R9" s="16">
        <f>Tabela12457[[#This Row],[cena jednostkowa netto w PLN]]*Tabela12457[[#This Row],[ilość dla PGE Toruń S.A.]]</f>
        <v>0</v>
      </c>
      <c r="S9" s="16">
        <f>Tabela12457[[#This Row],[cena netto dla PGE Toruń S.A.]]*1.23</f>
        <v>0</v>
      </c>
    </row>
    <row r="10" spans="1:19" ht="15" customHeight="1" x14ac:dyDescent="0.25">
      <c r="A10" s="9" t="s">
        <v>37</v>
      </c>
      <c r="B10" s="8" t="s">
        <v>38</v>
      </c>
      <c r="C10" s="21" t="s">
        <v>4</v>
      </c>
      <c r="D10" s="22">
        <f>SUM(Tabela12457[[#This Row],[ilość dla PGE EC S.A.]:[ilość dla PGE Toruń S.A.]])</f>
        <v>140</v>
      </c>
      <c r="E10" s="23">
        <v>100</v>
      </c>
      <c r="F10" s="22">
        <v>20</v>
      </c>
      <c r="G10" s="22">
        <v>10</v>
      </c>
      <c r="H10" s="22">
        <v>10</v>
      </c>
      <c r="I10" s="36"/>
      <c r="J10" s="7">
        <f>Tabela12457[[#This Row],[cena jednostkowa netto w PLN]]*Tabela12457[[#This Row],[ilość łączna ]]</f>
        <v>0</v>
      </c>
      <c r="K10" s="7">
        <f>Tabela12457[[#This Row],[cena netto łączna]]*1.23</f>
        <v>0</v>
      </c>
      <c r="L10" s="7">
        <f>Tabela12457[[#This Row],[ilość dla PGE EC S.A.]]*Tabela12457[[#This Row],[cena jednostkowa netto w PLN]]</f>
        <v>0</v>
      </c>
      <c r="M10" s="7">
        <f>Tabela12457[[#This Row],[cena netto dla PGE EC S.A.]]*1.23</f>
        <v>0</v>
      </c>
      <c r="N10" s="16">
        <f>Tabela12457[[#This Row],[cena jednostkowa netto w PLN]]*Tabela12457[[#This Row],[ilość dla ZEWK S.A.]]</f>
        <v>0</v>
      </c>
      <c r="O10" s="16">
        <f>Tabela12457[[#This Row],[cena netto dla ZEWK S.A.]]*1.23</f>
        <v>0</v>
      </c>
      <c r="P10" s="16">
        <f>Tabela12457[[#This Row],[cena jednostkowa netto w PLN]]*Tabela12457[[#This Row],[ilość dla EC Zielona Góra S.A.]]</f>
        <v>0</v>
      </c>
      <c r="Q10" s="16">
        <f>Tabela12457[[#This Row],[cena netto dla EC Zielona Góra S.A.]]*1.23</f>
        <v>0</v>
      </c>
      <c r="R10" s="16">
        <f>Tabela12457[[#This Row],[cena jednostkowa netto w PLN]]*Tabela12457[[#This Row],[ilość dla PGE Toruń S.A.]]</f>
        <v>0</v>
      </c>
      <c r="S10" s="16">
        <f>Tabela12457[[#This Row],[cena netto dla PGE Toruń S.A.]]*1.23</f>
        <v>0</v>
      </c>
    </row>
    <row r="11" spans="1:19" ht="15" customHeight="1" x14ac:dyDescent="0.25">
      <c r="A11" s="9" t="s">
        <v>124</v>
      </c>
      <c r="B11" s="10" t="s">
        <v>125</v>
      </c>
      <c r="C11" s="21" t="s">
        <v>4</v>
      </c>
      <c r="D11" s="44">
        <f>SUM(Tabela12457[[#This Row],[ilość dla PGE EC S.A.]:[ilość dla PGE Toruń S.A.]])</f>
        <v>1900</v>
      </c>
      <c r="E11" s="23">
        <v>1000</v>
      </c>
      <c r="F11" s="45">
        <v>500</v>
      </c>
      <c r="G11" s="44">
        <v>200</v>
      </c>
      <c r="H11" s="44">
        <v>200</v>
      </c>
      <c r="I11" s="36"/>
      <c r="J11" s="7">
        <f>Tabela12457[[#This Row],[cena jednostkowa netto w PLN]]*Tabela12457[[#This Row],[ilość łączna ]]</f>
        <v>0</v>
      </c>
      <c r="K11" s="46">
        <f>Tabela12457[[#This Row],[cena netto łączna]]*1.23</f>
        <v>0</v>
      </c>
      <c r="L11" s="7">
        <f>Tabela12457[[#This Row],[ilość dla PGE EC S.A.]]*Tabela12457[[#This Row],[cena jednostkowa netto w PLN]]</f>
        <v>0</v>
      </c>
      <c r="M11" s="46">
        <f>Tabela12457[[#This Row],[cena netto dla PGE EC S.A.]]*1.23</f>
        <v>0</v>
      </c>
      <c r="N11" s="16">
        <f>Tabela12457[[#This Row],[cena jednostkowa netto w PLN]]*Tabela12457[[#This Row],[ilość dla ZEWK S.A.]]</f>
        <v>0</v>
      </c>
      <c r="O11" s="16">
        <f>Tabela12457[[#This Row],[cena netto dla ZEWK S.A.]]*1.23</f>
        <v>0</v>
      </c>
      <c r="P11" s="16">
        <f>Tabela12457[[#This Row],[cena jednostkowa netto w PLN]]*Tabela12457[[#This Row],[ilość dla EC Zielona Góra S.A.]]</f>
        <v>0</v>
      </c>
      <c r="Q11" s="16">
        <f>Tabela12457[[#This Row],[cena netto dla EC Zielona Góra S.A.]]*1.23</f>
        <v>0</v>
      </c>
      <c r="R11" s="16">
        <f>Tabela12457[[#This Row],[cena jednostkowa netto w PLN]]*Tabela12457[[#This Row],[ilość dla PGE Toruń S.A.]]</f>
        <v>0</v>
      </c>
      <c r="S11" s="16">
        <f>Tabela12457[[#This Row],[cena netto dla PGE Toruń S.A.]]*1.23</f>
        <v>0</v>
      </c>
    </row>
    <row r="12" spans="1:19" ht="15" customHeight="1" x14ac:dyDescent="0.25">
      <c r="A12" s="9" t="s">
        <v>39</v>
      </c>
      <c r="B12" s="8" t="s">
        <v>40</v>
      </c>
      <c r="C12" s="21" t="s">
        <v>4</v>
      </c>
      <c r="D12" s="22">
        <f>SUM(Tabela12457[[#This Row],[ilość dla PGE EC S.A.]:[ilość dla PGE Toruń S.A.]])</f>
        <v>350</v>
      </c>
      <c r="E12" s="23">
        <v>300</v>
      </c>
      <c r="F12" s="28">
        <v>30</v>
      </c>
      <c r="G12" s="28">
        <v>10</v>
      </c>
      <c r="H12" s="28">
        <v>10</v>
      </c>
      <c r="I12" s="36"/>
      <c r="J12" s="7">
        <f>Tabela12457[[#This Row],[cena jednostkowa netto w PLN]]*Tabela12457[[#This Row],[ilość łączna ]]</f>
        <v>0</v>
      </c>
      <c r="K12" s="7">
        <f>Tabela12457[[#This Row],[cena netto łączna]]*1.23</f>
        <v>0</v>
      </c>
      <c r="L12" s="7">
        <f>Tabela12457[[#This Row],[ilość dla PGE EC S.A.]]*Tabela12457[[#This Row],[cena jednostkowa netto w PLN]]</f>
        <v>0</v>
      </c>
      <c r="M12" s="7">
        <f>Tabela12457[[#This Row],[cena netto dla PGE EC S.A.]]*1.23</f>
        <v>0</v>
      </c>
      <c r="N12" s="16">
        <f>Tabela12457[[#This Row],[cena jednostkowa netto w PLN]]*Tabela12457[[#This Row],[ilość dla ZEWK S.A.]]</f>
        <v>0</v>
      </c>
      <c r="O12" s="16">
        <f>Tabela12457[[#This Row],[cena netto dla ZEWK S.A.]]*1.23</f>
        <v>0</v>
      </c>
      <c r="P12" s="16">
        <f>Tabela12457[[#This Row],[cena jednostkowa netto w PLN]]*Tabela12457[[#This Row],[ilość dla EC Zielona Góra S.A.]]</f>
        <v>0</v>
      </c>
      <c r="Q12" s="16">
        <f>Tabela12457[[#This Row],[cena netto dla EC Zielona Góra S.A.]]*1.23</f>
        <v>0</v>
      </c>
      <c r="R12" s="16">
        <f>Tabela12457[[#This Row],[cena jednostkowa netto w PLN]]*Tabela12457[[#This Row],[ilość dla PGE Toruń S.A.]]</f>
        <v>0</v>
      </c>
      <c r="S12" s="16">
        <f>Tabela12457[[#This Row],[cena netto dla PGE Toruń S.A.]]*1.23</f>
        <v>0</v>
      </c>
    </row>
    <row r="13" spans="1:19" ht="15" customHeight="1" x14ac:dyDescent="0.25">
      <c r="A13" s="9" t="s">
        <v>41</v>
      </c>
      <c r="B13" s="8" t="s">
        <v>42</v>
      </c>
      <c r="C13" s="21" t="s">
        <v>4</v>
      </c>
      <c r="D13" s="22">
        <f>SUM(Tabela12457[[#This Row],[ilość dla PGE EC S.A.]:[ilość dla PGE Toruń S.A.]])</f>
        <v>9</v>
      </c>
      <c r="E13" s="23">
        <v>5</v>
      </c>
      <c r="F13" s="22">
        <v>2</v>
      </c>
      <c r="G13" s="22">
        <v>1</v>
      </c>
      <c r="H13" s="22">
        <v>1</v>
      </c>
      <c r="I13" s="36"/>
      <c r="J13" s="7">
        <f>Tabela12457[[#This Row],[cena jednostkowa netto w PLN]]*Tabela12457[[#This Row],[ilość łączna ]]</f>
        <v>0</v>
      </c>
      <c r="K13" s="7">
        <f>Tabela12457[[#This Row],[cena netto łączna]]*1.23</f>
        <v>0</v>
      </c>
      <c r="L13" s="7">
        <f>Tabela12457[[#This Row],[ilość dla PGE EC S.A.]]*Tabela12457[[#This Row],[cena jednostkowa netto w PLN]]</f>
        <v>0</v>
      </c>
      <c r="M13" s="7">
        <f>Tabela12457[[#This Row],[cena netto dla PGE EC S.A.]]*1.23</f>
        <v>0</v>
      </c>
      <c r="N13" s="16">
        <f>Tabela12457[[#This Row],[cena jednostkowa netto w PLN]]*Tabela12457[[#This Row],[ilość dla ZEWK S.A.]]</f>
        <v>0</v>
      </c>
      <c r="O13" s="16">
        <f>Tabela12457[[#This Row],[cena netto dla ZEWK S.A.]]*1.23</f>
        <v>0</v>
      </c>
      <c r="P13" s="16">
        <f>Tabela12457[[#This Row],[cena jednostkowa netto w PLN]]*Tabela12457[[#This Row],[ilość dla EC Zielona Góra S.A.]]</f>
        <v>0</v>
      </c>
      <c r="Q13" s="16">
        <f>Tabela12457[[#This Row],[cena netto dla EC Zielona Góra S.A.]]*1.23</f>
        <v>0</v>
      </c>
      <c r="R13" s="16">
        <f>Tabela12457[[#This Row],[cena jednostkowa netto w PLN]]*Tabela12457[[#This Row],[ilość dla PGE Toruń S.A.]]</f>
        <v>0</v>
      </c>
      <c r="S13" s="16">
        <f>Tabela12457[[#This Row],[cena netto dla PGE Toruń S.A.]]*1.23</f>
        <v>0</v>
      </c>
    </row>
    <row r="14" spans="1:19" ht="15" customHeight="1" x14ac:dyDescent="0.25">
      <c r="A14" s="9" t="s">
        <v>43</v>
      </c>
      <c r="B14" s="27" t="s">
        <v>44</v>
      </c>
      <c r="C14" s="21" t="s">
        <v>4</v>
      </c>
      <c r="D14" s="22">
        <f>SUM(Tabela12457[[#This Row],[ilość dla PGE EC S.A.]:[ilość dla PGE Toruń S.A.]])</f>
        <v>30</v>
      </c>
      <c r="E14" s="23">
        <v>20</v>
      </c>
      <c r="F14" s="22">
        <v>8</v>
      </c>
      <c r="G14" s="22">
        <v>1</v>
      </c>
      <c r="H14" s="22">
        <v>1</v>
      </c>
      <c r="I14" s="36"/>
      <c r="J14" s="7">
        <f>Tabela12457[[#This Row],[cena jednostkowa netto w PLN]]*Tabela12457[[#This Row],[ilość łączna ]]</f>
        <v>0</v>
      </c>
      <c r="K14" s="7">
        <f>Tabela12457[[#This Row],[cena netto łączna]]*1.23</f>
        <v>0</v>
      </c>
      <c r="L14" s="7">
        <f>Tabela12457[[#This Row],[ilość dla PGE EC S.A.]]*Tabela12457[[#This Row],[cena jednostkowa netto w PLN]]</f>
        <v>0</v>
      </c>
      <c r="M14" s="7">
        <f>Tabela12457[[#This Row],[cena netto dla PGE EC S.A.]]*1.23</f>
        <v>0</v>
      </c>
      <c r="N14" s="16">
        <f>Tabela12457[[#This Row],[cena jednostkowa netto w PLN]]*Tabela12457[[#This Row],[ilość dla ZEWK S.A.]]</f>
        <v>0</v>
      </c>
      <c r="O14" s="16">
        <f>Tabela12457[[#This Row],[cena netto dla ZEWK S.A.]]*1.23</f>
        <v>0</v>
      </c>
      <c r="P14" s="16">
        <f>Tabela12457[[#This Row],[cena jednostkowa netto w PLN]]*Tabela12457[[#This Row],[ilość dla EC Zielona Góra S.A.]]</f>
        <v>0</v>
      </c>
      <c r="Q14" s="16">
        <f>Tabela12457[[#This Row],[cena netto dla EC Zielona Góra S.A.]]*1.23</f>
        <v>0</v>
      </c>
      <c r="R14" s="16">
        <f>Tabela12457[[#This Row],[cena jednostkowa netto w PLN]]*Tabela12457[[#This Row],[ilość dla PGE Toruń S.A.]]</f>
        <v>0</v>
      </c>
      <c r="S14" s="16">
        <f>Tabela12457[[#This Row],[cena netto dla PGE Toruń S.A.]]*1.23</f>
        <v>0</v>
      </c>
    </row>
    <row r="15" spans="1:19" ht="15" customHeight="1" x14ac:dyDescent="0.25">
      <c r="A15" s="9" t="s">
        <v>45</v>
      </c>
      <c r="B15" s="27" t="s">
        <v>46</v>
      </c>
      <c r="C15" s="21" t="s">
        <v>4</v>
      </c>
      <c r="D15" s="22">
        <f>SUM(Tabela12457[[#This Row],[ilość dla PGE EC S.A.]:[ilość dla PGE Toruń S.A.]])</f>
        <v>25</v>
      </c>
      <c r="E15" s="23">
        <v>20</v>
      </c>
      <c r="F15" s="22">
        <v>3</v>
      </c>
      <c r="G15" s="22">
        <v>1</v>
      </c>
      <c r="H15" s="22">
        <v>1</v>
      </c>
      <c r="I15" s="36"/>
      <c r="J15" s="7">
        <f>Tabela12457[[#This Row],[cena jednostkowa netto w PLN]]*Tabela12457[[#This Row],[ilość łączna ]]</f>
        <v>0</v>
      </c>
      <c r="K15" s="7">
        <f>Tabela12457[[#This Row],[cena netto łączna]]*1.23</f>
        <v>0</v>
      </c>
      <c r="L15" s="7">
        <f>Tabela12457[[#This Row],[ilość dla PGE EC S.A.]]*Tabela12457[[#This Row],[cena jednostkowa netto w PLN]]</f>
        <v>0</v>
      </c>
      <c r="M15" s="7">
        <f>Tabela12457[[#This Row],[cena netto dla PGE EC S.A.]]*1.23</f>
        <v>0</v>
      </c>
      <c r="N15" s="16">
        <f>Tabela12457[[#This Row],[cena jednostkowa netto w PLN]]*Tabela12457[[#This Row],[ilość dla ZEWK S.A.]]</f>
        <v>0</v>
      </c>
      <c r="O15" s="16">
        <f>Tabela12457[[#This Row],[cena netto dla ZEWK S.A.]]*1.23</f>
        <v>0</v>
      </c>
      <c r="P15" s="16">
        <f>Tabela12457[[#This Row],[cena jednostkowa netto w PLN]]*Tabela12457[[#This Row],[ilość dla EC Zielona Góra S.A.]]</f>
        <v>0</v>
      </c>
      <c r="Q15" s="16">
        <f>Tabela12457[[#This Row],[cena netto dla EC Zielona Góra S.A.]]*1.23</f>
        <v>0</v>
      </c>
      <c r="R15" s="16">
        <f>Tabela12457[[#This Row],[cena jednostkowa netto w PLN]]*Tabela12457[[#This Row],[ilość dla PGE Toruń S.A.]]</f>
        <v>0</v>
      </c>
      <c r="S15" s="16">
        <f>Tabela12457[[#This Row],[cena netto dla PGE Toruń S.A.]]*1.23</f>
        <v>0</v>
      </c>
    </row>
    <row r="16" spans="1:19" ht="15" customHeight="1" x14ac:dyDescent="0.25">
      <c r="A16" s="9" t="s">
        <v>47</v>
      </c>
      <c r="B16" s="10" t="s">
        <v>48</v>
      </c>
      <c r="C16" s="22" t="s">
        <v>4</v>
      </c>
      <c r="D16" s="22">
        <f>SUM(Tabela12457[[#This Row],[ilość dla PGE EC S.A.]:[ilość dla PGE Toruń S.A.]])</f>
        <v>38</v>
      </c>
      <c r="E16" s="23">
        <v>30</v>
      </c>
      <c r="F16" s="26">
        <v>4</v>
      </c>
      <c r="G16" s="26">
        <v>2</v>
      </c>
      <c r="H16" s="26">
        <v>2</v>
      </c>
      <c r="I16" s="37"/>
      <c r="J16" s="7">
        <f>Tabela12457[[#This Row],[cena jednostkowa netto w PLN]]*Tabela12457[[#This Row],[ilość łączna ]]</f>
        <v>0</v>
      </c>
      <c r="K16" s="7">
        <f>Tabela12457[[#This Row],[cena netto łączna]]*1.23</f>
        <v>0</v>
      </c>
      <c r="L16" s="7">
        <f>Tabela12457[[#This Row],[ilość dla PGE EC S.A.]]*Tabela12457[[#This Row],[cena jednostkowa netto w PLN]]</f>
        <v>0</v>
      </c>
      <c r="M16" s="7">
        <f>Tabela12457[[#This Row],[cena netto dla PGE EC S.A.]]*1.23</f>
        <v>0</v>
      </c>
      <c r="N16" s="16">
        <f>Tabela12457[[#This Row],[cena jednostkowa netto w PLN]]*Tabela12457[[#This Row],[ilość dla ZEWK S.A.]]</f>
        <v>0</v>
      </c>
      <c r="O16" s="16">
        <f>Tabela12457[[#This Row],[cena netto dla ZEWK S.A.]]*1.23</f>
        <v>0</v>
      </c>
      <c r="P16" s="16">
        <f>Tabela12457[[#This Row],[cena jednostkowa netto w PLN]]*Tabela12457[[#This Row],[ilość dla EC Zielona Góra S.A.]]</f>
        <v>0</v>
      </c>
      <c r="Q16" s="16">
        <f>Tabela12457[[#This Row],[cena netto dla EC Zielona Góra S.A.]]*1.23</f>
        <v>0</v>
      </c>
      <c r="R16" s="16">
        <f>Tabela12457[[#This Row],[cena jednostkowa netto w PLN]]*Tabela12457[[#This Row],[ilość dla PGE Toruń S.A.]]</f>
        <v>0</v>
      </c>
      <c r="S16" s="16">
        <f>Tabela12457[[#This Row],[cena netto dla PGE Toruń S.A.]]*1.23</f>
        <v>0</v>
      </c>
    </row>
    <row r="17" spans="1:19" ht="15" customHeight="1" x14ac:dyDescent="0.25">
      <c r="A17" s="9" t="s">
        <v>49</v>
      </c>
      <c r="B17" s="10" t="s">
        <v>50</v>
      </c>
      <c r="C17" s="22" t="s">
        <v>4</v>
      </c>
      <c r="D17" s="22">
        <f>SUM(Tabela12457[[#This Row],[ilość dla PGE EC S.A.]:[ilość dla PGE Toruń S.A.]])</f>
        <v>38</v>
      </c>
      <c r="E17" s="23">
        <v>30</v>
      </c>
      <c r="F17" s="26">
        <v>4</v>
      </c>
      <c r="G17" s="26">
        <v>2</v>
      </c>
      <c r="H17" s="26">
        <v>2</v>
      </c>
      <c r="I17" s="37"/>
      <c r="J17" s="7">
        <f>Tabela12457[[#This Row],[cena jednostkowa netto w PLN]]*Tabela12457[[#This Row],[ilość łączna ]]</f>
        <v>0</v>
      </c>
      <c r="K17" s="7">
        <f>Tabela12457[[#This Row],[cena netto łączna]]*1.23</f>
        <v>0</v>
      </c>
      <c r="L17" s="7">
        <f>Tabela12457[[#This Row],[ilość dla PGE EC S.A.]]*Tabela12457[[#This Row],[cena jednostkowa netto w PLN]]</f>
        <v>0</v>
      </c>
      <c r="M17" s="7">
        <f>Tabela12457[[#This Row],[cena netto dla PGE EC S.A.]]*1.23</f>
        <v>0</v>
      </c>
      <c r="N17" s="16">
        <f>Tabela12457[[#This Row],[cena jednostkowa netto w PLN]]*Tabela12457[[#This Row],[ilość dla ZEWK S.A.]]</f>
        <v>0</v>
      </c>
      <c r="O17" s="16">
        <f>Tabela12457[[#This Row],[cena netto dla ZEWK S.A.]]*1.23</f>
        <v>0</v>
      </c>
      <c r="P17" s="16">
        <f>Tabela12457[[#This Row],[cena jednostkowa netto w PLN]]*Tabela12457[[#This Row],[ilość dla EC Zielona Góra S.A.]]</f>
        <v>0</v>
      </c>
      <c r="Q17" s="16">
        <f>Tabela12457[[#This Row],[cena netto dla EC Zielona Góra S.A.]]*1.23</f>
        <v>0</v>
      </c>
      <c r="R17" s="16">
        <f>Tabela12457[[#This Row],[cena jednostkowa netto w PLN]]*Tabela12457[[#This Row],[ilość dla PGE Toruń S.A.]]</f>
        <v>0</v>
      </c>
      <c r="S17" s="16">
        <f>Tabela12457[[#This Row],[cena netto dla PGE Toruń S.A.]]*1.23</f>
        <v>0</v>
      </c>
    </row>
    <row r="18" spans="1:19" ht="15" customHeight="1" x14ac:dyDescent="0.25">
      <c r="A18" s="9" t="s">
        <v>51</v>
      </c>
      <c r="B18" s="27" t="s">
        <v>52</v>
      </c>
      <c r="C18" s="21" t="s">
        <v>4</v>
      </c>
      <c r="D18" s="22">
        <f>SUM(Tabela12457[[#This Row],[ilość dla PGE EC S.A.]:[ilość dla PGE Toruń S.A.]])</f>
        <v>6</v>
      </c>
      <c r="E18" s="23">
        <v>5</v>
      </c>
      <c r="F18" s="22">
        <v>1</v>
      </c>
      <c r="G18" s="22">
        <v>0</v>
      </c>
      <c r="H18" s="22">
        <v>0</v>
      </c>
      <c r="I18" s="36"/>
      <c r="J18" s="7">
        <f>Tabela12457[[#This Row],[cena jednostkowa netto w PLN]]*Tabela12457[[#This Row],[ilość łączna ]]</f>
        <v>0</v>
      </c>
      <c r="K18" s="7">
        <f>Tabela12457[[#This Row],[cena netto łączna]]*1.23</f>
        <v>0</v>
      </c>
      <c r="L18" s="7">
        <f>Tabela12457[[#This Row],[ilość dla PGE EC S.A.]]*Tabela12457[[#This Row],[cena jednostkowa netto w PLN]]</f>
        <v>0</v>
      </c>
      <c r="M18" s="7">
        <f>Tabela12457[[#This Row],[cena netto dla PGE EC S.A.]]*1.23</f>
        <v>0</v>
      </c>
      <c r="N18" s="16">
        <f>Tabela12457[[#This Row],[cena jednostkowa netto w PLN]]*Tabela12457[[#This Row],[ilość dla ZEWK S.A.]]</f>
        <v>0</v>
      </c>
      <c r="O18" s="16">
        <f>Tabela12457[[#This Row],[cena netto dla ZEWK S.A.]]*1.23</f>
        <v>0</v>
      </c>
      <c r="P18" s="16">
        <f>Tabela12457[[#This Row],[cena jednostkowa netto w PLN]]*Tabela12457[[#This Row],[ilość dla EC Zielona Góra S.A.]]</f>
        <v>0</v>
      </c>
      <c r="Q18" s="16">
        <f>Tabela12457[[#This Row],[cena netto dla EC Zielona Góra S.A.]]*1.23</f>
        <v>0</v>
      </c>
      <c r="R18" s="16">
        <f>Tabela12457[[#This Row],[cena jednostkowa netto w PLN]]*Tabela12457[[#This Row],[ilość dla PGE Toruń S.A.]]</f>
        <v>0</v>
      </c>
      <c r="S18" s="16">
        <f>Tabela12457[[#This Row],[cena netto dla PGE Toruń S.A.]]*1.23</f>
        <v>0</v>
      </c>
    </row>
    <row r="19" spans="1:19" ht="15" customHeight="1" x14ac:dyDescent="0.25">
      <c r="A19" s="9" t="s">
        <v>53</v>
      </c>
      <c r="B19" s="27" t="s">
        <v>54</v>
      </c>
      <c r="C19" s="21" t="s">
        <v>4</v>
      </c>
      <c r="D19" s="22">
        <f>SUM(Tabela12457[[#This Row],[ilość dla PGE EC S.A.]:[ilość dla PGE Toruń S.A.]])</f>
        <v>6</v>
      </c>
      <c r="E19" s="23">
        <v>5</v>
      </c>
      <c r="F19" s="22">
        <v>1</v>
      </c>
      <c r="G19" s="22">
        <v>0</v>
      </c>
      <c r="H19" s="22">
        <v>0</v>
      </c>
      <c r="I19" s="36"/>
      <c r="J19" s="7">
        <f>Tabela12457[[#This Row],[cena jednostkowa netto w PLN]]*Tabela12457[[#This Row],[ilość łączna ]]</f>
        <v>0</v>
      </c>
      <c r="K19" s="7">
        <f>Tabela12457[[#This Row],[cena netto łączna]]*1.23</f>
        <v>0</v>
      </c>
      <c r="L19" s="7">
        <f>Tabela12457[[#This Row],[ilość dla PGE EC S.A.]]*Tabela12457[[#This Row],[cena jednostkowa netto w PLN]]</f>
        <v>0</v>
      </c>
      <c r="M19" s="7">
        <f>Tabela12457[[#This Row],[cena netto dla PGE EC S.A.]]*1.23</f>
        <v>0</v>
      </c>
      <c r="N19" s="16">
        <f>Tabela12457[[#This Row],[cena jednostkowa netto w PLN]]*Tabela12457[[#This Row],[ilość dla ZEWK S.A.]]</f>
        <v>0</v>
      </c>
      <c r="O19" s="16">
        <f>Tabela12457[[#This Row],[cena netto dla ZEWK S.A.]]*1.23</f>
        <v>0</v>
      </c>
      <c r="P19" s="16">
        <f>Tabela12457[[#This Row],[cena jednostkowa netto w PLN]]*Tabela12457[[#This Row],[ilość dla EC Zielona Góra S.A.]]</f>
        <v>0</v>
      </c>
      <c r="Q19" s="16">
        <f>Tabela12457[[#This Row],[cena netto dla EC Zielona Góra S.A.]]*1.23</f>
        <v>0</v>
      </c>
      <c r="R19" s="16">
        <f>Tabela12457[[#This Row],[cena jednostkowa netto w PLN]]*Tabela12457[[#This Row],[ilość dla PGE Toruń S.A.]]</f>
        <v>0</v>
      </c>
      <c r="S19" s="16">
        <f>Tabela12457[[#This Row],[cena netto dla PGE Toruń S.A.]]*1.23</f>
        <v>0</v>
      </c>
    </row>
    <row r="20" spans="1:19" ht="15" customHeight="1" x14ac:dyDescent="0.25">
      <c r="A20" s="9" t="s">
        <v>127</v>
      </c>
      <c r="B20" s="10" t="s">
        <v>126</v>
      </c>
      <c r="C20" s="47" t="s">
        <v>5</v>
      </c>
      <c r="D20" s="44">
        <f>SUM(Tabela12457[[#This Row],[ilość dla PGE EC S.A.]:[ilość dla PGE Toruń S.A.]])</f>
        <v>1900</v>
      </c>
      <c r="E20" s="23">
        <v>1000</v>
      </c>
      <c r="F20" s="45">
        <v>500</v>
      </c>
      <c r="G20" s="44">
        <v>200</v>
      </c>
      <c r="H20" s="44">
        <v>200</v>
      </c>
      <c r="I20" s="36"/>
      <c r="J20" s="7">
        <f>Tabela12457[[#This Row],[cena jednostkowa netto w PLN]]*Tabela12457[[#This Row],[ilość łączna ]]</f>
        <v>0</v>
      </c>
      <c r="K20" s="46">
        <f>Tabela12457[[#This Row],[cena netto łączna]]*1.23</f>
        <v>0</v>
      </c>
      <c r="L20" s="7">
        <f>Tabela12457[[#This Row],[ilość dla PGE EC S.A.]]*Tabela12457[[#This Row],[cena jednostkowa netto w PLN]]</f>
        <v>0</v>
      </c>
      <c r="M20" s="46">
        <f>Tabela12457[[#This Row],[cena netto dla PGE EC S.A.]]*1.23</f>
        <v>0</v>
      </c>
      <c r="N20" s="16">
        <f>Tabela12457[[#This Row],[cena jednostkowa netto w PLN]]*Tabela12457[[#This Row],[ilość dla ZEWK S.A.]]</f>
        <v>0</v>
      </c>
      <c r="O20" s="16">
        <f>Tabela12457[[#This Row],[cena netto dla ZEWK S.A.]]*1.23</f>
        <v>0</v>
      </c>
      <c r="P20" s="16">
        <f>Tabela12457[[#This Row],[cena jednostkowa netto w PLN]]*Tabela12457[[#This Row],[ilość dla EC Zielona Góra S.A.]]</f>
        <v>0</v>
      </c>
      <c r="Q20" s="16">
        <f>Tabela12457[[#This Row],[cena netto dla EC Zielona Góra S.A.]]*1.23</f>
        <v>0</v>
      </c>
      <c r="R20" s="16">
        <f>Tabela12457[[#This Row],[cena jednostkowa netto w PLN]]*Tabela12457[[#This Row],[ilość dla PGE Toruń S.A.]]</f>
        <v>0</v>
      </c>
      <c r="S20" s="16">
        <f>Tabela12457[[#This Row],[cena netto dla PGE Toruń S.A.]]*1.23</f>
        <v>0</v>
      </c>
    </row>
    <row r="21" spans="1:19" ht="15" customHeight="1" x14ac:dyDescent="0.25">
      <c r="A21" s="9" t="s">
        <v>55</v>
      </c>
      <c r="B21" s="8" t="s">
        <v>56</v>
      </c>
      <c r="C21" s="21" t="s">
        <v>4</v>
      </c>
      <c r="D21" s="22">
        <f>SUM(Tabela12457[[#This Row],[ilość dla PGE EC S.A.]:[ilość dla PGE Toruń S.A.]])</f>
        <v>950</v>
      </c>
      <c r="E21" s="23">
        <v>800</v>
      </c>
      <c r="F21" s="22">
        <v>50</v>
      </c>
      <c r="G21" s="22">
        <v>20</v>
      </c>
      <c r="H21" s="22">
        <v>80</v>
      </c>
      <c r="I21" s="36"/>
      <c r="J21" s="7">
        <f>Tabela12457[[#This Row],[cena jednostkowa netto w PLN]]*Tabela12457[[#This Row],[ilość łączna ]]</f>
        <v>0</v>
      </c>
      <c r="K21" s="7">
        <f>Tabela12457[[#This Row],[cena netto łączna]]*1.23</f>
        <v>0</v>
      </c>
      <c r="L21" s="7">
        <f>Tabela12457[[#This Row],[ilość dla PGE EC S.A.]]*Tabela12457[[#This Row],[cena jednostkowa netto w PLN]]</f>
        <v>0</v>
      </c>
      <c r="M21" s="7">
        <f>Tabela12457[[#This Row],[cena netto dla PGE EC S.A.]]*1.23</f>
        <v>0</v>
      </c>
      <c r="N21" s="16">
        <f>Tabela12457[[#This Row],[cena jednostkowa netto w PLN]]*Tabela12457[[#This Row],[ilość dla ZEWK S.A.]]</f>
        <v>0</v>
      </c>
      <c r="O21" s="16">
        <f>Tabela12457[[#This Row],[cena netto dla ZEWK S.A.]]*1.23</f>
        <v>0</v>
      </c>
      <c r="P21" s="16">
        <f>Tabela12457[[#This Row],[cena jednostkowa netto w PLN]]*Tabela12457[[#This Row],[ilość dla EC Zielona Góra S.A.]]</f>
        <v>0</v>
      </c>
      <c r="Q21" s="16">
        <f>Tabela12457[[#This Row],[cena netto dla EC Zielona Góra S.A.]]*1.23</f>
        <v>0</v>
      </c>
      <c r="R21" s="16">
        <f>Tabela12457[[#This Row],[cena jednostkowa netto w PLN]]*Tabela12457[[#This Row],[ilość dla PGE Toruń S.A.]]</f>
        <v>0</v>
      </c>
      <c r="S21" s="16">
        <f>Tabela12457[[#This Row],[cena netto dla PGE Toruń S.A.]]*1.23</f>
        <v>0</v>
      </c>
    </row>
    <row r="22" spans="1:19" ht="15" customHeight="1" x14ac:dyDescent="0.25">
      <c r="A22" s="9" t="s">
        <v>57</v>
      </c>
      <c r="B22" s="8" t="s">
        <v>58</v>
      </c>
      <c r="C22" s="21" t="s">
        <v>4</v>
      </c>
      <c r="D22" s="22">
        <f>SUM(Tabela12457[[#This Row],[ilość dla PGE EC S.A.]:[ilość dla PGE Toruń S.A.]])</f>
        <v>5</v>
      </c>
      <c r="E22" s="23">
        <v>2</v>
      </c>
      <c r="F22" s="22">
        <v>1</v>
      </c>
      <c r="G22" s="22">
        <v>1</v>
      </c>
      <c r="H22" s="22">
        <v>1</v>
      </c>
      <c r="I22" s="36"/>
      <c r="J22" s="7">
        <f>Tabela12457[[#This Row],[cena jednostkowa netto w PLN]]*Tabela12457[[#This Row],[ilość łączna ]]</f>
        <v>0</v>
      </c>
      <c r="K22" s="7">
        <f>Tabela12457[[#This Row],[cena netto łączna]]*1.23</f>
        <v>0</v>
      </c>
      <c r="L22" s="7">
        <f>Tabela12457[[#This Row],[ilość dla PGE EC S.A.]]*Tabela12457[[#This Row],[cena jednostkowa netto w PLN]]</f>
        <v>0</v>
      </c>
      <c r="M22" s="7">
        <f>Tabela12457[[#This Row],[cena netto dla PGE EC S.A.]]*1.23</f>
        <v>0</v>
      </c>
      <c r="N22" s="16">
        <f>Tabela12457[[#This Row],[cena jednostkowa netto w PLN]]*Tabela12457[[#This Row],[ilość dla ZEWK S.A.]]</f>
        <v>0</v>
      </c>
      <c r="O22" s="16">
        <f>Tabela12457[[#This Row],[cena netto dla ZEWK S.A.]]*1.23</f>
        <v>0</v>
      </c>
      <c r="P22" s="16">
        <f>Tabela12457[[#This Row],[cena jednostkowa netto w PLN]]*Tabela12457[[#This Row],[ilość dla EC Zielona Góra S.A.]]</f>
        <v>0</v>
      </c>
      <c r="Q22" s="16">
        <f>Tabela12457[[#This Row],[cena netto dla EC Zielona Góra S.A.]]*1.23</f>
        <v>0</v>
      </c>
      <c r="R22" s="16">
        <f>Tabela12457[[#This Row],[cena jednostkowa netto w PLN]]*Tabela12457[[#This Row],[ilość dla PGE Toruń S.A.]]</f>
        <v>0</v>
      </c>
      <c r="S22" s="16">
        <f>Tabela12457[[#This Row],[cena netto dla PGE Toruń S.A.]]*1.23</f>
        <v>0</v>
      </c>
    </row>
    <row r="23" spans="1:19" ht="15" customHeight="1" x14ac:dyDescent="0.25">
      <c r="A23" s="9" t="s">
        <v>59</v>
      </c>
      <c r="B23" s="8" t="s">
        <v>60</v>
      </c>
      <c r="C23" s="21" t="s">
        <v>5</v>
      </c>
      <c r="D23" s="22">
        <f>SUM(Tabela12457[[#This Row],[ilość dla PGE EC S.A.]:[ilość dla PGE Toruń S.A.]])</f>
        <v>1100</v>
      </c>
      <c r="E23" s="23">
        <v>600</v>
      </c>
      <c r="F23" s="22">
        <v>400</v>
      </c>
      <c r="G23" s="22">
        <v>50</v>
      </c>
      <c r="H23" s="22">
        <v>50</v>
      </c>
      <c r="I23" s="36"/>
      <c r="J23" s="7">
        <f>Tabela12457[[#This Row],[cena jednostkowa netto w PLN]]*Tabela12457[[#This Row],[ilość łączna ]]</f>
        <v>0</v>
      </c>
      <c r="K23" s="7">
        <f>Tabela12457[[#This Row],[cena netto łączna]]*1.23</f>
        <v>0</v>
      </c>
      <c r="L23" s="7">
        <f>Tabela12457[[#This Row],[ilość dla PGE EC S.A.]]*Tabela12457[[#This Row],[cena jednostkowa netto w PLN]]</f>
        <v>0</v>
      </c>
      <c r="M23" s="7">
        <f>Tabela12457[[#This Row],[cena netto dla PGE EC S.A.]]*1.23</f>
        <v>0</v>
      </c>
      <c r="N23" s="16">
        <f>Tabela12457[[#This Row],[cena jednostkowa netto w PLN]]*Tabela12457[[#This Row],[ilość dla ZEWK S.A.]]</f>
        <v>0</v>
      </c>
      <c r="O23" s="16">
        <f>Tabela12457[[#This Row],[cena netto dla ZEWK S.A.]]*1.23</f>
        <v>0</v>
      </c>
      <c r="P23" s="16">
        <f>Tabela12457[[#This Row],[cena jednostkowa netto w PLN]]*Tabela12457[[#This Row],[ilość dla EC Zielona Góra S.A.]]</f>
        <v>0</v>
      </c>
      <c r="Q23" s="16">
        <f>Tabela12457[[#This Row],[cena netto dla EC Zielona Góra S.A.]]*1.23</f>
        <v>0</v>
      </c>
      <c r="R23" s="16">
        <f>Tabela12457[[#This Row],[cena jednostkowa netto w PLN]]*Tabela12457[[#This Row],[ilość dla PGE Toruń S.A.]]</f>
        <v>0</v>
      </c>
      <c r="S23" s="16">
        <f>Tabela12457[[#This Row],[cena netto dla PGE Toruń S.A.]]*1.23</f>
        <v>0</v>
      </c>
    </row>
    <row r="24" spans="1:19" ht="15" customHeight="1" x14ac:dyDescent="0.25">
      <c r="A24" s="9" t="s">
        <v>61</v>
      </c>
      <c r="B24" s="8" t="s">
        <v>62</v>
      </c>
      <c r="C24" s="21" t="s">
        <v>4</v>
      </c>
      <c r="D24" s="22">
        <f>SUM(Tabela12457[[#This Row],[ilość dla PGE EC S.A.]:[ilość dla PGE Toruń S.A.]])</f>
        <v>37</v>
      </c>
      <c r="E24" s="23">
        <v>30</v>
      </c>
      <c r="F24" s="22">
        <v>5</v>
      </c>
      <c r="G24" s="22">
        <v>1</v>
      </c>
      <c r="H24" s="22">
        <v>1</v>
      </c>
      <c r="I24" s="36"/>
      <c r="J24" s="7">
        <f>Tabela12457[[#This Row],[cena jednostkowa netto w PLN]]*Tabela12457[[#This Row],[ilość łączna ]]</f>
        <v>0</v>
      </c>
      <c r="K24" s="7">
        <f>Tabela12457[[#This Row],[cena netto łączna]]*1.23</f>
        <v>0</v>
      </c>
      <c r="L24" s="7">
        <f>Tabela12457[[#This Row],[ilość dla PGE EC S.A.]]*Tabela12457[[#This Row],[cena jednostkowa netto w PLN]]</f>
        <v>0</v>
      </c>
      <c r="M24" s="7">
        <f>Tabela12457[[#This Row],[cena netto dla PGE EC S.A.]]*1.23</f>
        <v>0</v>
      </c>
      <c r="N24" s="16">
        <f>Tabela12457[[#This Row],[cena jednostkowa netto w PLN]]*Tabela12457[[#This Row],[ilość dla ZEWK S.A.]]</f>
        <v>0</v>
      </c>
      <c r="O24" s="16">
        <f>Tabela12457[[#This Row],[cena netto dla ZEWK S.A.]]*1.23</f>
        <v>0</v>
      </c>
      <c r="P24" s="16">
        <f>Tabela12457[[#This Row],[cena jednostkowa netto w PLN]]*Tabela12457[[#This Row],[ilość dla EC Zielona Góra S.A.]]</f>
        <v>0</v>
      </c>
      <c r="Q24" s="16">
        <f>Tabela12457[[#This Row],[cena netto dla EC Zielona Góra S.A.]]*1.23</f>
        <v>0</v>
      </c>
      <c r="R24" s="16">
        <f>Tabela12457[[#This Row],[cena jednostkowa netto w PLN]]*Tabela12457[[#This Row],[ilość dla PGE Toruń S.A.]]</f>
        <v>0</v>
      </c>
      <c r="S24" s="16">
        <f>Tabela12457[[#This Row],[cena netto dla PGE Toruń S.A.]]*1.23</f>
        <v>0</v>
      </c>
    </row>
    <row r="25" spans="1:19" ht="15" customHeight="1" x14ac:dyDescent="0.25">
      <c r="A25" s="9" t="s">
        <v>63</v>
      </c>
      <c r="B25" s="8" t="s">
        <v>64</v>
      </c>
      <c r="C25" s="21" t="s">
        <v>4</v>
      </c>
      <c r="D25" s="22">
        <f>SUM(Tabela12457[[#This Row],[ilość dla PGE EC S.A.]:[ilość dla PGE Toruń S.A.]])</f>
        <v>200</v>
      </c>
      <c r="E25" s="23">
        <v>100</v>
      </c>
      <c r="F25" s="22">
        <v>40</v>
      </c>
      <c r="G25" s="22">
        <v>30</v>
      </c>
      <c r="H25" s="22">
        <v>30</v>
      </c>
      <c r="I25" s="36"/>
      <c r="J25" s="7">
        <f>Tabela12457[[#This Row],[cena jednostkowa netto w PLN]]*Tabela12457[[#This Row],[ilość łączna ]]</f>
        <v>0</v>
      </c>
      <c r="K25" s="7">
        <f>Tabela12457[[#This Row],[cena netto łączna]]*1.23</f>
        <v>0</v>
      </c>
      <c r="L25" s="7">
        <f>Tabela12457[[#This Row],[ilość dla PGE EC S.A.]]*Tabela12457[[#This Row],[cena jednostkowa netto w PLN]]</f>
        <v>0</v>
      </c>
      <c r="M25" s="7">
        <f>Tabela12457[[#This Row],[cena netto dla PGE EC S.A.]]*1.23</f>
        <v>0</v>
      </c>
      <c r="N25" s="16">
        <f>Tabela12457[[#This Row],[cena jednostkowa netto w PLN]]*Tabela12457[[#This Row],[ilość dla ZEWK S.A.]]</f>
        <v>0</v>
      </c>
      <c r="O25" s="16">
        <f>Tabela12457[[#This Row],[cena netto dla ZEWK S.A.]]*1.23</f>
        <v>0</v>
      </c>
      <c r="P25" s="16">
        <f>Tabela12457[[#This Row],[cena jednostkowa netto w PLN]]*Tabela12457[[#This Row],[ilość dla EC Zielona Góra S.A.]]</f>
        <v>0</v>
      </c>
      <c r="Q25" s="16">
        <f>Tabela12457[[#This Row],[cena netto dla EC Zielona Góra S.A.]]*1.23</f>
        <v>0</v>
      </c>
      <c r="R25" s="16">
        <f>Tabela12457[[#This Row],[cena jednostkowa netto w PLN]]*Tabela12457[[#This Row],[ilość dla PGE Toruń S.A.]]</f>
        <v>0</v>
      </c>
      <c r="S25" s="16">
        <f>Tabela12457[[#This Row],[cena netto dla PGE Toruń S.A.]]*1.23</f>
        <v>0</v>
      </c>
    </row>
    <row r="26" spans="1:19" ht="26.25" customHeight="1" x14ac:dyDescent="0.25">
      <c r="A26" s="9" t="s">
        <v>65</v>
      </c>
      <c r="B26" s="8" t="s">
        <v>66</v>
      </c>
      <c r="C26" s="21" t="s">
        <v>4</v>
      </c>
      <c r="D26" s="22">
        <f>SUM(Tabela12457[[#This Row],[ilość dla PGE EC S.A.]:[ilość dla PGE Toruń S.A.]])</f>
        <v>250</v>
      </c>
      <c r="E26" s="23">
        <v>200</v>
      </c>
      <c r="F26" s="22">
        <v>30</v>
      </c>
      <c r="G26" s="22">
        <v>10</v>
      </c>
      <c r="H26" s="22">
        <v>10</v>
      </c>
      <c r="I26" s="36"/>
      <c r="J26" s="7">
        <f>Tabela12457[[#This Row],[cena jednostkowa netto w PLN]]*Tabela12457[[#This Row],[ilość łączna ]]</f>
        <v>0</v>
      </c>
      <c r="K26" s="7">
        <f>Tabela12457[[#This Row],[cena netto łączna]]*1.23</f>
        <v>0</v>
      </c>
      <c r="L26" s="7">
        <f>Tabela12457[[#This Row],[ilość dla PGE EC S.A.]]*Tabela12457[[#This Row],[cena jednostkowa netto w PLN]]</f>
        <v>0</v>
      </c>
      <c r="M26" s="7">
        <f>Tabela12457[[#This Row],[cena netto dla PGE EC S.A.]]*1.23</f>
        <v>0</v>
      </c>
      <c r="N26" s="16">
        <f>Tabela12457[[#This Row],[cena jednostkowa netto w PLN]]*Tabela12457[[#This Row],[ilość dla ZEWK S.A.]]</f>
        <v>0</v>
      </c>
      <c r="O26" s="16">
        <f>Tabela12457[[#This Row],[cena netto dla ZEWK S.A.]]*1.23</f>
        <v>0</v>
      </c>
      <c r="P26" s="16">
        <f>Tabela12457[[#This Row],[cena jednostkowa netto w PLN]]*Tabela12457[[#This Row],[ilość dla EC Zielona Góra S.A.]]</f>
        <v>0</v>
      </c>
      <c r="Q26" s="16">
        <f>Tabela12457[[#This Row],[cena netto dla EC Zielona Góra S.A.]]*1.23</f>
        <v>0</v>
      </c>
      <c r="R26" s="16">
        <f>Tabela12457[[#This Row],[cena jednostkowa netto w PLN]]*Tabela12457[[#This Row],[ilość dla PGE Toruń S.A.]]</f>
        <v>0</v>
      </c>
      <c r="S26" s="16">
        <f>Tabela12457[[#This Row],[cena netto dla PGE Toruń S.A.]]*1.23</f>
        <v>0</v>
      </c>
    </row>
    <row r="27" spans="1:19" ht="15" customHeight="1" x14ac:dyDescent="0.25">
      <c r="A27" s="9" t="s">
        <v>122</v>
      </c>
      <c r="B27" s="10" t="s">
        <v>123</v>
      </c>
      <c r="C27" s="21" t="s">
        <v>4</v>
      </c>
      <c r="D27" s="28">
        <f>SUM(Tabela12457[[#This Row],[ilość dla PGE EC S.A.]:[ilość dla PGE Toruń S.A.]])</f>
        <v>50</v>
      </c>
      <c r="E27" s="23">
        <v>20</v>
      </c>
      <c r="F27" s="42">
        <v>10</v>
      </c>
      <c r="G27" s="41">
        <v>10</v>
      </c>
      <c r="H27" s="41">
        <v>10</v>
      </c>
      <c r="I27" s="36"/>
      <c r="J27" s="7">
        <f>Tabela12457[[#This Row],[cena jednostkowa netto w PLN]]*Tabela12457[[#This Row],[ilość łączna ]]</f>
        <v>0</v>
      </c>
      <c r="K27" s="43">
        <f>Tabela12457[[#This Row],[cena netto łączna]]*1.23</f>
        <v>0</v>
      </c>
      <c r="L27" s="7">
        <f>Tabela12457[[#This Row],[ilość dla PGE EC S.A.]]*Tabela12457[[#This Row],[cena jednostkowa netto w PLN]]</f>
        <v>0</v>
      </c>
      <c r="M27" s="43">
        <f>Tabela12457[[#This Row],[cena netto dla PGE EC S.A.]]*1.23</f>
        <v>0</v>
      </c>
      <c r="N27" s="16">
        <f>Tabela12457[[#This Row],[cena jednostkowa netto w PLN]]*Tabela12457[[#This Row],[ilość dla ZEWK S.A.]]</f>
        <v>0</v>
      </c>
      <c r="O27" s="16">
        <f>Tabela12457[[#This Row],[cena netto dla ZEWK S.A.]]*1.23</f>
        <v>0</v>
      </c>
      <c r="P27" s="16">
        <f>Tabela12457[[#This Row],[cena jednostkowa netto w PLN]]*Tabela12457[[#This Row],[ilość dla EC Zielona Góra S.A.]]</f>
        <v>0</v>
      </c>
      <c r="Q27" s="16">
        <f>Tabela12457[[#This Row],[cena netto dla EC Zielona Góra S.A.]]*1.23</f>
        <v>0</v>
      </c>
      <c r="R27" s="16">
        <f>Tabela12457[[#This Row],[cena jednostkowa netto w PLN]]*Tabela12457[[#This Row],[ilość dla PGE Toruń S.A.]]</f>
        <v>0</v>
      </c>
      <c r="S27" s="16">
        <f>Tabela12457[[#This Row],[cena netto dla PGE Toruń S.A.]]*1.23</f>
        <v>0</v>
      </c>
    </row>
    <row r="28" spans="1:19" ht="15" customHeight="1" x14ac:dyDescent="0.25">
      <c r="A28" s="9" t="s">
        <v>67</v>
      </c>
      <c r="B28" s="8" t="s">
        <v>68</v>
      </c>
      <c r="C28" s="21" t="s">
        <v>4</v>
      </c>
      <c r="D28" s="22">
        <f>SUM(Tabela12457[[#This Row],[ilość dla PGE EC S.A.]:[ilość dla PGE Toruń S.A.]])</f>
        <v>240</v>
      </c>
      <c r="E28" s="23">
        <v>200</v>
      </c>
      <c r="F28" s="22">
        <v>20</v>
      </c>
      <c r="G28" s="22">
        <v>10</v>
      </c>
      <c r="H28" s="22">
        <v>10</v>
      </c>
      <c r="I28" s="36"/>
      <c r="J28" s="7">
        <f>Tabela12457[[#This Row],[cena jednostkowa netto w PLN]]*Tabela12457[[#This Row],[ilość łączna ]]</f>
        <v>0</v>
      </c>
      <c r="K28" s="7">
        <f>Tabela12457[[#This Row],[cena netto łączna]]*1.23</f>
        <v>0</v>
      </c>
      <c r="L28" s="7">
        <f>Tabela12457[[#This Row],[ilość dla PGE EC S.A.]]*Tabela12457[[#This Row],[cena jednostkowa netto w PLN]]</f>
        <v>0</v>
      </c>
      <c r="M28" s="7">
        <f>Tabela12457[[#This Row],[cena netto dla PGE EC S.A.]]*1.23</f>
        <v>0</v>
      </c>
      <c r="N28" s="16">
        <f>Tabela12457[[#This Row],[cena jednostkowa netto w PLN]]*Tabela12457[[#This Row],[ilość dla ZEWK S.A.]]</f>
        <v>0</v>
      </c>
      <c r="O28" s="16">
        <f>Tabela12457[[#This Row],[cena netto dla ZEWK S.A.]]*1.23</f>
        <v>0</v>
      </c>
      <c r="P28" s="16">
        <f>Tabela12457[[#This Row],[cena jednostkowa netto w PLN]]*Tabela12457[[#This Row],[ilość dla EC Zielona Góra S.A.]]</f>
        <v>0</v>
      </c>
      <c r="Q28" s="16">
        <f>Tabela12457[[#This Row],[cena netto dla EC Zielona Góra S.A.]]*1.23</f>
        <v>0</v>
      </c>
      <c r="R28" s="16">
        <f>Tabela12457[[#This Row],[cena jednostkowa netto w PLN]]*Tabela12457[[#This Row],[ilość dla PGE Toruń S.A.]]</f>
        <v>0</v>
      </c>
      <c r="S28" s="16">
        <f>Tabela12457[[#This Row],[cena netto dla PGE Toruń S.A.]]*1.23</f>
        <v>0</v>
      </c>
    </row>
    <row r="29" spans="1:19" ht="15" customHeight="1" x14ac:dyDescent="0.25">
      <c r="A29" s="9" t="s">
        <v>69</v>
      </c>
      <c r="B29" s="27" t="s">
        <v>70</v>
      </c>
      <c r="C29" s="21" t="s">
        <v>4</v>
      </c>
      <c r="D29" s="22">
        <f>SUM(Tabela12457[[#This Row],[ilość dla PGE EC S.A.]:[ilość dla PGE Toruń S.A.]])</f>
        <v>11300</v>
      </c>
      <c r="E29" s="23">
        <v>6500</v>
      </c>
      <c r="F29" s="22">
        <v>4000</v>
      </c>
      <c r="G29" s="22">
        <v>100</v>
      </c>
      <c r="H29" s="28">
        <v>700</v>
      </c>
      <c r="I29" s="36"/>
      <c r="J29" s="7">
        <f>Tabela12457[[#This Row],[cena jednostkowa netto w PLN]]*Tabela12457[[#This Row],[ilość łączna ]]</f>
        <v>0</v>
      </c>
      <c r="K29" s="7">
        <f>Tabela12457[[#This Row],[cena netto łączna]]*1.23</f>
        <v>0</v>
      </c>
      <c r="L29" s="7">
        <f>Tabela12457[[#This Row],[ilość dla PGE EC S.A.]]*Tabela12457[[#This Row],[cena jednostkowa netto w PLN]]</f>
        <v>0</v>
      </c>
      <c r="M29" s="7">
        <f>Tabela12457[[#This Row],[cena netto dla PGE EC S.A.]]*1.23</f>
        <v>0</v>
      </c>
      <c r="N29" s="16">
        <f>Tabela12457[[#This Row],[cena jednostkowa netto w PLN]]*Tabela12457[[#This Row],[ilość dla ZEWK S.A.]]</f>
        <v>0</v>
      </c>
      <c r="O29" s="16">
        <f>Tabela12457[[#This Row],[cena netto dla ZEWK S.A.]]*1.23</f>
        <v>0</v>
      </c>
      <c r="P29" s="16">
        <f>Tabela12457[[#This Row],[cena jednostkowa netto w PLN]]*Tabela12457[[#This Row],[ilość dla EC Zielona Góra S.A.]]</f>
        <v>0</v>
      </c>
      <c r="Q29" s="16">
        <f>Tabela12457[[#This Row],[cena netto dla EC Zielona Góra S.A.]]*1.23</f>
        <v>0</v>
      </c>
      <c r="R29" s="16">
        <f>Tabela12457[[#This Row],[cena jednostkowa netto w PLN]]*Tabela12457[[#This Row],[ilość dla PGE Toruń S.A.]]</f>
        <v>0</v>
      </c>
      <c r="S29" s="16">
        <f>Tabela12457[[#This Row],[cena netto dla PGE Toruń S.A.]]*1.23</f>
        <v>0</v>
      </c>
    </row>
    <row r="30" spans="1:19" ht="15" customHeight="1" x14ac:dyDescent="0.25">
      <c r="A30" s="9" t="s">
        <v>71</v>
      </c>
      <c r="B30" s="35" t="s">
        <v>72</v>
      </c>
      <c r="C30" s="21" t="s">
        <v>34</v>
      </c>
      <c r="D30" s="22">
        <f>SUM(Tabela12457[[#This Row],[ilość dla PGE EC S.A.]:[ilość dla PGE Toruń S.A.]])</f>
        <v>6</v>
      </c>
      <c r="E30" s="23">
        <v>3</v>
      </c>
      <c r="F30" s="22">
        <v>1</v>
      </c>
      <c r="G30" s="22">
        <v>1</v>
      </c>
      <c r="H30" s="22">
        <v>1</v>
      </c>
      <c r="I30" s="36"/>
      <c r="J30" s="7">
        <f>Tabela12457[[#This Row],[cena jednostkowa netto w PLN]]*Tabela12457[[#This Row],[ilość łączna ]]</f>
        <v>0</v>
      </c>
      <c r="K30" s="7">
        <f>Tabela12457[[#This Row],[cena netto łączna]]*1.23</f>
        <v>0</v>
      </c>
      <c r="L30" s="7">
        <f>Tabela12457[[#This Row],[ilość dla PGE EC S.A.]]*Tabela12457[[#This Row],[cena jednostkowa netto w PLN]]</f>
        <v>0</v>
      </c>
      <c r="M30" s="7">
        <f>Tabela12457[[#This Row],[cena netto dla PGE EC S.A.]]*1.23</f>
        <v>0</v>
      </c>
      <c r="N30" s="16">
        <f>Tabela12457[[#This Row],[cena jednostkowa netto w PLN]]*Tabela12457[[#This Row],[ilość dla ZEWK S.A.]]</f>
        <v>0</v>
      </c>
      <c r="O30" s="16">
        <f>Tabela12457[[#This Row],[cena netto dla ZEWK S.A.]]*1.23</f>
        <v>0</v>
      </c>
      <c r="P30" s="16">
        <f>Tabela12457[[#This Row],[cena jednostkowa netto w PLN]]*Tabela12457[[#This Row],[ilość dla EC Zielona Góra S.A.]]</f>
        <v>0</v>
      </c>
      <c r="Q30" s="16">
        <f>Tabela12457[[#This Row],[cena netto dla EC Zielona Góra S.A.]]*1.23</f>
        <v>0</v>
      </c>
      <c r="R30" s="16">
        <f>Tabela12457[[#This Row],[cena jednostkowa netto w PLN]]*Tabela12457[[#This Row],[ilość dla PGE Toruń S.A.]]</f>
        <v>0</v>
      </c>
      <c r="S30" s="16">
        <f>Tabela12457[[#This Row],[cena netto dla PGE Toruń S.A.]]*1.23</f>
        <v>0</v>
      </c>
    </row>
    <row r="31" spans="1:19" ht="15" customHeight="1" x14ac:dyDescent="0.25">
      <c r="A31" s="9" t="s">
        <v>73</v>
      </c>
      <c r="B31" s="9" t="s">
        <v>74</v>
      </c>
      <c r="C31" s="21" t="s">
        <v>34</v>
      </c>
      <c r="D31" s="22">
        <f>SUM(Tabela12457[[#This Row],[ilość dla PGE EC S.A.]:[ilość dla PGE Toruń S.A.]])</f>
        <v>6</v>
      </c>
      <c r="E31" s="23">
        <v>3</v>
      </c>
      <c r="F31" s="22">
        <v>1</v>
      </c>
      <c r="G31" s="22">
        <v>1</v>
      </c>
      <c r="H31" s="22">
        <v>1</v>
      </c>
      <c r="I31" s="36"/>
      <c r="J31" s="7">
        <f>Tabela12457[[#This Row],[cena jednostkowa netto w PLN]]*Tabela12457[[#This Row],[ilość łączna ]]</f>
        <v>0</v>
      </c>
      <c r="K31" s="7">
        <f>Tabela12457[[#This Row],[cena netto łączna]]*1.23</f>
        <v>0</v>
      </c>
      <c r="L31" s="7">
        <f>Tabela12457[[#This Row],[ilość dla PGE EC S.A.]]*Tabela12457[[#This Row],[cena jednostkowa netto w PLN]]</f>
        <v>0</v>
      </c>
      <c r="M31" s="7">
        <f>Tabela12457[[#This Row],[cena netto dla PGE EC S.A.]]*1.23</f>
        <v>0</v>
      </c>
      <c r="N31" s="16">
        <f>Tabela12457[[#This Row],[cena jednostkowa netto w PLN]]*Tabela12457[[#This Row],[ilość dla ZEWK S.A.]]</f>
        <v>0</v>
      </c>
      <c r="O31" s="16">
        <f>Tabela12457[[#This Row],[cena netto dla ZEWK S.A.]]*1.23</f>
        <v>0</v>
      </c>
      <c r="P31" s="16">
        <f>Tabela12457[[#This Row],[cena jednostkowa netto w PLN]]*Tabela12457[[#This Row],[ilość dla EC Zielona Góra S.A.]]</f>
        <v>0</v>
      </c>
      <c r="Q31" s="16">
        <f>Tabela12457[[#This Row],[cena netto dla EC Zielona Góra S.A.]]*1.23</f>
        <v>0</v>
      </c>
      <c r="R31" s="16">
        <f>Tabela12457[[#This Row],[cena jednostkowa netto w PLN]]*Tabela12457[[#This Row],[ilość dla PGE Toruń S.A.]]</f>
        <v>0</v>
      </c>
      <c r="S31" s="16">
        <f>Tabela12457[[#This Row],[cena netto dla PGE Toruń S.A.]]*1.23</f>
        <v>0</v>
      </c>
    </row>
    <row r="32" spans="1:19" ht="15" customHeight="1" x14ac:dyDescent="0.25">
      <c r="A32" s="9" t="s">
        <v>75</v>
      </c>
      <c r="B32" s="35" t="s">
        <v>76</v>
      </c>
      <c r="C32" s="21" t="s">
        <v>34</v>
      </c>
      <c r="D32" s="22">
        <f>SUM(Tabela12457[[#This Row],[ilość dla PGE EC S.A.]:[ilość dla PGE Toruń S.A.]])</f>
        <v>6</v>
      </c>
      <c r="E32" s="23">
        <v>3</v>
      </c>
      <c r="F32" s="22">
        <v>1</v>
      </c>
      <c r="G32" s="22">
        <v>1</v>
      </c>
      <c r="H32" s="22">
        <v>1</v>
      </c>
      <c r="I32" s="36"/>
      <c r="J32" s="7">
        <f>Tabela12457[[#This Row],[cena jednostkowa netto w PLN]]*Tabela12457[[#This Row],[ilość łączna ]]</f>
        <v>0</v>
      </c>
      <c r="K32" s="7">
        <f>Tabela12457[[#This Row],[cena netto łączna]]*1.23</f>
        <v>0</v>
      </c>
      <c r="L32" s="7">
        <f>Tabela12457[[#This Row],[ilość dla PGE EC S.A.]]*Tabela12457[[#This Row],[cena jednostkowa netto w PLN]]</f>
        <v>0</v>
      </c>
      <c r="M32" s="7">
        <f>Tabela12457[[#This Row],[cena netto dla PGE EC S.A.]]*1.23</f>
        <v>0</v>
      </c>
      <c r="N32" s="16">
        <f>Tabela12457[[#This Row],[cena jednostkowa netto w PLN]]*Tabela12457[[#This Row],[ilość dla ZEWK S.A.]]</f>
        <v>0</v>
      </c>
      <c r="O32" s="16">
        <f>Tabela12457[[#This Row],[cena netto dla ZEWK S.A.]]*1.23</f>
        <v>0</v>
      </c>
      <c r="P32" s="16">
        <f>Tabela12457[[#This Row],[cena jednostkowa netto w PLN]]*Tabela12457[[#This Row],[ilość dla EC Zielona Góra S.A.]]</f>
        <v>0</v>
      </c>
      <c r="Q32" s="16">
        <f>Tabela12457[[#This Row],[cena netto dla EC Zielona Góra S.A.]]*1.23</f>
        <v>0</v>
      </c>
      <c r="R32" s="16">
        <f>Tabela12457[[#This Row],[cena jednostkowa netto w PLN]]*Tabela12457[[#This Row],[ilość dla PGE Toruń S.A.]]</f>
        <v>0</v>
      </c>
      <c r="S32" s="16">
        <f>Tabela12457[[#This Row],[cena netto dla PGE Toruń S.A.]]*1.23</f>
        <v>0</v>
      </c>
    </row>
    <row r="33" spans="1:19" ht="15" customHeight="1" x14ac:dyDescent="0.25">
      <c r="A33" s="9" t="s">
        <v>77</v>
      </c>
      <c r="B33" s="27" t="s">
        <v>78</v>
      </c>
      <c r="C33" s="21" t="s">
        <v>4</v>
      </c>
      <c r="D33" s="22">
        <f>SUM(Tabela12457[[#This Row],[ilość dla PGE EC S.A.]:[ilość dla PGE Toruń S.A.]])</f>
        <v>43300</v>
      </c>
      <c r="E33" s="23">
        <v>30000</v>
      </c>
      <c r="F33" s="22">
        <v>10000</v>
      </c>
      <c r="G33" s="22">
        <v>1300</v>
      </c>
      <c r="H33" s="28">
        <v>2000</v>
      </c>
      <c r="I33" s="36"/>
      <c r="J33" s="7">
        <f>Tabela12457[[#This Row],[cena jednostkowa netto w PLN]]*Tabela12457[[#This Row],[ilość łączna ]]</f>
        <v>0</v>
      </c>
      <c r="K33" s="7">
        <f>Tabela12457[[#This Row],[cena netto łączna]]*1.23</f>
        <v>0</v>
      </c>
      <c r="L33" s="7">
        <f>Tabela12457[[#This Row],[ilość dla PGE EC S.A.]]*Tabela12457[[#This Row],[cena jednostkowa netto w PLN]]</f>
        <v>0</v>
      </c>
      <c r="M33" s="7">
        <f>Tabela12457[[#This Row],[cena netto dla PGE EC S.A.]]*1.23</f>
        <v>0</v>
      </c>
      <c r="N33" s="16">
        <f>Tabela12457[[#This Row],[cena jednostkowa netto w PLN]]*Tabela12457[[#This Row],[ilość dla ZEWK S.A.]]</f>
        <v>0</v>
      </c>
      <c r="O33" s="16">
        <f>Tabela12457[[#This Row],[cena netto dla ZEWK S.A.]]*1.23</f>
        <v>0</v>
      </c>
      <c r="P33" s="16">
        <f>Tabela12457[[#This Row],[cena jednostkowa netto w PLN]]*Tabela12457[[#This Row],[ilość dla EC Zielona Góra S.A.]]</f>
        <v>0</v>
      </c>
      <c r="Q33" s="16">
        <f>Tabela12457[[#This Row],[cena netto dla EC Zielona Góra S.A.]]*1.23</f>
        <v>0</v>
      </c>
      <c r="R33" s="16">
        <f>Tabela12457[[#This Row],[cena jednostkowa netto w PLN]]*Tabela12457[[#This Row],[ilość dla PGE Toruń S.A.]]</f>
        <v>0</v>
      </c>
      <c r="S33" s="16">
        <f>Tabela12457[[#This Row],[cena netto dla PGE Toruń S.A.]]*1.23</f>
        <v>0</v>
      </c>
    </row>
    <row r="34" spans="1:19" ht="15" customHeight="1" x14ac:dyDescent="0.25">
      <c r="A34" s="20" t="s">
        <v>79</v>
      </c>
      <c r="B34" s="27" t="s">
        <v>80</v>
      </c>
      <c r="C34" s="21" t="s">
        <v>4</v>
      </c>
      <c r="D34" s="22">
        <f>SUM(Tabela12457[[#This Row],[ilość dla PGE EC S.A.]:[ilość dla PGE Toruń S.A.]])</f>
        <v>150</v>
      </c>
      <c r="E34" s="23">
        <v>100</v>
      </c>
      <c r="F34" s="28">
        <v>30</v>
      </c>
      <c r="G34" s="28">
        <v>10</v>
      </c>
      <c r="H34" s="28">
        <v>10</v>
      </c>
      <c r="I34" s="36"/>
      <c r="J34" s="7">
        <f>Tabela12457[[#This Row],[cena jednostkowa netto w PLN]]*Tabela12457[[#This Row],[ilość łączna ]]</f>
        <v>0</v>
      </c>
      <c r="K34" s="7">
        <f>Tabela12457[[#This Row],[cena netto łączna]]*1.23</f>
        <v>0</v>
      </c>
      <c r="L34" s="7">
        <f>Tabela12457[[#This Row],[ilość dla PGE EC S.A.]]*Tabela12457[[#This Row],[cena jednostkowa netto w PLN]]</f>
        <v>0</v>
      </c>
      <c r="M34" s="7">
        <f>Tabela12457[[#This Row],[cena netto dla PGE EC S.A.]]*1.23</f>
        <v>0</v>
      </c>
      <c r="N34" s="16">
        <f>Tabela12457[[#This Row],[cena jednostkowa netto w PLN]]*Tabela12457[[#This Row],[ilość dla ZEWK S.A.]]</f>
        <v>0</v>
      </c>
      <c r="O34" s="16">
        <f>Tabela12457[[#This Row],[cena netto dla ZEWK S.A.]]*1.23</f>
        <v>0</v>
      </c>
      <c r="P34" s="16">
        <f>Tabela12457[[#This Row],[cena jednostkowa netto w PLN]]*Tabela12457[[#This Row],[ilość dla EC Zielona Góra S.A.]]</f>
        <v>0</v>
      </c>
      <c r="Q34" s="16">
        <f>Tabela12457[[#This Row],[cena netto dla EC Zielona Góra S.A.]]*1.23</f>
        <v>0</v>
      </c>
      <c r="R34" s="16">
        <f>Tabela12457[[#This Row],[cena jednostkowa netto w PLN]]*Tabela12457[[#This Row],[ilość dla PGE Toruń S.A.]]</f>
        <v>0</v>
      </c>
      <c r="S34" s="16">
        <f>Tabela12457[[#This Row],[cena netto dla PGE Toruń S.A.]]*1.23</f>
        <v>0</v>
      </c>
    </row>
    <row r="35" spans="1:19" ht="15" customHeight="1" x14ac:dyDescent="0.25">
      <c r="A35" s="9" t="s">
        <v>81</v>
      </c>
      <c r="B35" s="27" t="s">
        <v>82</v>
      </c>
      <c r="C35" s="21" t="s">
        <v>4</v>
      </c>
      <c r="D35" s="22">
        <f>SUM(Tabela12457[[#This Row],[ilość dla PGE EC S.A.]:[ilość dla PGE Toruń S.A.]])</f>
        <v>670</v>
      </c>
      <c r="E35" s="23">
        <v>400</v>
      </c>
      <c r="F35" s="22">
        <v>100</v>
      </c>
      <c r="G35" s="22">
        <v>70</v>
      </c>
      <c r="H35" s="28">
        <v>100</v>
      </c>
      <c r="I35" s="36"/>
      <c r="J35" s="7">
        <f>Tabela12457[[#This Row],[cena jednostkowa netto w PLN]]*Tabela12457[[#This Row],[ilość łączna ]]</f>
        <v>0</v>
      </c>
      <c r="K35" s="7">
        <f>Tabela12457[[#This Row],[cena netto łączna]]*1.23</f>
        <v>0</v>
      </c>
      <c r="L35" s="7">
        <f>Tabela12457[[#This Row],[ilość dla PGE EC S.A.]]*Tabela12457[[#This Row],[cena jednostkowa netto w PLN]]</f>
        <v>0</v>
      </c>
      <c r="M35" s="7">
        <f>Tabela12457[[#This Row],[cena netto dla PGE EC S.A.]]*1.23</f>
        <v>0</v>
      </c>
      <c r="N35" s="16">
        <f>Tabela12457[[#This Row],[cena jednostkowa netto w PLN]]*Tabela12457[[#This Row],[ilość dla ZEWK S.A.]]</f>
        <v>0</v>
      </c>
      <c r="O35" s="16">
        <f>Tabela12457[[#This Row],[cena netto dla ZEWK S.A.]]*1.23</f>
        <v>0</v>
      </c>
      <c r="P35" s="16">
        <f>Tabela12457[[#This Row],[cena jednostkowa netto w PLN]]*Tabela12457[[#This Row],[ilość dla EC Zielona Góra S.A.]]</f>
        <v>0</v>
      </c>
      <c r="Q35" s="16">
        <f>Tabela12457[[#This Row],[cena netto dla EC Zielona Góra S.A.]]*1.23</f>
        <v>0</v>
      </c>
      <c r="R35" s="16">
        <f>Tabela12457[[#This Row],[cena jednostkowa netto w PLN]]*Tabela12457[[#This Row],[ilość dla PGE Toruń S.A.]]</f>
        <v>0</v>
      </c>
      <c r="S35" s="16">
        <f>Tabela12457[[#This Row],[cena netto dla PGE Toruń S.A.]]*1.23</f>
        <v>0</v>
      </c>
    </row>
    <row r="36" spans="1:19" ht="15" customHeight="1" x14ac:dyDescent="0.25">
      <c r="A36" s="9" t="s">
        <v>83</v>
      </c>
      <c r="B36" s="27" t="s">
        <v>84</v>
      </c>
      <c r="C36" s="21" t="s">
        <v>4</v>
      </c>
      <c r="D36" s="22">
        <f>SUM(Tabela12457[[#This Row],[ilość dla PGE EC S.A.]:[ilość dla PGE Toruń S.A.]])</f>
        <v>7100</v>
      </c>
      <c r="E36" s="23">
        <v>4000</v>
      </c>
      <c r="F36" s="22">
        <v>2500</v>
      </c>
      <c r="G36" s="22">
        <v>100</v>
      </c>
      <c r="H36" s="28">
        <v>500</v>
      </c>
      <c r="I36" s="36"/>
      <c r="J36" s="7">
        <f>Tabela12457[[#This Row],[cena jednostkowa netto w PLN]]*Tabela12457[[#This Row],[ilość łączna ]]</f>
        <v>0</v>
      </c>
      <c r="K36" s="7">
        <f>Tabela12457[[#This Row],[cena netto łączna]]*1.23</f>
        <v>0</v>
      </c>
      <c r="L36" s="7">
        <f>Tabela12457[[#This Row],[ilość dla PGE EC S.A.]]*Tabela12457[[#This Row],[cena jednostkowa netto w PLN]]</f>
        <v>0</v>
      </c>
      <c r="M36" s="7">
        <f>Tabela12457[[#This Row],[cena netto dla PGE EC S.A.]]*1.23</f>
        <v>0</v>
      </c>
      <c r="N36" s="16">
        <f>Tabela12457[[#This Row],[cena jednostkowa netto w PLN]]*Tabela12457[[#This Row],[ilość dla ZEWK S.A.]]</f>
        <v>0</v>
      </c>
      <c r="O36" s="16">
        <f>Tabela12457[[#This Row],[cena netto dla ZEWK S.A.]]*1.23</f>
        <v>0</v>
      </c>
      <c r="P36" s="16">
        <f>Tabela12457[[#This Row],[cena jednostkowa netto w PLN]]*Tabela12457[[#This Row],[ilość dla EC Zielona Góra S.A.]]</f>
        <v>0</v>
      </c>
      <c r="Q36" s="16">
        <f>Tabela12457[[#This Row],[cena netto dla EC Zielona Góra S.A.]]*1.23</f>
        <v>0</v>
      </c>
      <c r="R36" s="16">
        <f>Tabela12457[[#This Row],[cena jednostkowa netto w PLN]]*Tabela12457[[#This Row],[ilość dla PGE Toruń S.A.]]</f>
        <v>0</v>
      </c>
      <c r="S36" s="16">
        <f>Tabela12457[[#This Row],[cena netto dla PGE Toruń S.A.]]*1.23</f>
        <v>0</v>
      </c>
    </row>
    <row r="37" spans="1:19" ht="15" customHeight="1" x14ac:dyDescent="0.25">
      <c r="A37" s="9" t="s">
        <v>85</v>
      </c>
      <c r="B37" s="9" t="s">
        <v>86</v>
      </c>
      <c r="C37" s="21" t="s">
        <v>34</v>
      </c>
      <c r="D37" s="22">
        <f>SUM(Tabela12457[[#This Row],[ilość dla PGE EC S.A.]:[ilość dla PGE Toruń S.A.]])</f>
        <v>7</v>
      </c>
      <c r="E37" s="23">
        <v>4</v>
      </c>
      <c r="F37" s="22">
        <v>1</v>
      </c>
      <c r="G37" s="22">
        <v>1</v>
      </c>
      <c r="H37" s="22">
        <v>1</v>
      </c>
      <c r="I37" s="36"/>
      <c r="J37" s="7">
        <f>Tabela12457[[#This Row],[cena jednostkowa netto w PLN]]*Tabela12457[[#This Row],[ilość łączna ]]</f>
        <v>0</v>
      </c>
      <c r="K37" s="7">
        <f>Tabela12457[[#This Row],[cena netto łączna]]*1.23</f>
        <v>0</v>
      </c>
      <c r="L37" s="7">
        <f>Tabela12457[[#This Row],[ilość dla PGE EC S.A.]]*Tabela12457[[#This Row],[cena jednostkowa netto w PLN]]</f>
        <v>0</v>
      </c>
      <c r="M37" s="7">
        <f>Tabela12457[[#This Row],[cena netto dla PGE EC S.A.]]*1.23</f>
        <v>0</v>
      </c>
      <c r="N37" s="16">
        <f>Tabela12457[[#This Row],[cena jednostkowa netto w PLN]]*Tabela12457[[#This Row],[ilość dla ZEWK S.A.]]</f>
        <v>0</v>
      </c>
      <c r="O37" s="16">
        <f>Tabela12457[[#This Row],[cena netto dla ZEWK S.A.]]*1.23</f>
        <v>0</v>
      </c>
      <c r="P37" s="16">
        <f>Tabela12457[[#This Row],[cena jednostkowa netto w PLN]]*Tabela12457[[#This Row],[ilość dla EC Zielona Góra S.A.]]</f>
        <v>0</v>
      </c>
      <c r="Q37" s="16">
        <f>Tabela12457[[#This Row],[cena netto dla EC Zielona Góra S.A.]]*1.23</f>
        <v>0</v>
      </c>
      <c r="R37" s="16">
        <f>Tabela12457[[#This Row],[cena jednostkowa netto w PLN]]*Tabela12457[[#This Row],[ilość dla PGE Toruń S.A.]]</f>
        <v>0</v>
      </c>
      <c r="S37" s="16">
        <f>Tabela12457[[#This Row],[cena netto dla PGE Toruń S.A.]]*1.23</f>
        <v>0</v>
      </c>
    </row>
    <row r="38" spans="1:19" ht="15" customHeight="1" x14ac:dyDescent="0.25">
      <c r="A38" s="9" t="s">
        <v>87</v>
      </c>
      <c r="B38" s="8" t="s">
        <v>88</v>
      </c>
      <c r="C38" s="21" t="s">
        <v>4</v>
      </c>
      <c r="D38" s="22">
        <f>SUM(Tabela12457[[#This Row],[ilość dla PGE EC S.A.]:[ilość dla PGE Toruń S.A.]])</f>
        <v>1070</v>
      </c>
      <c r="E38" s="23">
        <v>600</v>
      </c>
      <c r="F38" s="22">
        <v>400</v>
      </c>
      <c r="G38" s="22">
        <v>50</v>
      </c>
      <c r="H38" s="22">
        <v>20</v>
      </c>
      <c r="I38" s="36"/>
      <c r="J38" s="7">
        <f>Tabela12457[[#This Row],[cena jednostkowa netto w PLN]]*Tabela12457[[#This Row],[ilość łączna ]]</f>
        <v>0</v>
      </c>
      <c r="K38" s="7">
        <f>Tabela12457[[#This Row],[cena netto łączna]]*1.23</f>
        <v>0</v>
      </c>
      <c r="L38" s="7">
        <f>Tabela12457[[#This Row],[ilość dla PGE EC S.A.]]*Tabela12457[[#This Row],[cena jednostkowa netto w PLN]]</f>
        <v>0</v>
      </c>
      <c r="M38" s="7">
        <f>Tabela12457[[#This Row],[cena netto dla PGE EC S.A.]]*1.23</f>
        <v>0</v>
      </c>
      <c r="N38" s="16">
        <f>Tabela12457[[#This Row],[cena jednostkowa netto w PLN]]*Tabela12457[[#This Row],[ilość dla ZEWK S.A.]]</f>
        <v>0</v>
      </c>
      <c r="O38" s="16">
        <f>Tabela12457[[#This Row],[cena netto dla ZEWK S.A.]]*1.23</f>
        <v>0</v>
      </c>
      <c r="P38" s="16">
        <f>Tabela12457[[#This Row],[cena jednostkowa netto w PLN]]*Tabela12457[[#This Row],[ilość dla EC Zielona Góra S.A.]]</f>
        <v>0</v>
      </c>
      <c r="Q38" s="16">
        <f>Tabela12457[[#This Row],[cena netto dla EC Zielona Góra S.A.]]*1.23</f>
        <v>0</v>
      </c>
      <c r="R38" s="16">
        <f>Tabela12457[[#This Row],[cena jednostkowa netto w PLN]]*Tabela12457[[#This Row],[ilość dla PGE Toruń S.A.]]</f>
        <v>0</v>
      </c>
      <c r="S38" s="16">
        <f>Tabela12457[[#This Row],[cena netto dla PGE Toruń S.A.]]*1.23</f>
        <v>0</v>
      </c>
    </row>
    <row r="39" spans="1:19" ht="15" customHeight="1" x14ac:dyDescent="0.25">
      <c r="A39" s="9" t="s">
        <v>89</v>
      </c>
      <c r="B39" s="8" t="s">
        <v>90</v>
      </c>
      <c r="C39" s="21" t="s">
        <v>4</v>
      </c>
      <c r="D39" s="22">
        <f>SUM(Tabela12457[[#This Row],[ilość dla PGE EC S.A.]:[ilość dla PGE Toruń S.A.]])</f>
        <v>2010</v>
      </c>
      <c r="E39" s="23">
        <v>1500</v>
      </c>
      <c r="F39" s="22">
        <v>200</v>
      </c>
      <c r="G39" s="22">
        <v>180</v>
      </c>
      <c r="H39" s="22">
        <v>130</v>
      </c>
      <c r="I39" s="36"/>
      <c r="J39" s="7">
        <f>Tabela12457[[#This Row],[cena jednostkowa netto w PLN]]*Tabela12457[[#This Row],[ilość łączna ]]</f>
        <v>0</v>
      </c>
      <c r="K39" s="7">
        <f>Tabela12457[[#This Row],[cena netto łączna]]*1.23</f>
        <v>0</v>
      </c>
      <c r="L39" s="7">
        <f>Tabela12457[[#This Row],[ilość dla PGE EC S.A.]]*Tabela12457[[#This Row],[cena jednostkowa netto w PLN]]</f>
        <v>0</v>
      </c>
      <c r="M39" s="7">
        <f>Tabela12457[[#This Row],[cena netto dla PGE EC S.A.]]*1.23</f>
        <v>0</v>
      </c>
      <c r="N39" s="16">
        <f>Tabela12457[[#This Row],[cena jednostkowa netto w PLN]]*Tabela12457[[#This Row],[ilość dla ZEWK S.A.]]</f>
        <v>0</v>
      </c>
      <c r="O39" s="16">
        <f>Tabela12457[[#This Row],[cena netto dla ZEWK S.A.]]*1.23</f>
        <v>0</v>
      </c>
      <c r="P39" s="16">
        <f>Tabela12457[[#This Row],[cena jednostkowa netto w PLN]]*Tabela12457[[#This Row],[ilość dla EC Zielona Góra S.A.]]</f>
        <v>0</v>
      </c>
      <c r="Q39" s="16">
        <f>Tabela12457[[#This Row],[cena netto dla EC Zielona Góra S.A.]]*1.23</f>
        <v>0</v>
      </c>
      <c r="R39" s="16">
        <f>Tabela12457[[#This Row],[cena jednostkowa netto w PLN]]*Tabela12457[[#This Row],[ilość dla PGE Toruń S.A.]]</f>
        <v>0</v>
      </c>
      <c r="S39" s="16">
        <f>Tabela12457[[#This Row],[cena netto dla PGE Toruń S.A.]]*1.23</f>
        <v>0</v>
      </c>
    </row>
    <row r="40" spans="1:19" ht="15" customHeight="1" x14ac:dyDescent="0.25">
      <c r="A40" s="20" t="s">
        <v>91</v>
      </c>
      <c r="B40" s="8" t="s">
        <v>92</v>
      </c>
      <c r="C40" s="21" t="s">
        <v>5</v>
      </c>
      <c r="D40" s="22">
        <f>SUM(Tabela12457[[#This Row],[ilość dla PGE EC S.A.]:[ilość dla PGE Toruń S.A.]])</f>
        <v>3300</v>
      </c>
      <c r="E40" s="23">
        <v>1800</v>
      </c>
      <c r="F40" s="22">
        <v>1000</v>
      </c>
      <c r="G40" s="22">
        <v>300</v>
      </c>
      <c r="H40" s="22">
        <v>200</v>
      </c>
      <c r="I40" s="36"/>
      <c r="J40" s="7">
        <f>Tabela12457[[#This Row],[cena jednostkowa netto w PLN]]*Tabela12457[[#This Row],[ilość łączna ]]</f>
        <v>0</v>
      </c>
      <c r="K40" s="7">
        <f>Tabela12457[[#This Row],[cena netto łączna]]*1.23</f>
        <v>0</v>
      </c>
      <c r="L40" s="7">
        <f>Tabela12457[[#This Row],[ilość dla PGE EC S.A.]]*Tabela12457[[#This Row],[cena jednostkowa netto w PLN]]</f>
        <v>0</v>
      </c>
      <c r="M40" s="7">
        <f>Tabela12457[[#This Row],[cena netto dla PGE EC S.A.]]*1.23</f>
        <v>0</v>
      </c>
      <c r="N40" s="16">
        <f>Tabela12457[[#This Row],[cena jednostkowa netto w PLN]]*Tabela12457[[#This Row],[ilość dla ZEWK S.A.]]</f>
        <v>0</v>
      </c>
      <c r="O40" s="16">
        <f>Tabela12457[[#This Row],[cena netto dla ZEWK S.A.]]*1.23</f>
        <v>0</v>
      </c>
      <c r="P40" s="16">
        <f>Tabela12457[[#This Row],[cena jednostkowa netto w PLN]]*Tabela12457[[#This Row],[ilość dla EC Zielona Góra S.A.]]</f>
        <v>0</v>
      </c>
      <c r="Q40" s="16">
        <f>Tabela12457[[#This Row],[cena netto dla EC Zielona Góra S.A.]]*1.23</f>
        <v>0</v>
      </c>
      <c r="R40" s="16">
        <f>Tabela12457[[#This Row],[cena jednostkowa netto w PLN]]*Tabela12457[[#This Row],[ilość dla PGE Toruń S.A.]]</f>
        <v>0</v>
      </c>
      <c r="S40" s="16">
        <f>Tabela12457[[#This Row],[cena netto dla PGE Toruń S.A.]]*1.23</f>
        <v>0</v>
      </c>
    </row>
    <row r="41" spans="1:19" ht="15" customHeight="1" x14ac:dyDescent="0.25">
      <c r="A41" s="9" t="s">
        <v>93</v>
      </c>
      <c r="B41" s="9" t="s">
        <v>94</v>
      </c>
      <c r="C41" s="21" t="s">
        <v>34</v>
      </c>
      <c r="D41" s="22">
        <f>SUM(Tabela12457[[#This Row],[ilość dla PGE EC S.A.]:[ilość dla PGE Toruń S.A.]])</f>
        <v>8</v>
      </c>
      <c r="E41" s="23">
        <v>5</v>
      </c>
      <c r="F41" s="22">
        <v>1</v>
      </c>
      <c r="G41" s="22">
        <v>1</v>
      </c>
      <c r="H41" s="22">
        <v>1</v>
      </c>
      <c r="I41" s="36"/>
      <c r="J41" s="7">
        <f>Tabela12457[[#This Row],[cena jednostkowa netto w PLN]]*Tabela12457[[#This Row],[ilość łączna ]]</f>
        <v>0</v>
      </c>
      <c r="K41" s="7">
        <f>Tabela12457[[#This Row],[cena netto łączna]]*1.23</f>
        <v>0</v>
      </c>
      <c r="L41" s="7">
        <f>Tabela12457[[#This Row],[ilość dla PGE EC S.A.]]*Tabela12457[[#This Row],[cena jednostkowa netto w PLN]]</f>
        <v>0</v>
      </c>
      <c r="M41" s="7">
        <f>Tabela12457[[#This Row],[cena netto dla PGE EC S.A.]]*1.23</f>
        <v>0</v>
      </c>
      <c r="N41" s="16">
        <f>Tabela12457[[#This Row],[cena jednostkowa netto w PLN]]*Tabela12457[[#This Row],[ilość dla ZEWK S.A.]]</f>
        <v>0</v>
      </c>
      <c r="O41" s="16">
        <f>Tabela12457[[#This Row],[cena netto dla ZEWK S.A.]]*1.23</f>
        <v>0</v>
      </c>
      <c r="P41" s="16">
        <f>Tabela12457[[#This Row],[cena jednostkowa netto w PLN]]*Tabela12457[[#This Row],[ilość dla EC Zielona Góra S.A.]]</f>
        <v>0</v>
      </c>
      <c r="Q41" s="16">
        <f>Tabela12457[[#This Row],[cena netto dla EC Zielona Góra S.A.]]*1.23</f>
        <v>0</v>
      </c>
      <c r="R41" s="16">
        <f>Tabela12457[[#This Row],[cena jednostkowa netto w PLN]]*Tabela12457[[#This Row],[ilość dla PGE Toruń S.A.]]</f>
        <v>0</v>
      </c>
      <c r="S41" s="16">
        <f>Tabela12457[[#This Row],[cena netto dla PGE Toruń S.A.]]*1.23</f>
        <v>0</v>
      </c>
    </row>
    <row r="42" spans="1:19" s="19" customFormat="1" ht="15" customHeight="1" x14ac:dyDescent="0.25">
      <c r="A42" s="20" t="s">
        <v>95</v>
      </c>
      <c r="B42" s="27" t="s">
        <v>96</v>
      </c>
      <c r="C42" s="21" t="s">
        <v>4</v>
      </c>
      <c r="D42" s="22">
        <f>SUM(Tabela12457[[#This Row],[ilość dla PGE EC S.A.]:[ilość dla PGE Toruń S.A.]])</f>
        <v>220</v>
      </c>
      <c r="E42" s="23">
        <v>180</v>
      </c>
      <c r="F42" s="28">
        <v>20</v>
      </c>
      <c r="G42" s="28">
        <v>10</v>
      </c>
      <c r="H42" s="28">
        <v>10</v>
      </c>
      <c r="I42" s="36"/>
      <c r="J42" s="17">
        <f>Tabela12457[[#This Row],[cena jednostkowa netto w PLN]]*Tabela12457[[#This Row],[ilość łączna ]]</f>
        <v>0</v>
      </c>
      <c r="K42" s="7">
        <f>Tabela12457[[#This Row],[cena netto łączna]]*1.23</f>
        <v>0</v>
      </c>
      <c r="L42" s="17">
        <f>Tabela12457[[#This Row],[ilość dla PGE EC S.A.]]*Tabela12457[[#This Row],[cena jednostkowa netto w PLN]]</f>
        <v>0</v>
      </c>
      <c r="M42" s="7">
        <f>Tabela12457[[#This Row],[cena netto dla PGE EC S.A.]]*1.23</f>
        <v>0</v>
      </c>
      <c r="N42" s="18">
        <f>Tabela12457[[#This Row],[cena jednostkowa netto w PLN]]*Tabela12457[[#This Row],[ilość dla ZEWK S.A.]]</f>
        <v>0</v>
      </c>
      <c r="O42" s="16">
        <f>Tabela12457[[#This Row],[cena netto dla ZEWK S.A.]]*1.23</f>
        <v>0</v>
      </c>
      <c r="P42" s="18">
        <f>Tabela12457[[#This Row],[cena jednostkowa netto w PLN]]*Tabela12457[[#This Row],[ilość dla EC Zielona Góra S.A.]]</f>
        <v>0</v>
      </c>
      <c r="Q42" s="16">
        <f>Tabela12457[[#This Row],[cena netto dla EC Zielona Góra S.A.]]*1.23</f>
        <v>0</v>
      </c>
      <c r="R42" s="18">
        <f>Tabela12457[[#This Row],[cena jednostkowa netto w PLN]]*Tabela12457[[#This Row],[ilość dla PGE Toruń S.A.]]</f>
        <v>0</v>
      </c>
      <c r="S42" s="16">
        <f>Tabela12457[[#This Row],[cena netto dla PGE Toruń S.A.]]*1.23</f>
        <v>0</v>
      </c>
    </row>
    <row r="43" spans="1:19" ht="15" customHeight="1" x14ac:dyDescent="0.25">
      <c r="A43" s="9" t="s">
        <v>97</v>
      </c>
      <c r="B43" s="9" t="s">
        <v>98</v>
      </c>
      <c r="C43" s="21" t="s">
        <v>34</v>
      </c>
      <c r="D43" s="22">
        <f>SUM(Tabela12457[[#This Row],[ilość dla PGE EC S.A.]:[ilość dla PGE Toruń S.A.]])</f>
        <v>8</v>
      </c>
      <c r="E43" s="23">
        <v>5</v>
      </c>
      <c r="F43" s="22">
        <v>1</v>
      </c>
      <c r="G43" s="22">
        <v>1</v>
      </c>
      <c r="H43" s="22">
        <v>1</v>
      </c>
      <c r="I43" s="36"/>
      <c r="J43" s="7">
        <f>Tabela12457[[#This Row],[cena jednostkowa netto w PLN]]*Tabela12457[[#This Row],[ilość łączna ]]</f>
        <v>0</v>
      </c>
      <c r="K43" s="7">
        <f>Tabela12457[[#This Row],[cena netto łączna]]*1.23</f>
        <v>0</v>
      </c>
      <c r="L43" s="7">
        <f>Tabela12457[[#This Row],[ilość dla PGE EC S.A.]]*Tabela12457[[#This Row],[cena jednostkowa netto w PLN]]</f>
        <v>0</v>
      </c>
      <c r="M43" s="7">
        <f>Tabela12457[[#This Row],[cena netto dla PGE EC S.A.]]*1.23</f>
        <v>0</v>
      </c>
      <c r="N43" s="16">
        <f>Tabela12457[[#This Row],[cena jednostkowa netto w PLN]]*Tabela12457[[#This Row],[ilość dla ZEWK S.A.]]</f>
        <v>0</v>
      </c>
      <c r="O43" s="16">
        <f>Tabela12457[[#This Row],[cena netto dla ZEWK S.A.]]*1.23</f>
        <v>0</v>
      </c>
      <c r="P43" s="16">
        <f>Tabela12457[[#This Row],[cena jednostkowa netto w PLN]]*Tabela12457[[#This Row],[ilość dla EC Zielona Góra S.A.]]</f>
        <v>0</v>
      </c>
      <c r="Q43" s="16">
        <f>Tabela12457[[#This Row],[cena netto dla EC Zielona Góra S.A.]]*1.23</f>
        <v>0</v>
      </c>
      <c r="R43" s="16">
        <f>Tabela12457[[#This Row],[cena jednostkowa netto w PLN]]*Tabela12457[[#This Row],[ilość dla PGE Toruń S.A.]]</f>
        <v>0</v>
      </c>
      <c r="S43" s="16">
        <f>Tabela12457[[#This Row],[cena netto dla PGE Toruń S.A.]]*1.23</f>
        <v>0</v>
      </c>
    </row>
    <row r="44" spans="1:19" ht="15" customHeight="1" x14ac:dyDescent="0.25">
      <c r="A44" s="20" t="s">
        <v>99</v>
      </c>
      <c r="B44" s="27" t="s">
        <v>100</v>
      </c>
      <c r="C44" s="21" t="s">
        <v>5</v>
      </c>
      <c r="D44" s="22">
        <f>SUM(Tabela12457[[#This Row],[ilość dla PGE EC S.A.]:[ilość dla PGE Toruń S.A.]])</f>
        <v>200</v>
      </c>
      <c r="E44" s="23">
        <v>100</v>
      </c>
      <c r="F44" s="28">
        <v>60</v>
      </c>
      <c r="G44" s="28">
        <v>20</v>
      </c>
      <c r="H44" s="28">
        <v>20</v>
      </c>
      <c r="I44" s="36"/>
      <c r="J44" s="7">
        <f>Tabela12457[[#This Row],[cena jednostkowa netto w PLN]]*Tabela12457[[#This Row],[ilość łączna ]]</f>
        <v>0</v>
      </c>
      <c r="K44" s="7">
        <f>Tabela12457[[#This Row],[cena netto łączna]]*1.23</f>
        <v>0</v>
      </c>
      <c r="L44" s="7">
        <f>Tabela12457[[#This Row],[ilość dla PGE EC S.A.]]*Tabela12457[[#This Row],[cena jednostkowa netto w PLN]]</f>
        <v>0</v>
      </c>
      <c r="M44" s="7">
        <f>Tabela12457[[#This Row],[cena netto dla PGE EC S.A.]]*1.23</f>
        <v>0</v>
      </c>
      <c r="N44" s="16">
        <f>Tabela12457[[#This Row],[cena jednostkowa netto w PLN]]*Tabela12457[[#This Row],[ilość dla ZEWK S.A.]]</f>
        <v>0</v>
      </c>
      <c r="O44" s="16">
        <f>Tabela12457[[#This Row],[cena netto dla ZEWK S.A.]]*1.23</f>
        <v>0</v>
      </c>
      <c r="P44" s="16">
        <f>Tabela12457[[#This Row],[cena jednostkowa netto w PLN]]*Tabela12457[[#This Row],[ilość dla EC Zielona Góra S.A.]]</f>
        <v>0</v>
      </c>
      <c r="Q44" s="16">
        <f>Tabela12457[[#This Row],[cena netto dla EC Zielona Góra S.A.]]*1.23</f>
        <v>0</v>
      </c>
      <c r="R44" s="16">
        <f>Tabela12457[[#This Row],[cena jednostkowa netto w PLN]]*Tabela12457[[#This Row],[ilość dla PGE Toruń S.A.]]</f>
        <v>0</v>
      </c>
      <c r="S44" s="16">
        <f>Tabela12457[[#This Row],[cena netto dla PGE Toruń S.A.]]*1.23</f>
        <v>0</v>
      </c>
    </row>
    <row r="45" spans="1:19" ht="15" customHeight="1" x14ac:dyDescent="0.25">
      <c r="A45" s="9" t="s">
        <v>101</v>
      </c>
      <c r="B45" s="9" t="s">
        <v>120</v>
      </c>
      <c r="C45" s="21" t="s">
        <v>34</v>
      </c>
      <c r="D45" s="22">
        <f>SUM(Tabela12457[[#This Row],[ilość dla PGE EC S.A.]:[ilość dla PGE Toruń S.A.]])</f>
        <v>18</v>
      </c>
      <c r="E45" s="23">
        <v>15</v>
      </c>
      <c r="F45" s="22">
        <v>1</v>
      </c>
      <c r="G45" s="22">
        <v>1</v>
      </c>
      <c r="H45" s="22">
        <v>1</v>
      </c>
      <c r="I45" s="36"/>
      <c r="J45" s="7">
        <f>Tabela12457[[#This Row],[cena jednostkowa netto w PLN]]*Tabela12457[[#This Row],[ilość łączna ]]</f>
        <v>0</v>
      </c>
      <c r="K45" s="7">
        <f>Tabela12457[[#This Row],[cena netto łączna]]*1.23</f>
        <v>0</v>
      </c>
      <c r="L45" s="7">
        <f>Tabela12457[[#This Row],[ilość dla PGE EC S.A.]]*Tabela12457[[#This Row],[cena jednostkowa netto w PLN]]</f>
        <v>0</v>
      </c>
      <c r="M45" s="7">
        <f>Tabela12457[[#This Row],[cena netto dla PGE EC S.A.]]*1.23</f>
        <v>0</v>
      </c>
      <c r="N45" s="16">
        <f>Tabela12457[[#This Row],[cena jednostkowa netto w PLN]]*Tabela12457[[#This Row],[ilość dla ZEWK S.A.]]</f>
        <v>0</v>
      </c>
      <c r="O45" s="16">
        <f>Tabela12457[[#This Row],[cena netto dla ZEWK S.A.]]*1.23</f>
        <v>0</v>
      </c>
      <c r="P45" s="16">
        <f>Tabela12457[[#This Row],[cena jednostkowa netto w PLN]]*Tabela12457[[#This Row],[ilość dla EC Zielona Góra S.A.]]</f>
        <v>0</v>
      </c>
      <c r="Q45" s="16">
        <f>Tabela12457[[#This Row],[cena netto dla EC Zielona Góra S.A.]]*1.23</f>
        <v>0</v>
      </c>
      <c r="R45" s="16">
        <f>Tabela12457[[#This Row],[cena jednostkowa netto w PLN]]*Tabela12457[[#This Row],[ilość dla PGE Toruń S.A.]]</f>
        <v>0</v>
      </c>
      <c r="S45" s="16">
        <f>Tabela12457[[#This Row],[cena netto dla PGE Toruń S.A.]]*1.23</f>
        <v>0</v>
      </c>
    </row>
    <row r="46" spans="1:19" ht="15" customHeight="1" x14ac:dyDescent="0.25">
      <c r="A46" s="6" t="s">
        <v>119</v>
      </c>
      <c r="B46" s="6" t="s">
        <v>118</v>
      </c>
      <c r="C46" s="21" t="s">
        <v>102</v>
      </c>
      <c r="D46" s="22">
        <f>SUM(Tabela12457[[#This Row],[ilość dla PGE EC S.A.]:[ilość dla PGE Toruń S.A.]])</f>
        <v>3800</v>
      </c>
      <c r="E46" s="29">
        <v>3000</v>
      </c>
      <c r="F46" s="30">
        <v>600</v>
      </c>
      <c r="G46" s="30">
        <v>100</v>
      </c>
      <c r="H46" s="30">
        <v>100</v>
      </c>
      <c r="I46" s="38"/>
      <c r="J46" s="7">
        <f>Tabela12457[[#This Row],[cena jednostkowa netto w PLN]]*Tabela12457[[#This Row],[ilość łączna ]]</f>
        <v>0</v>
      </c>
      <c r="K46" s="7">
        <f>Tabela12457[[#This Row],[cena netto łączna]]*1.23</f>
        <v>0</v>
      </c>
      <c r="L46" s="7">
        <f>Tabela12457[[#This Row],[ilość dla PGE EC S.A.]]*Tabela12457[[#This Row],[cena jednostkowa netto w PLN]]</f>
        <v>0</v>
      </c>
      <c r="M46" s="7">
        <f>Tabela12457[[#This Row],[cena netto dla PGE EC S.A.]]*1.23</f>
        <v>0</v>
      </c>
      <c r="N46" s="16">
        <f>Tabela12457[[#This Row],[cena jednostkowa netto w PLN]]*Tabela12457[[#This Row],[ilość dla ZEWK S.A.]]</f>
        <v>0</v>
      </c>
      <c r="O46" s="16">
        <f>Tabela12457[[#This Row],[cena netto dla ZEWK S.A.]]*1.23</f>
        <v>0</v>
      </c>
      <c r="P46" s="16">
        <f>Tabela12457[[#This Row],[cena jednostkowa netto w PLN]]*Tabela12457[[#This Row],[ilość dla EC Zielona Góra S.A.]]</f>
        <v>0</v>
      </c>
      <c r="Q46" s="16">
        <f>Tabela12457[[#This Row],[cena netto dla EC Zielona Góra S.A.]]*1.23</f>
        <v>0</v>
      </c>
      <c r="R46" s="16">
        <f>Tabela12457[[#This Row],[cena jednostkowa netto w PLN]]*Tabela12457[[#This Row],[ilość dla PGE Toruń S.A.]]</f>
        <v>0</v>
      </c>
      <c r="S46" s="16">
        <f>Tabela12457[[#This Row],[cena netto dla PGE Toruń S.A.]]*1.23</f>
        <v>0</v>
      </c>
    </row>
    <row r="47" spans="1:19" ht="15" customHeight="1" x14ac:dyDescent="0.25">
      <c r="A47" s="6" t="s">
        <v>117</v>
      </c>
      <c r="B47" s="6" t="s">
        <v>103</v>
      </c>
      <c r="C47" s="21" t="s">
        <v>102</v>
      </c>
      <c r="D47" s="22">
        <f>SUM(Tabela12457[[#This Row],[ilość dla PGE EC S.A.]:[ilość dla PGE Toruń S.A.]])</f>
        <v>1400</v>
      </c>
      <c r="E47" s="29">
        <v>1000</v>
      </c>
      <c r="F47" s="30">
        <v>200</v>
      </c>
      <c r="G47" s="30">
        <v>100</v>
      </c>
      <c r="H47" s="30">
        <v>100</v>
      </c>
      <c r="I47" s="38"/>
      <c r="J47" s="7">
        <f>Tabela12457[[#This Row],[cena jednostkowa netto w PLN]]*Tabela12457[[#This Row],[ilość łączna ]]</f>
        <v>0</v>
      </c>
      <c r="K47" s="7">
        <f>Tabela12457[[#This Row],[cena netto łączna]]*1.23</f>
        <v>0</v>
      </c>
      <c r="L47" s="7">
        <f>Tabela12457[[#This Row],[ilość dla PGE EC S.A.]]*Tabela12457[[#This Row],[cena jednostkowa netto w PLN]]</f>
        <v>0</v>
      </c>
      <c r="M47" s="7">
        <f>Tabela12457[[#This Row],[cena netto dla PGE EC S.A.]]*1.23</f>
        <v>0</v>
      </c>
      <c r="N47" s="16">
        <f>Tabela12457[[#This Row],[cena jednostkowa netto w PLN]]*Tabela12457[[#This Row],[ilość dla ZEWK S.A.]]</f>
        <v>0</v>
      </c>
      <c r="O47" s="16">
        <f>Tabela12457[[#This Row],[cena netto dla ZEWK S.A.]]*1.23</f>
        <v>0</v>
      </c>
      <c r="P47" s="16">
        <f>Tabela12457[[#This Row],[cena jednostkowa netto w PLN]]*Tabela12457[[#This Row],[ilość dla EC Zielona Góra S.A.]]</f>
        <v>0</v>
      </c>
      <c r="Q47" s="16">
        <f>Tabela12457[[#This Row],[cena netto dla EC Zielona Góra S.A.]]*1.23</f>
        <v>0</v>
      </c>
      <c r="R47" s="16">
        <f>Tabela12457[[#This Row],[cena jednostkowa netto w PLN]]*Tabela12457[[#This Row],[ilość dla PGE Toruń S.A.]]</f>
        <v>0</v>
      </c>
      <c r="S47" s="16">
        <f>Tabela12457[[#This Row],[cena netto dla PGE Toruń S.A.]]*1.23</f>
        <v>0</v>
      </c>
    </row>
    <row r="48" spans="1:19" ht="15" customHeight="1" x14ac:dyDescent="0.25">
      <c r="A48" s="31" t="s">
        <v>116</v>
      </c>
      <c r="B48" s="31" t="s">
        <v>104</v>
      </c>
      <c r="C48" s="21" t="s">
        <v>102</v>
      </c>
      <c r="D48" s="22">
        <f>SUM(Tabela12457[[#This Row],[ilość dla PGE EC S.A.]:[ilość dla PGE Toruń S.A.]])</f>
        <v>39</v>
      </c>
      <c r="E48" s="29">
        <v>30</v>
      </c>
      <c r="F48" s="30">
        <v>5</v>
      </c>
      <c r="G48" s="30">
        <v>2</v>
      </c>
      <c r="H48" s="30">
        <v>2</v>
      </c>
      <c r="I48" s="38"/>
      <c r="J48" s="7">
        <f>Tabela12457[[#This Row],[cena jednostkowa netto w PLN]]*Tabela12457[[#This Row],[ilość łączna ]]</f>
        <v>0</v>
      </c>
      <c r="K48" s="7">
        <f>Tabela12457[[#This Row],[cena netto łączna]]*1.23</f>
        <v>0</v>
      </c>
      <c r="L48" s="7">
        <f>Tabela12457[[#This Row],[ilość dla PGE EC S.A.]]*Tabela12457[[#This Row],[cena jednostkowa netto w PLN]]</f>
        <v>0</v>
      </c>
      <c r="M48" s="7">
        <f>Tabela12457[[#This Row],[cena netto dla PGE EC S.A.]]*1.23</f>
        <v>0</v>
      </c>
      <c r="N48" s="16">
        <f>Tabela12457[[#This Row],[cena jednostkowa netto w PLN]]*Tabela12457[[#This Row],[ilość dla ZEWK S.A.]]</f>
        <v>0</v>
      </c>
      <c r="O48" s="16">
        <f>Tabela12457[[#This Row],[cena netto dla ZEWK S.A.]]*1.23</f>
        <v>0</v>
      </c>
      <c r="P48" s="16">
        <f>Tabela12457[[#This Row],[cena jednostkowa netto w PLN]]*Tabela12457[[#This Row],[ilość dla EC Zielona Góra S.A.]]</f>
        <v>0</v>
      </c>
      <c r="Q48" s="16">
        <f>Tabela12457[[#This Row],[cena netto dla EC Zielona Góra S.A.]]*1.23</f>
        <v>0</v>
      </c>
      <c r="R48" s="16">
        <f>Tabela12457[[#This Row],[cena jednostkowa netto w PLN]]*Tabela12457[[#This Row],[ilość dla PGE Toruń S.A.]]</f>
        <v>0</v>
      </c>
      <c r="S48" s="16">
        <f>Tabela12457[[#This Row],[cena netto dla PGE Toruń S.A.]]*1.23</f>
        <v>0</v>
      </c>
    </row>
    <row r="49" spans="1:19" ht="15" customHeight="1" x14ac:dyDescent="0.25">
      <c r="A49" s="6" t="s">
        <v>115</v>
      </c>
      <c r="B49" s="6" t="s">
        <v>105</v>
      </c>
      <c r="C49" s="21" t="s">
        <v>102</v>
      </c>
      <c r="D49" s="22">
        <f>SUM(Tabela12457[[#This Row],[ilość dla PGE EC S.A.]:[ilość dla PGE Toruń S.A.]])</f>
        <v>9</v>
      </c>
      <c r="E49" s="29">
        <v>5</v>
      </c>
      <c r="F49" s="30">
        <v>2</v>
      </c>
      <c r="G49" s="30">
        <v>1</v>
      </c>
      <c r="H49" s="30">
        <v>1</v>
      </c>
      <c r="I49" s="38"/>
      <c r="J49" s="7">
        <f>Tabela12457[[#This Row],[cena jednostkowa netto w PLN]]*Tabela12457[[#This Row],[ilość łączna ]]</f>
        <v>0</v>
      </c>
      <c r="K49" s="7">
        <f>Tabela12457[[#This Row],[cena netto łączna]]*1.23</f>
        <v>0</v>
      </c>
      <c r="L49" s="7">
        <f>Tabela12457[[#This Row],[ilość dla PGE EC S.A.]]*Tabela12457[[#This Row],[cena jednostkowa netto w PLN]]</f>
        <v>0</v>
      </c>
      <c r="M49" s="7">
        <f>Tabela12457[[#This Row],[cena netto dla PGE EC S.A.]]*1.23</f>
        <v>0</v>
      </c>
      <c r="N49" s="16">
        <f>Tabela12457[[#This Row],[cena jednostkowa netto w PLN]]*Tabela12457[[#This Row],[ilość dla ZEWK S.A.]]</f>
        <v>0</v>
      </c>
      <c r="O49" s="16">
        <f>Tabela12457[[#This Row],[cena netto dla ZEWK S.A.]]*1.23</f>
        <v>0</v>
      </c>
      <c r="P49" s="16">
        <f>Tabela12457[[#This Row],[cena jednostkowa netto w PLN]]*Tabela12457[[#This Row],[ilość dla EC Zielona Góra S.A.]]</f>
        <v>0</v>
      </c>
      <c r="Q49" s="16">
        <f>Tabela12457[[#This Row],[cena netto dla EC Zielona Góra S.A.]]*1.23</f>
        <v>0</v>
      </c>
      <c r="R49" s="16">
        <f>Tabela12457[[#This Row],[cena jednostkowa netto w PLN]]*Tabela12457[[#This Row],[ilość dla PGE Toruń S.A.]]</f>
        <v>0</v>
      </c>
      <c r="S49" s="16">
        <f>Tabela12457[[#This Row],[cena netto dla PGE Toruń S.A.]]*1.23</f>
        <v>0</v>
      </c>
    </row>
    <row r="50" spans="1:19" ht="15" customHeight="1" x14ac:dyDescent="0.25">
      <c r="A50" s="6" t="s">
        <v>114</v>
      </c>
      <c r="B50" s="6" t="s">
        <v>106</v>
      </c>
      <c r="C50" s="21" t="s">
        <v>5</v>
      </c>
      <c r="D50" s="22">
        <f>SUM(Tabela12457[[#This Row],[ilość dla PGE EC S.A.]:[ilość dla PGE Toruń S.A.]])</f>
        <v>60</v>
      </c>
      <c r="E50" s="29">
        <v>50</v>
      </c>
      <c r="F50" s="30">
        <v>6</v>
      </c>
      <c r="G50" s="30">
        <v>2</v>
      </c>
      <c r="H50" s="30">
        <v>2</v>
      </c>
      <c r="I50" s="38"/>
      <c r="J50" s="7">
        <f>Tabela12457[[#This Row],[cena jednostkowa netto w PLN]]*Tabela12457[[#This Row],[ilość łączna ]]</f>
        <v>0</v>
      </c>
      <c r="K50" s="7">
        <f>Tabela12457[[#This Row],[cena netto łączna]]*1.23</f>
        <v>0</v>
      </c>
      <c r="L50" s="7">
        <f>Tabela12457[[#This Row],[ilość dla PGE EC S.A.]]*Tabela12457[[#This Row],[cena jednostkowa netto w PLN]]</f>
        <v>0</v>
      </c>
      <c r="M50" s="7">
        <f>Tabela12457[[#This Row],[cena netto dla PGE EC S.A.]]*1.23</f>
        <v>0</v>
      </c>
      <c r="N50" s="16">
        <f>Tabela12457[[#This Row],[cena jednostkowa netto w PLN]]*Tabela12457[[#This Row],[ilość dla ZEWK S.A.]]</f>
        <v>0</v>
      </c>
      <c r="O50" s="16">
        <f>Tabela12457[[#This Row],[cena netto dla ZEWK S.A.]]*1.23</f>
        <v>0</v>
      </c>
      <c r="P50" s="16">
        <f>Tabela12457[[#This Row],[cena jednostkowa netto w PLN]]*Tabela12457[[#This Row],[ilość dla EC Zielona Góra S.A.]]</f>
        <v>0</v>
      </c>
      <c r="Q50" s="16">
        <f>Tabela12457[[#This Row],[cena netto dla EC Zielona Góra S.A.]]*1.23</f>
        <v>0</v>
      </c>
      <c r="R50" s="16">
        <f>Tabela12457[[#This Row],[cena jednostkowa netto w PLN]]*Tabela12457[[#This Row],[ilość dla PGE Toruń S.A.]]</f>
        <v>0</v>
      </c>
      <c r="S50" s="16">
        <f>Tabela12457[[#This Row],[cena netto dla PGE Toruń S.A.]]*1.23</f>
        <v>0</v>
      </c>
    </row>
    <row r="51" spans="1:19" ht="15" customHeight="1" x14ac:dyDescent="0.25">
      <c r="A51" s="6" t="s">
        <v>113</v>
      </c>
      <c r="B51" s="6" t="s">
        <v>107</v>
      </c>
      <c r="C51" s="21" t="s">
        <v>5</v>
      </c>
      <c r="D51" s="22">
        <f>SUM(Tabela12457[[#This Row],[ilość dla PGE EC S.A.]:[ilość dla PGE Toruń S.A.]])</f>
        <v>84</v>
      </c>
      <c r="E51" s="29">
        <v>70</v>
      </c>
      <c r="F51" s="30">
        <v>10</v>
      </c>
      <c r="G51" s="30">
        <v>2</v>
      </c>
      <c r="H51" s="30">
        <v>2</v>
      </c>
      <c r="I51" s="38"/>
      <c r="J51" s="7">
        <f>Tabela12457[[#This Row],[cena jednostkowa netto w PLN]]*Tabela12457[[#This Row],[ilość łączna ]]</f>
        <v>0</v>
      </c>
      <c r="K51" s="7">
        <f>Tabela12457[[#This Row],[cena netto łączna]]*1.23</f>
        <v>0</v>
      </c>
      <c r="L51" s="7">
        <f>Tabela12457[[#This Row],[ilość dla PGE EC S.A.]]*Tabela12457[[#This Row],[cena jednostkowa netto w PLN]]</f>
        <v>0</v>
      </c>
      <c r="M51" s="7">
        <f>Tabela12457[[#This Row],[cena netto dla PGE EC S.A.]]*1.23</f>
        <v>0</v>
      </c>
      <c r="N51" s="16">
        <f>Tabela12457[[#This Row],[cena jednostkowa netto w PLN]]*Tabela12457[[#This Row],[ilość dla ZEWK S.A.]]</f>
        <v>0</v>
      </c>
      <c r="O51" s="16">
        <f>Tabela12457[[#This Row],[cena netto dla ZEWK S.A.]]*1.23</f>
        <v>0</v>
      </c>
      <c r="P51" s="16">
        <f>Tabela12457[[#This Row],[cena jednostkowa netto w PLN]]*Tabela12457[[#This Row],[ilość dla EC Zielona Góra S.A.]]</f>
        <v>0</v>
      </c>
      <c r="Q51" s="16">
        <f>Tabela12457[[#This Row],[cena netto dla EC Zielona Góra S.A.]]*1.23</f>
        <v>0</v>
      </c>
      <c r="R51" s="16">
        <f>Tabela12457[[#This Row],[cena jednostkowa netto w PLN]]*Tabela12457[[#This Row],[ilość dla PGE Toruń S.A.]]</f>
        <v>0</v>
      </c>
      <c r="S51" s="16">
        <f>Tabela12457[[#This Row],[cena netto dla PGE Toruń S.A.]]*1.23</f>
        <v>0</v>
      </c>
    </row>
    <row r="52" spans="1:19" ht="15" customHeight="1" x14ac:dyDescent="0.25">
      <c r="A52" s="6" t="s">
        <v>112</v>
      </c>
      <c r="B52" s="32" t="s">
        <v>108</v>
      </c>
      <c r="C52" s="21" t="s">
        <v>5</v>
      </c>
      <c r="D52" s="22">
        <f>SUM(Tabela12457[[#This Row],[ilość dla PGE EC S.A.]:[ilość dla PGE Toruń S.A.]])</f>
        <v>81</v>
      </c>
      <c r="E52" s="29">
        <v>60</v>
      </c>
      <c r="F52" s="30">
        <v>15</v>
      </c>
      <c r="G52" s="30">
        <v>3</v>
      </c>
      <c r="H52" s="30">
        <v>3</v>
      </c>
      <c r="I52" s="39"/>
      <c r="J52" s="7">
        <f>Tabela12457[[#This Row],[cena jednostkowa netto w PLN]]*Tabela12457[[#This Row],[ilość łączna ]]</f>
        <v>0</v>
      </c>
      <c r="K52" s="7">
        <f>Tabela12457[[#This Row],[cena netto łączna]]*1.23</f>
        <v>0</v>
      </c>
      <c r="L52" s="7">
        <f>Tabela12457[[#This Row],[ilość dla PGE EC S.A.]]*Tabela12457[[#This Row],[cena jednostkowa netto w PLN]]</f>
        <v>0</v>
      </c>
      <c r="M52" s="7">
        <f>Tabela12457[[#This Row],[cena netto dla PGE EC S.A.]]*1.23</f>
        <v>0</v>
      </c>
      <c r="N52" s="16">
        <f>Tabela12457[[#This Row],[cena jednostkowa netto w PLN]]*Tabela12457[[#This Row],[ilość dla ZEWK S.A.]]</f>
        <v>0</v>
      </c>
      <c r="O52" s="16">
        <f>Tabela12457[[#This Row],[cena netto dla ZEWK S.A.]]*1.23</f>
        <v>0</v>
      </c>
      <c r="P52" s="16">
        <f>Tabela12457[[#This Row],[cena jednostkowa netto w PLN]]*Tabela12457[[#This Row],[ilość dla EC Zielona Góra S.A.]]</f>
        <v>0</v>
      </c>
      <c r="Q52" s="16">
        <f>Tabela12457[[#This Row],[cena netto dla EC Zielona Góra S.A.]]*1.23</f>
        <v>0</v>
      </c>
      <c r="R52" s="16">
        <f>Tabela12457[[#This Row],[cena jednostkowa netto w PLN]]*Tabela12457[[#This Row],[ilość dla PGE Toruń S.A.]]</f>
        <v>0</v>
      </c>
      <c r="S52" s="16">
        <f>Tabela12457[[#This Row],[cena netto dla PGE Toruń S.A.]]*1.23</f>
        <v>0</v>
      </c>
    </row>
    <row r="53" spans="1:19" ht="15" customHeight="1" x14ac:dyDescent="0.25">
      <c r="A53" s="6" t="s">
        <v>111</v>
      </c>
      <c r="B53" s="32" t="s">
        <v>109</v>
      </c>
      <c r="C53" s="21" t="s">
        <v>5</v>
      </c>
      <c r="D53" s="22">
        <f>SUM(Tabela12457[[#This Row],[ilość dla PGE EC S.A.]:[ilość dla PGE Toruń S.A.]])</f>
        <v>214</v>
      </c>
      <c r="E53" s="29">
        <v>200</v>
      </c>
      <c r="F53" s="30">
        <v>10</v>
      </c>
      <c r="G53" s="30">
        <v>2</v>
      </c>
      <c r="H53" s="30">
        <v>2</v>
      </c>
      <c r="I53" s="40"/>
      <c r="J53" s="7">
        <f>Tabela12457[[#This Row],[cena jednostkowa netto w PLN]]*Tabela12457[[#This Row],[ilość łączna ]]</f>
        <v>0</v>
      </c>
      <c r="K53" s="7">
        <f>Tabela12457[[#This Row],[cena netto łączna]]*1.23</f>
        <v>0</v>
      </c>
      <c r="L53" s="7">
        <f>Tabela12457[[#This Row],[ilość dla PGE EC S.A.]]*Tabela12457[[#This Row],[cena jednostkowa netto w PLN]]</f>
        <v>0</v>
      </c>
      <c r="M53" s="7">
        <f>Tabela12457[[#This Row],[cena netto dla PGE EC S.A.]]*1.23</f>
        <v>0</v>
      </c>
      <c r="N53" s="16">
        <f>Tabela12457[[#This Row],[cena jednostkowa netto w PLN]]*Tabela12457[[#This Row],[ilość dla ZEWK S.A.]]</f>
        <v>0</v>
      </c>
      <c r="O53" s="16">
        <f>Tabela12457[[#This Row],[cena netto dla ZEWK S.A.]]*1.23</f>
        <v>0</v>
      </c>
      <c r="P53" s="16">
        <f>Tabela12457[[#This Row],[cena jednostkowa netto w PLN]]*Tabela12457[[#This Row],[ilość dla EC Zielona Góra S.A.]]</f>
        <v>0</v>
      </c>
      <c r="Q53" s="16">
        <f>Tabela12457[[#This Row],[cena netto dla EC Zielona Góra S.A.]]*1.23</f>
        <v>0</v>
      </c>
      <c r="R53" s="16">
        <f>Tabela12457[[#This Row],[cena jednostkowa netto w PLN]]*Tabela12457[[#This Row],[ilość dla PGE Toruń S.A.]]</f>
        <v>0</v>
      </c>
      <c r="S53" s="16">
        <f>Tabela12457[[#This Row],[cena netto dla PGE Toruń S.A.]]*1.23</f>
        <v>0</v>
      </c>
    </row>
    <row r="54" spans="1:19" ht="15" customHeight="1" x14ac:dyDescent="0.25">
      <c r="A54" s="8" t="s">
        <v>121</v>
      </c>
      <c r="B54" s="33" t="s">
        <v>110</v>
      </c>
      <c r="C54" s="21" t="s">
        <v>102</v>
      </c>
      <c r="D54" s="22">
        <f>SUM(Tabela12457[[#This Row],[ilość dla PGE EC S.A.]:[ilość dla PGE Toruń S.A.]])</f>
        <v>30000</v>
      </c>
      <c r="E54" s="30">
        <v>21000</v>
      </c>
      <c r="F54" s="30">
        <v>5000</v>
      </c>
      <c r="G54" s="30">
        <v>2000</v>
      </c>
      <c r="H54" s="30">
        <v>2000</v>
      </c>
      <c r="I54" s="39"/>
      <c r="J54" s="7">
        <f>Tabela12457[[#This Row],[cena jednostkowa netto w PLN]]*Tabela12457[[#This Row],[ilość łączna ]]</f>
        <v>0</v>
      </c>
      <c r="K54" s="7">
        <f>Tabela12457[[#This Row],[cena netto łączna]]*1.08</f>
        <v>0</v>
      </c>
      <c r="L54" s="7">
        <f>Tabela12457[[#This Row],[ilość dla PGE EC S.A.]]*Tabela12457[[#This Row],[cena jednostkowa netto w PLN]]</f>
        <v>0</v>
      </c>
      <c r="M54" s="7">
        <f>Tabela12457[[#This Row],[cena netto dla PGE EC S.A.]]*1.08</f>
        <v>0</v>
      </c>
      <c r="N54" s="16">
        <f>Tabela12457[[#This Row],[cena jednostkowa netto w PLN]]*Tabela12457[[#This Row],[ilość dla ZEWK S.A.]]</f>
        <v>0</v>
      </c>
      <c r="O54" s="16">
        <f>Tabela12457[[#This Row],[cena netto dla ZEWK S.A.]]*1.08</f>
        <v>0</v>
      </c>
      <c r="P54" s="16">
        <f>Tabela12457[[#This Row],[cena jednostkowa netto w PLN]]*Tabela12457[[#This Row],[ilość dla EC Zielona Góra S.A.]]</f>
        <v>0</v>
      </c>
      <c r="Q54" s="16">
        <f>Tabela12457[[#This Row],[cena netto dla EC Zielona Góra S.A.]]*1.08</f>
        <v>0</v>
      </c>
      <c r="R54" s="16">
        <f>Tabela12457[[#This Row],[cena jednostkowa netto w PLN]]*Tabela12457[[#This Row],[ilość dla PGE Toruń S.A.]]</f>
        <v>0</v>
      </c>
      <c r="S54" s="16">
        <f>Tabela12457[[#This Row],[cena netto dla PGE Toruń S.A.]]*1.08</f>
        <v>0</v>
      </c>
    </row>
    <row r="55" spans="1:19" ht="15" customHeight="1" x14ac:dyDescent="0.25">
      <c r="A55" s="2"/>
      <c r="B55" s="11"/>
      <c r="C55" s="8"/>
      <c r="D55" s="34"/>
      <c r="E55" s="12"/>
      <c r="F55" s="12"/>
      <c r="G55" s="12"/>
      <c r="H55" s="12"/>
      <c r="I55" s="15"/>
      <c r="J55" s="13">
        <f>SUM(Tabela12457[cena netto łączna])</f>
        <v>0</v>
      </c>
      <c r="K55" s="13">
        <f>SUM(Tabela12457[cena brutto łączna])</f>
        <v>0</v>
      </c>
      <c r="L55" s="13">
        <f>SUM(Tabela12457[cena netto dla PGE EC S.A.])</f>
        <v>0</v>
      </c>
      <c r="M55" s="13">
        <f>SUM(Tabela12457[cena brutto dla PGE EC S.A.])</f>
        <v>0</v>
      </c>
      <c r="N55" s="13">
        <f>SUM(Tabela12457[cena netto dla ZEWK S.A.])</f>
        <v>0</v>
      </c>
      <c r="O55" s="13">
        <f>SUM(Tabela12457[cena brutto dla ZEWK S.A.])</f>
        <v>0</v>
      </c>
      <c r="P55" s="13">
        <f>SUM(Tabela12457[cena netto dla EC Zielona Góra S.A.])</f>
        <v>0</v>
      </c>
      <c r="Q55" s="13">
        <f>SUM(Tabela12457[cena brutto dla EC Zielona Góra S.A.])</f>
        <v>0</v>
      </c>
      <c r="R55" s="13">
        <f>SUM(Tabela12457[cena netto dla PGE Toruń S.A.])</f>
        <v>0</v>
      </c>
      <c r="S55" s="13">
        <f>SUM(Tabela12457[cena brutto dla PGE Toruń S.A.])</f>
        <v>0</v>
      </c>
    </row>
    <row r="58" spans="1:19" x14ac:dyDescent="0.25">
      <c r="B58" s="51" t="s">
        <v>7</v>
      </c>
      <c r="C58" s="50"/>
      <c r="D58" s="50"/>
      <c r="E58" s="50"/>
      <c r="F58" s="50"/>
      <c r="G58" s="50"/>
      <c r="H58" s="50"/>
      <c r="I58" s="50"/>
    </row>
    <row r="59" spans="1:19" x14ac:dyDescent="0.25">
      <c r="B59" s="50"/>
      <c r="C59" s="50"/>
      <c r="D59" s="50"/>
      <c r="E59" s="50"/>
      <c r="F59" s="50"/>
      <c r="G59" s="50"/>
      <c r="H59" s="50"/>
      <c r="I59" s="50"/>
    </row>
    <row r="60" spans="1:19" x14ac:dyDescent="0.25">
      <c r="B60" s="50"/>
      <c r="C60" s="50"/>
      <c r="D60" s="50"/>
      <c r="E60" s="50"/>
      <c r="F60" s="50"/>
      <c r="G60" s="50"/>
      <c r="H60" s="50"/>
      <c r="I60" s="50"/>
    </row>
    <row r="61" spans="1:19" x14ac:dyDescent="0.25">
      <c r="B61" s="50"/>
      <c r="C61" s="50"/>
      <c r="D61" s="50"/>
      <c r="E61" s="50"/>
      <c r="F61" s="50"/>
      <c r="G61" s="50"/>
      <c r="H61" s="50"/>
      <c r="I61" s="50"/>
    </row>
    <row r="62" spans="1:19" ht="15.75" thickBot="1" x14ac:dyDescent="0.3">
      <c r="B62" s="48"/>
      <c r="C62" s="48"/>
      <c r="D62" s="48"/>
      <c r="E62" s="48"/>
      <c r="F62" s="48"/>
      <c r="G62" s="48"/>
      <c r="H62" s="48"/>
      <c r="I62" s="48"/>
    </row>
    <row r="63" spans="1:19" ht="67.5" customHeight="1" thickBot="1" x14ac:dyDescent="0.3">
      <c r="B63" s="52" t="s">
        <v>129</v>
      </c>
      <c r="C63" s="53"/>
      <c r="D63" s="53"/>
      <c r="E63" s="53"/>
      <c r="F63" s="53"/>
      <c r="G63" s="53"/>
      <c r="H63" s="53"/>
      <c r="I63" s="54"/>
    </row>
  </sheetData>
  <sheetProtection sort="0" autoFilter="0" pivotTables="0"/>
  <mergeCells count="3">
    <mergeCell ref="A1:S1"/>
    <mergeCell ref="B58:I61"/>
    <mergeCell ref="B63:I63"/>
  </mergeCells>
  <pageMargins left="0.7" right="0.7" top="0.75" bottom="0.75" header="0.3" footer="0.3"/>
  <pageSetup paperSize="9" scale="41" orientation="landscape" r:id="rId1"/>
  <headerFooter>
    <oddHeader>&amp;R&amp;"Calibri"&amp;10&amp;K008000 Do użytku wewnętrznego w GK PGE&amp;1#_x000D_</oddHead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5 do SWZ Formularz cenowy_00548.xlsx</dmsv2BaseFileName>
    <dmsv2BaseDisplayName xmlns="http://schemas.microsoft.com/sharepoint/v3">Załącznik nr 5 do SWZ Formularz cenowy_00548</dmsv2BaseDisplayName>
    <dmsv2SWPP2ObjectNumber xmlns="http://schemas.microsoft.com/sharepoint/v3">POST/PEC/PEC/UZC/00548/2025                       </dmsv2SWPP2ObjectNumber>
    <dmsv2SWPP2SumMD5 xmlns="http://schemas.microsoft.com/sharepoint/v3">a941b4e2f7dd0b675990d682abc975f6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682668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22910957</dmsv2BaseClientSystemDocumentID>
    <dmsv2BaseModifiedByID xmlns="http://schemas.microsoft.com/sharepoint/v3">19100926</dmsv2BaseModifiedByID>
    <dmsv2BaseCreatedByID xmlns="http://schemas.microsoft.com/sharepoint/v3">19100926</dmsv2BaseCreatedByID>
    <dmsv2SWPP2ObjectDepartment xmlns="http://schemas.microsoft.com/sharepoint/v3">00000001000l000600000002000g</dmsv2SWPP2ObjectDepartment>
    <dmsv2SWPP2ObjectName xmlns="http://schemas.microsoft.com/sharepoint/v3">Postępowanie</dmsv2SWPP2ObjectName>
    <_dlc_DocId xmlns="a19cb1c7-c5c7-46d4-85ae-d83685407bba">XD3KHSRJV2AP-1441292327-24985</_dlc_DocId>
    <_dlc_DocIdUrl xmlns="a19cb1c7-c5c7-46d4-85ae-d83685407bba">
      <Url>https://swpp2.dms.gkpge.pl/sites/38/_layouts/15/DocIdRedir.aspx?ID=XD3KHSRJV2AP-1441292327-24985</Url>
      <Description>XD3KHSRJV2AP-1441292327-24985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7218F5CA4627F940A904F08AFB692F3B" ma:contentTypeVersion="0" ma:contentTypeDescription="SWPP2 Dokument bazowy" ma:contentTypeScope="" ma:versionID="18212fa31680e27252967eae9f79295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BB4AB8B9-F912-4BFA-AFE0-299F6A36B8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9200C4D-6EFE-4149-8197-20CA40C4914E}">
  <ds:schemaRefs>
    <ds:schemaRef ds:uri="http://purl.org/dc/dcmitype/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terms/"/>
    <ds:schemaRef ds:uri="daca8c53-9fcf-431b-b325-a837b379600f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0B0C7188-B33A-40C5-9952-C3733C055A7A}"/>
</file>

<file path=customXml/itemProps4.xml><?xml version="1.0" encoding="utf-8"?>
<ds:datastoreItem xmlns:ds="http://schemas.openxmlformats.org/officeDocument/2006/customXml" ds:itemID="{61830F8A-357A-4243-852F-472B9E054CC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2025-07-11T05:15:36Z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0x01018910007218F5CA4627F940A904F08AFB692F3B</vt:lpwstr>
  </property>
  <property fmtid="{D5CDD505-2E9C-101B-9397-08002B2CF9AE}" pid="3" name="_dlc_DocIdItemGuid">
    <vt:lpwstr>d4ab2c2a-bf00-42b7-9209-804ba1f7902a</vt:lpwstr>
  </property>
  <property fmtid="{D5CDD505-2E9C-101B-9397-08002B2CF9AE}" pid="4" name="MSIP_Label_514114f9-be46-4331-8fe2-8a463f84c1e9_Enabled">
    <vt:lpwstr>true</vt:lpwstr>
  </property>
  <property fmtid="{D5CDD505-2E9C-101B-9397-08002B2CF9AE}" pid="5" name="MSIP_Label_514114f9-be46-4331-8fe2-8a463f84c1e9_SetDate">
    <vt:lpwstr>2025-05-15T10:23:59Z</vt:lpwstr>
  </property>
  <property fmtid="{D5CDD505-2E9C-101B-9397-08002B2CF9AE}" pid="6" name="MSIP_Label_514114f9-be46-4331-8fe2-8a463f84c1e9_Method">
    <vt:lpwstr>Privileged</vt:lpwstr>
  </property>
  <property fmtid="{D5CDD505-2E9C-101B-9397-08002B2CF9AE}" pid="7" name="MSIP_Label_514114f9-be46-4331-8fe2-8a463f84c1e9_Name">
    <vt:lpwstr>ALL-Wewnetrzne-w-GK-PGE</vt:lpwstr>
  </property>
  <property fmtid="{D5CDD505-2E9C-101B-9397-08002B2CF9AE}" pid="8" name="MSIP_Label_514114f9-be46-4331-8fe2-8a463f84c1e9_SiteId">
    <vt:lpwstr>e9895a11-04dc-4848-aa12-7fca9faefb60</vt:lpwstr>
  </property>
  <property fmtid="{D5CDD505-2E9C-101B-9397-08002B2CF9AE}" pid="9" name="MSIP_Label_514114f9-be46-4331-8fe2-8a463f84c1e9_ActionId">
    <vt:lpwstr>e28e23d1-ec72-4aaa-85d6-a92a4c4200c8</vt:lpwstr>
  </property>
  <property fmtid="{D5CDD505-2E9C-101B-9397-08002B2CF9AE}" pid="10" name="MSIP_Label_514114f9-be46-4331-8fe2-8a463f84c1e9_ContentBits">
    <vt:lpwstr>1</vt:lpwstr>
  </property>
</Properties>
</file>