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ntrala-dane\zasoby\CENTRALA\EH2\Postepowania_PZP\postepowania 2024\POST_HZ_EK_HZL_00599 - ochrona fizyczna\na platformę\"/>
    </mc:Choice>
  </mc:AlternateContent>
  <xr:revisionPtr revIDLastSave="0" documentId="13_ncr:1_{7EC1A1B6-CEE0-4E59-B859-FB83DD8C3268}" xr6:coauthVersionLast="47" xr6:coauthVersionMax="47" xr10:uidLastSave="{00000000-0000-0000-0000-000000000000}"/>
  <workbookProtection workbookAlgorithmName="SHA-512" workbookHashValue="Ql5S2j1XjhIHUNj2ZqWFt30qesk1jQFuHsU2owu5ja3dsSTDMwEh/X3RVGJ6A00A9j/Vbwc+2HodHP5nazmz5A==" workbookSaltValue="fFiYB0pVlJw7Yko0UoRL9w==" workbookSpinCount="100000" lockStructure="1"/>
  <bookViews>
    <workbookView xWindow="-110" yWindow="-110" windowWidth="19420" windowHeight="10420" xr2:uid="{EB296F3B-4759-43CC-8E17-86F1179F57C6}"/>
  </bookViews>
  <sheets>
    <sheet name="Formularz cenow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J19" i="1" s="1"/>
  <c r="H16" i="1" l="1"/>
  <c r="J16" i="1" s="1"/>
  <c r="H15" i="1"/>
  <c r="J15" i="1" s="1"/>
  <c r="H14" i="1"/>
  <c r="H12" i="1"/>
  <c r="J12" i="1" s="1"/>
  <c r="J14" i="1" l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10" i="1" l="1"/>
  <c r="J10" i="1" s="1"/>
  <c r="H9" i="1"/>
  <c r="H8" i="1"/>
  <c r="H63" i="1" s="1"/>
  <c r="H7" i="1"/>
  <c r="J7" i="1" s="1"/>
  <c r="J8" i="1" l="1"/>
  <c r="J63" i="1" s="1"/>
  <c r="J9" i="1"/>
  <c r="H13" i="1"/>
  <c r="H62" i="1" s="1"/>
  <c r="H11" i="1"/>
  <c r="J11" i="1" s="1"/>
  <c r="H6" i="1"/>
  <c r="J6" i="1" s="1"/>
  <c r="H5" i="1"/>
  <c r="H61" i="1" l="1"/>
  <c r="J5" i="1"/>
  <c r="J61" i="1" s="1"/>
  <c r="J13" i="1"/>
  <c r="J62" i="1" s="1"/>
  <c r="H17" i="1"/>
  <c r="J57" i="1"/>
  <c r="J64" i="1" s="1"/>
  <c r="H57" i="1"/>
  <c r="H64" i="1" s="1"/>
  <c r="J65" i="1" l="1"/>
  <c r="H58" i="1"/>
  <c r="J17" i="1"/>
  <c r="J58" i="1" s="1"/>
  <c r="H65" i="1"/>
  <c r="J66" i="1" l="1"/>
  <c r="H66" i="1"/>
</calcChain>
</file>

<file path=xl/sharedStrings.xml><?xml version="1.0" encoding="utf-8"?>
<sst xmlns="http://schemas.openxmlformats.org/spreadsheetml/2006/main" count="124" uniqueCount="79">
  <si>
    <t>L.p.</t>
  </si>
  <si>
    <t>Element cennika</t>
  </si>
  <si>
    <t xml:space="preserve">J.m. </t>
  </si>
  <si>
    <t>Wartość PLN (netto)</t>
  </si>
  <si>
    <t>stawka VAT</t>
  </si>
  <si>
    <t>Wartość PLN (brutto)</t>
  </si>
  <si>
    <t>rbg.</t>
  </si>
  <si>
    <t>szt.</t>
  </si>
  <si>
    <t>mb</t>
  </si>
  <si>
    <t>RAZEM:</t>
  </si>
  <si>
    <t>URZĄDZENIA I MATERIAŁY</t>
  </si>
  <si>
    <t>Klawiatura LCD</t>
  </si>
  <si>
    <t>Obudowa  centrali</t>
  </si>
  <si>
    <t>Akumulator</t>
  </si>
  <si>
    <t>Czujnik ruchu</t>
  </si>
  <si>
    <t>Czujnik kurtynowy</t>
  </si>
  <si>
    <t>Czujnik magnetyczny</t>
  </si>
  <si>
    <t>Sygnalizator zewnętrzny</t>
  </si>
  <si>
    <t>Moduł sieciowy TCP/IP</t>
  </si>
  <si>
    <t>Moduł rozszerzenia wejść</t>
  </si>
  <si>
    <t>Moduł przekaźnikowy</t>
  </si>
  <si>
    <t>Kabel połączenia portów RS RJ/PIN5</t>
  </si>
  <si>
    <t>Przewód YTDY 6x0,5 wewnętrzny</t>
  </si>
  <si>
    <t xml:space="preserve">Przewód YDYp 3x1,5 wewnętrzny </t>
  </si>
  <si>
    <t>Listwa elektroinstalacyjna 20x14 biała z osprzętem</t>
  </si>
  <si>
    <t>Rejestrator CCTV</t>
  </si>
  <si>
    <t>Kamera zewnętrzna CCTV</t>
  </si>
  <si>
    <t>Kamera wewnętrzna CCTV</t>
  </si>
  <si>
    <t>Dysk twardy</t>
  </si>
  <si>
    <t>Szafa Rack</t>
  </si>
  <si>
    <t>Ochronnik przeciwprzepięciowy sieci LAN / IP-CCTV PoE</t>
  </si>
  <si>
    <t xml:space="preserve">Zestaw antysabotażowy do szafy Rack </t>
  </si>
  <si>
    <t>kpl</t>
  </si>
  <si>
    <t xml:space="preserve">Półka doczołowa do szafy Rack 19" 600mm </t>
  </si>
  <si>
    <t xml:space="preserve">Listwa zasilająca 6 gniazdowa RACK 19" </t>
  </si>
  <si>
    <t xml:space="preserve">Wentylator do szafy Rack 10" lub 19" </t>
  </si>
  <si>
    <t>Termostat do wentylatorów szafy RACK</t>
  </si>
  <si>
    <t>Patch panel 24-port UTP5e PP 24E</t>
  </si>
  <si>
    <t>Organizer kabli 1U OM15</t>
  </si>
  <si>
    <t xml:space="preserve">Adapter montażowy kamery zewnętrznej </t>
  </si>
  <si>
    <t xml:space="preserve">Uchwyt słupowy kamery zewnętrznej </t>
  </si>
  <si>
    <t>Adapter montażowy kamery wewnętrznej</t>
  </si>
  <si>
    <t>Uchwyt ścienny kamery wewnętrznej</t>
  </si>
  <si>
    <t>Głośnik tubowy</t>
  </si>
  <si>
    <t>Monitor CCTV 18,5''</t>
  </si>
  <si>
    <t>Przewód UTP kat 5e</t>
  </si>
  <si>
    <t>Przewód UTP kat 5e żel</t>
  </si>
  <si>
    <t>Rura PCV RL-22 szara/biała 18mm wraz z osprzętem</t>
  </si>
  <si>
    <t>dokument należy podpisać kwalifikowanym podpisem elektronicznym przez osobę lub osoby umocowane do złożenia podpisu w imieniu Wykonawcy</t>
  </si>
  <si>
    <t>Stawka za 1 godzinę ochrony fizycznej stałej</t>
  </si>
  <si>
    <t>Stawka za 1 godzinę ochrony fizycznej doraźnej</t>
  </si>
  <si>
    <t>Stawka za 1 godzinę ochrony fizycznej interwencyjnej</t>
  </si>
  <si>
    <t>Monitoring alarmowy obiektów</t>
  </si>
  <si>
    <t>Podjazd serwisowy bez terminu</t>
  </si>
  <si>
    <t>podjazd</t>
  </si>
  <si>
    <t>Podjazd serwisowy do 48 godzin</t>
  </si>
  <si>
    <t>Podjazd serwisowy do 6 godzin</t>
  </si>
  <si>
    <t>Podjazd serwisowy w weekendy i dni świąteczne</t>
  </si>
  <si>
    <t>Stawka podjazd interwencyjny</t>
  </si>
  <si>
    <t>Stawka podjazd interwencyjny dla IK</t>
  </si>
  <si>
    <t>Stawka za 1 godzinę usługi instalacyjnej urządzeń</t>
  </si>
  <si>
    <t>Centrala systemu alarmowego</t>
  </si>
  <si>
    <t>Gotowość podjazdu interwencyjnego</t>
  </si>
  <si>
    <t>ZAKRES PODSTAWOWY ZAMÓWIENIA</t>
  </si>
  <si>
    <t>RAZEM WARTOŚĆ OFERTY dla Zakresu Podstawowego:</t>
  </si>
  <si>
    <t>II</t>
  </si>
  <si>
    <t>I</t>
  </si>
  <si>
    <t>ZAKRES OPCJONALNY ZAMÓWIENIA</t>
  </si>
  <si>
    <t>WARTOŚĆ ZAMÓWIENIA OPCJONALNEGO ZA BEZPOŚREDNIĄ OCHRONĘ FIZYCZNĄ</t>
  </si>
  <si>
    <t>WARTOŚĆ ZAMÓWIENIA OPCJONALNEGO ZA USŁUGI INTERWENCYJNE</t>
  </si>
  <si>
    <t>WARTOŚĆ ZAMÓWIENIA OPCJONALNEGO ZA USŁUGI SSWiN</t>
  </si>
  <si>
    <t>WARTOŚĆ ZAMÓWIENIA OPCJONALNEGO ZA USŁUGI SERWISOWE I INSTALACJE</t>
  </si>
  <si>
    <t>RAZEM WARTOŚĆ OFERTY dla Zakresu Podstawowego i Opcjonalnego:</t>
  </si>
  <si>
    <t>RAZEM WARTOŚĆ OFERTY dla Zakresu Opcjonalnego:</t>
  </si>
  <si>
    <t>ryczałt miesięczny</t>
  </si>
  <si>
    <t>Szacowana ilość roboczogodzin /podjazdów /miesięcy / urządzeń i materiałów</t>
  </si>
  <si>
    <t>Stawka PLN (netto) / cena jednostkowa netto</t>
  </si>
  <si>
    <t>III</t>
  </si>
  <si>
    <t>Nadajnik systemu alarmowego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</si>
</sst>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 Light"/>
      <family val="2"/>
      <charset val="238"/>
    </font>
    <font>
      <sz val="9"/>
      <color rgb="FF000000"/>
      <name val="Calibri Light"/>
      <family val="2"/>
      <charset val="238"/>
    </font>
    <font>
      <b/>
      <sz val="9"/>
      <color rgb="FF000000"/>
      <name val="Calibri Light"/>
      <family val="2"/>
      <charset val="238"/>
    </font>
    <font>
      <b/>
      <sz val="12"/>
      <name val="Calibri Light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000000"/>
      <name val="Calibri Light"/>
      <family val="2"/>
      <charset val="238"/>
    </font>
    <font>
      <sz val="9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4" borderId="0" xfId="0" applyFill="1"/>
    <xf numFmtId="0" fontId="4" fillId="3" borderId="0" xfId="0" applyFont="1" applyFill="1" applyAlignment="1">
      <alignment horizontal="center" vertical="center"/>
    </xf>
    <xf numFmtId="8" fontId="4" fillId="0" borderId="5" xfId="0" applyNumberFormat="1" applyFont="1" applyBorder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44" fontId="2" fillId="0" borderId="9" xfId="1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8" fontId="4" fillId="0" borderId="7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8" fontId="4" fillId="0" borderId="8" xfId="0" applyNumberFormat="1" applyFont="1" applyBorder="1" applyAlignment="1">
      <alignment horizontal="center" vertical="center"/>
    </xf>
    <xf numFmtId="8" fontId="2" fillId="0" borderId="9" xfId="1" applyNumberFormat="1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2" fillId="3" borderId="0" xfId="0" applyFont="1" applyFill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4" fillId="3" borderId="5" xfId="1" applyFont="1" applyFill="1" applyBorder="1" applyAlignment="1" applyProtection="1">
      <alignment horizontal="right" vertical="center"/>
      <protection locked="0"/>
    </xf>
    <xf numFmtId="44" fontId="4" fillId="0" borderId="5" xfId="1" applyFont="1" applyBorder="1" applyAlignment="1" applyProtection="1">
      <alignment horizontal="center" vertical="center" wrapText="1"/>
      <protection locked="0"/>
    </xf>
    <xf numFmtId="44" fontId="4" fillId="3" borderId="5" xfId="1" applyFont="1" applyFill="1" applyBorder="1" applyAlignment="1" applyProtection="1">
      <alignment horizontal="center" vertical="center" wrapText="1"/>
      <protection locked="0"/>
    </xf>
    <xf numFmtId="44" fontId="8" fillId="3" borderId="7" xfId="1" applyFont="1" applyFill="1" applyBorder="1" applyAlignment="1" applyProtection="1">
      <alignment horizontal="right" vertical="center"/>
      <protection locked="0"/>
    </xf>
    <xf numFmtId="44" fontId="4" fillId="3" borderId="7" xfId="1" applyFont="1" applyFill="1" applyBorder="1" applyAlignment="1" applyProtection="1">
      <alignment horizontal="right" vertical="center"/>
      <protection locked="0"/>
    </xf>
    <xf numFmtId="9" fontId="3" fillId="0" borderId="5" xfId="0" applyNumberFormat="1" applyFont="1" applyBorder="1" applyAlignment="1" applyProtection="1">
      <alignment horizontal="center" vertical="center" wrapText="1"/>
      <protection locked="0"/>
    </xf>
    <xf numFmtId="9" fontId="4" fillId="3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9" fontId="3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68ED7-0D08-4168-96F3-57D728FBD9FA}">
  <dimension ref="A1:P69"/>
  <sheetViews>
    <sheetView tabSelected="1" zoomScale="85" zoomScaleNormal="85" workbookViewId="0">
      <pane ySplit="4" topLeftCell="A66" activePane="bottomLeft" state="frozen"/>
      <selection pane="bottomLeft" activeCell="G29" sqref="G29"/>
    </sheetView>
  </sheetViews>
  <sheetFormatPr defaultRowHeight="14.5" x14ac:dyDescent="0.35"/>
  <cols>
    <col min="1" max="1" width="7.1796875" customWidth="1"/>
    <col min="2" max="2" width="34" style="3" customWidth="1"/>
    <col min="3" max="3" width="21" style="3" customWidth="1"/>
    <col min="4" max="4" width="11.7265625" customWidth="1"/>
    <col min="6" max="6" width="16.81640625" customWidth="1"/>
    <col min="7" max="7" width="14.90625" customWidth="1"/>
    <col min="8" max="8" width="26.6328125" customWidth="1"/>
    <col min="9" max="9" width="12.1796875" customWidth="1"/>
    <col min="10" max="10" width="31.54296875" customWidth="1"/>
    <col min="12" max="12" width="9.26953125" bestFit="1" customWidth="1"/>
  </cols>
  <sheetData>
    <row r="1" spans="1:16" s="4" customFormat="1" ht="15.65" customHeight="1" thickTop="1" thickBot="1" x14ac:dyDescent="0.4">
      <c r="A1" s="40" t="s">
        <v>66</v>
      </c>
      <c r="B1" s="40" t="s">
        <v>63</v>
      </c>
      <c r="C1" s="40"/>
      <c r="D1" s="40"/>
      <c r="E1" s="40"/>
      <c r="F1" s="40"/>
      <c r="G1" s="40"/>
      <c r="H1" s="40"/>
      <c r="I1" s="40"/>
      <c r="J1" s="40"/>
    </row>
    <row r="2" spans="1:16" s="4" customFormat="1" ht="15" customHeight="1" thickTop="1" thickBot="1" x14ac:dyDescent="0.4">
      <c r="A2" s="40"/>
      <c r="B2" s="40"/>
      <c r="C2" s="40"/>
      <c r="D2" s="40"/>
      <c r="E2" s="40"/>
      <c r="F2" s="40"/>
      <c r="G2" s="40"/>
      <c r="H2" s="40"/>
      <c r="I2" s="40"/>
      <c r="J2" s="40"/>
    </row>
    <row r="3" spans="1:16" ht="62.5" customHeight="1" thickTop="1" thickBot="1" x14ac:dyDescent="0.4">
      <c r="A3" s="30" t="s">
        <v>0</v>
      </c>
      <c r="B3" s="29" t="s">
        <v>1</v>
      </c>
      <c r="C3" s="29"/>
      <c r="D3" s="29"/>
      <c r="E3" s="29" t="s">
        <v>2</v>
      </c>
      <c r="F3" s="29" t="s">
        <v>75</v>
      </c>
      <c r="G3" s="29" t="s">
        <v>76</v>
      </c>
      <c r="H3" s="29" t="s">
        <v>3</v>
      </c>
      <c r="I3" s="29" t="s">
        <v>4</v>
      </c>
      <c r="J3" s="29" t="s">
        <v>5</v>
      </c>
    </row>
    <row r="4" spans="1:16" ht="67" customHeight="1" thickTop="1" thickBot="1" x14ac:dyDescent="0.4">
      <c r="A4" s="30"/>
      <c r="B4" s="29"/>
      <c r="C4" s="29"/>
      <c r="D4" s="29"/>
      <c r="E4" s="29"/>
      <c r="F4" s="29"/>
      <c r="G4" s="29"/>
      <c r="H4" s="29"/>
      <c r="I4" s="29"/>
      <c r="J4" s="29"/>
    </row>
    <row r="5" spans="1:16" ht="15.5" thickTop="1" thickBot="1" x14ac:dyDescent="0.4">
      <c r="A5" s="2">
        <v>1</v>
      </c>
      <c r="B5" s="34" t="s">
        <v>49</v>
      </c>
      <c r="C5" s="35"/>
      <c r="D5" s="36"/>
      <c r="E5" s="20" t="s">
        <v>6</v>
      </c>
      <c r="F5" s="12">
        <v>400000</v>
      </c>
      <c r="G5" s="52"/>
      <c r="H5" s="6">
        <f t="shared" ref="H5:H13" si="0">ROUND((G5*F5),2)</f>
        <v>0</v>
      </c>
      <c r="I5" s="56"/>
      <c r="J5" s="17">
        <f t="shared" ref="J5:J11" si="1">ROUND((I5*H5)+H5,2)</f>
        <v>0</v>
      </c>
      <c r="L5" s="25"/>
      <c r="M5" s="25"/>
      <c r="N5" s="25"/>
      <c r="O5" s="25"/>
      <c r="P5" s="25"/>
    </row>
    <row r="6" spans="1:16" ht="15" thickBot="1" x14ac:dyDescent="0.4">
      <c r="A6" s="2">
        <v>2</v>
      </c>
      <c r="B6" s="34" t="s">
        <v>50</v>
      </c>
      <c r="C6" s="35"/>
      <c r="D6" s="36"/>
      <c r="E6" s="20" t="s">
        <v>6</v>
      </c>
      <c r="F6" s="20">
        <v>72000</v>
      </c>
      <c r="G6" s="53"/>
      <c r="H6" s="6">
        <f t="shared" si="0"/>
        <v>0</v>
      </c>
      <c r="I6" s="57"/>
      <c r="J6" s="7">
        <f t="shared" si="1"/>
        <v>0</v>
      </c>
    </row>
    <row r="7" spans="1:16" ht="15" thickBot="1" x14ac:dyDescent="0.4">
      <c r="A7" s="2">
        <v>3</v>
      </c>
      <c r="B7" s="34" t="s">
        <v>51</v>
      </c>
      <c r="C7" s="35"/>
      <c r="D7" s="36"/>
      <c r="E7" s="20" t="s">
        <v>6</v>
      </c>
      <c r="F7" s="20">
        <v>150</v>
      </c>
      <c r="G7" s="53"/>
      <c r="H7" s="6">
        <f t="shared" si="0"/>
        <v>0</v>
      </c>
      <c r="I7" s="57"/>
      <c r="J7" s="7">
        <f t="shared" ref="J7" si="2">ROUND((I7*H7)+H7,2)</f>
        <v>0</v>
      </c>
    </row>
    <row r="8" spans="1:16" ht="24.5" thickBot="1" x14ac:dyDescent="0.4">
      <c r="A8" s="2">
        <v>4</v>
      </c>
      <c r="B8" s="31" t="s">
        <v>52</v>
      </c>
      <c r="C8" s="32"/>
      <c r="D8" s="33"/>
      <c r="E8" s="20" t="s">
        <v>74</v>
      </c>
      <c r="F8" s="20">
        <v>36</v>
      </c>
      <c r="G8" s="53"/>
      <c r="H8" s="6">
        <f t="shared" si="0"/>
        <v>0</v>
      </c>
      <c r="I8" s="57"/>
      <c r="J8" s="7">
        <f t="shared" ref="J8" si="3">ROUND((I8*H8)+H8,2)</f>
        <v>0</v>
      </c>
    </row>
    <row r="9" spans="1:16" ht="15" thickBot="1" x14ac:dyDescent="0.4">
      <c r="A9" s="2">
        <v>5</v>
      </c>
      <c r="B9" s="31" t="s">
        <v>53</v>
      </c>
      <c r="C9" s="32"/>
      <c r="D9" s="33"/>
      <c r="E9" s="20" t="s">
        <v>54</v>
      </c>
      <c r="F9" s="20">
        <v>300</v>
      </c>
      <c r="G9" s="53"/>
      <c r="H9" s="6">
        <f t="shared" si="0"/>
        <v>0</v>
      </c>
      <c r="I9" s="57"/>
      <c r="J9" s="7">
        <f t="shared" ref="J9" si="4">ROUND((I9*H9)+H9,2)</f>
        <v>0</v>
      </c>
    </row>
    <row r="10" spans="1:16" ht="15" thickBot="1" x14ac:dyDescent="0.4">
      <c r="A10" s="2">
        <v>6</v>
      </c>
      <c r="B10" s="31" t="s">
        <v>55</v>
      </c>
      <c r="C10" s="32"/>
      <c r="D10" s="33"/>
      <c r="E10" s="20" t="s">
        <v>54</v>
      </c>
      <c r="F10" s="20">
        <v>50</v>
      </c>
      <c r="G10" s="53"/>
      <c r="H10" s="6">
        <f t="shared" si="0"/>
        <v>0</v>
      </c>
      <c r="I10" s="57"/>
      <c r="J10" s="7">
        <f t="shared" ref="J10" si="5">ROUND((I10*H10)+H10,2)</f>
        <v>0</v>
      </c>
    </row>
    <row r="11" spans="1:16" ht="36" customHeight="1" thickBot="1" x14ac:dyDescent="0.4">
      <c r="A11" s="2">
        <v>7</v>
      </c>
      <c r="B11" s="31" t="s">
        <v>56</v>
      </c>
      <c r="C11" s="32"/>
      <c r="D11" s="33"/>
      <c r="E11" s="20" t="s">
        <v>54</v>
      </c>
      <c r="F11" s="12">
        <v>15</v>
      </c>
      <c r="G11" s="51"/>
      <c r="H11" s="6">
        <f t="shared" si="0"/>
        <v>0</v>
      </c>
      <c r="I11" s="58"/>
      <c r="J11" s="7">
        <f t="shared" si="1"/>
        <v>0</v>
      </c>
    </row>
    <row r="12" spans="1:16" ht="36" customHeight="1" thickBot="1" x14ac:dyDescent="0.4">
      <c r="A12" s="2">
        <v>8</v>
      </c>
      <c r="B12" s="31" t="s">
        <v>57</v>
      </c>
      <c r="C12" s="32"/>
      <c r="D12" s="33"/>
      <c r="E12" s="20" t="s">
        <v>54</v>
      </c>
      <c r="F12" s="21">
        <v>15</v>
      </c>
      <c r="G12" s="54"/>
      <c r="H12" s="6">
        <f>ROUND((G12*F12),2)</f>
        <v>0</v>
      </c>
      <c r="I12" s="58"/>
      <c r="J12" s="7">
        <f>ROUND((I12*H12)+H12,2)</f>
        <v>0</v>
      </c>
    </row>
    <row r="13" spans="1:16" ht="48" customHeight="1" thickBot="1" x14ac:dyDescent="0.4">
      <c r="A13" s="2">
        <v>9</v>
      </c>
      <c r="B13" s="41" t="s">
        <v>62</v>
      </c>
      <c r="C13" s="42"/>
      <c r="D13" s="43"/>
      <c r="E13" s="20" t="s">
        <v>74</v>
      </c>
      <c r="F13" s="21">
        <v>36</v>
      </c>
      <c r="G13" s="55"/>
      <c r="H13" s="6">
        <f t="shared" si="0"/>
        <v>0</v>
      </c>
      <c r="I13" s="59"/>
      <c r="J13" s="7">
        <f>ROUND((I13*H13)+H13,2)</f>
        <v>0</v>
      </c>
      <c r="L13" s="25"/>
      <c r="M13" s="25"/>
      <c r="N13" s="25"/>
      <c r="O13" s="25"/>
      <c r="P13" s="25"/>
    </row>
    <row r="14" spans="1:16" ht="48" customHeight="1" thickBot="1" x14ac:dyDescent="0.4">
      <c r="A14" s="2">
        <v>10</v>
      </c>
      <c r="B14" s="41" t="s">
        <v>58</v>
      </c>
      <c r="C14" s="42"/>
      <c r="D14" s="43"/>
      <c r="E14" s="20" t="s">
        <v>54</v>
      </c>
      <c r="F14" s="21">
        <v>600</v>
      </c>
      <c r="G14" s="55"/>
      <c r="H14" s="6">
        <f t="shared" ref="H14" si="6">ROUND((G14*F14),2)</f>
        <v>0</v>
      </c>
      <c r="I14" s="59"/>
      <c r="J14" s="7">
        <f>ROUND((I14*H14)+H14,2)</f>
        <v>0</v>
      </c>
      <c r="L14" s="25"/>
      <c r="M14" s="25"/>
      <c r="N14" s="25"/>
      <c r="O14" s="25"/>
      <c r="P14" s="25"/>
    </row>
    <row r="15" spans="1:16" ht="48" customHeight="1" thickBot="1" x14ac:dyDescent="0.4">
      <c r="A15" s="2">
        <v>11</v>
      </c>
      <c r="B15" s="41" t="s">
        <v>59</v>
      </c>
      <c r="C15" s="42"/>
      <c r="D15" s="43"/>
      <c r="E15" s="20" t="s">
        <v>54</v>
      </c>
      <c r="F15" s="21">
        <v>150</v>
      </c>
      <c r="G15" s="55"/>
      <c r="H15" s="6">
        <f t="shared" ref="H15" si="7">ROUND((G15*F15),2)</f>
        <v>0</v>
      </c>
      <c r="I15" s="59"/>
      <c r="J15" s="7">
        <f>ROUND((I15*H15)+H15,2)</f>
        <v>0</v>
      </c>
      <c r="L15" s="25"/>
      <c r="M15" s="25"/>
      <c r="N15" s="25"/>
      <c r="O15" s="25"/>
      <c r="P15" s="25"/>
    </row>
    <row r="16" spans="1:16" ht="48" customHeight="1" thickBot="1" x14ac:dyDescent="0.4">
      <c r="A16" s="2">
        <v>12</v>
      </c>
      <c r="B16" s="41" t="s">
        <v>60</v>
      </c>
      <c r="C16" s="42"/>
      <c r="D16" s="43"/>
      <c r="E16" s="20" t="s">
        <v>6</v>
      </c>
      <c r="F16" s="21">
        <v>420</v>
      </c>
      <c r="G16" s="55"/>
      <c r="H16" s="6">
        <f t="shared" ref="H16" si="8">ROUND((G16*F16),2)</f>
        <v>0</v>
      </c>
      <c r="I16" s="58"/>
      <c r="J16" s="7">
        <f>ROUND((I16*H16)+H16,2)</f>
        <v>0</v>
      </c>
    </row>
    <row r="17" spans="1:10" ht="36" customHeight="1" thickBot="1" x14ac:dyDescent="0.4">
      <c r="A17" s="27" t="s">
        <v>9</v>
      </c>
      <c r="B17" s="27"/>
      <c r="C17" s="27"/>
      <c r="D17" s="27"/>
      <c r="E17" s="27"/>
      <c r="F17" s="27"/>
      <c r="G17" s="28"/>
      <c r="H17" s="9">
        <f>SUM(H5:H13)</f>
        <v>0</v>
      </c>
      <c r="I17" s="10"/>
      <c r="J17" s="9">
        <f>SUM(J5:J13)</f>
        <v>0</v>
      </c>
    </row>
    <row r="18" spans="1:10" ht="34" customHeight="1" thickBot="1" x14ac:dyDescent="0.4">
      <c r="A18" s="19" t="s">
        <v>65</v>
      </c>
      <c r="B18" s="37" t="s">
        <v>10</v>
      </c>
      <c r="C18" s="38"/>
      <c r="D18" s="38"/>
      <c r="E18" s="38"/>
      <c r="F18" s="38"/>
      <c r="G18" s="38"/>
      <c r="H18" s="38"/>
      <c r="I18" s="38"/>
      <c r="J18" s="39"/>
    </row>
    <row r="19" spans="1:10" ht="36" customHeight="1" thickBot="1" x14ac:dyDescent="0.4">
      <c r="A19" s="2">
        <v>1</v>
      </c>
      <c r="B19" s="22" t="s">
        <v>78</v>
      </c>
      <c r="C19" s="23"/>
      <c r="D19" s="24"/>
      <c r="E19" s="1" t="s">
        <v>7</v>
      </c>
      <c r="F19" s="12">
        <v>100</v>
      </c>
      <c r="G19" s="51"/>
      <c r="H19" s="6">
        <f t="shared" ref="H19" si="9">ROUND((G19*F19),2)</f>
        <v>0</v>
      </c>
      <c r="I19" s="58"/>
      <c r="J19" s="7">
        <f t="shared" ref="J19" si="10">ROUND((I19*H19)+H19,2)</f>
        <v>0</v>
      </c>
    </row>
    <row r="20" spans="1:10" ht="36" customHeight="1" thickBot="1" x14ac:dyDescent="0.4">
      <c r="A20" s="2">
        <v>2</v>
      </c>
      <c r="B20" s="22" t="s">
        <v>61</v>
      </c>
      <c r="C20" s="23"/>
      <c r="D20" s="24"/>
      <c r="E20" s="1" t="s">
        <v>7</v>
      </c>
      <c r="F20" s="12">
        <v>25</v>
      </c>
      <c r="G20" s="51"/>
      <c r="H20" s="6">
        <f t="shared" ref="H20:H52" si="11">ROUND((G20*F20),2)</f>
        <v>0</v>
      </c>
      <c r="I20" s="59"/>
      <c r="J20" s="7">
        <f t="shared" ref="J20:J27" si="12">ROUND((I20*H20)+H20,2)</f>
        <v>0</v>
      </c>
    </row>
    <row r="21" spans="1:10" ht="36" customHeight="1" thickBot="1" x14ac:dyDescent="0.4">
      <c r="A21" s="2">
        <v>3</v>
      </c>
      <c r="B21" s="22" t="s">
        <v>11</v>
      </c>
      <c r="C21" s="23"/>
      <c r="D21" s="24"/>
      <c r="E21" s="1" t="s">
        <v>7</v>
      </c>
      <c r="F21" s="12">
        <v>25</v>
      </c>
      <c r="G21" s="51"/>
      <c r="H21" s="6">
        <f t="shared" si="11"/>
        <v>0</v>
      </c>
      <c r="I21" s="58"/>
      <c r="J21" s="7">
        <f t="shared" si="12"/>
        <v>0</v>
      </c>
    </row>
    <row r="22" spans="1:10" ht="36" customHeight="1" thickBot="1" x14ac:dyDescent="0.4">
      <c r="A22" s="2">
        <v>4</v>
      </c>
      <c r="B22" s="22" t="s">
        <v>12</v>
      </c>
      <c r="C22" s="23"/>
      <c r="D22" s="24"/>
      <c r="E22" s="1" t="s">
        <v>7</v>
      </c>
      <c r="F22" s="12">
        <v>25</v>
      </c>
      <c r="G22" s="51"/>
      <c r="H22" s="6">
        <f t="shared" si="11"/>
        <v>0</v>
      </c>
      <c r="I22" s="58"/>
      <c r="J22" s="7">
        <f t="shared" si="12"/>
        <v>0</v>
      </c>
    </row>
    <row r="23" spans="1:10" ht="36" customHeight="1" thickBot="1" x14ac:dyDescent="0.4">
      <c r="A23" s="2">
        <v>5</v>
      </c>
      <c r="B23" s="22" t="s">
        <v>13</v>
      </c>
      <c r="C23" s="23"/>
      <c r="D23" s="24"/>
      <c r="E23" s="1" t="s">
        <v>7</v>
      </c>
      <c r="F23" s="12">
        <v>100</v>
      </c>
      <c r="G23" s="51"/>
      <c r="H23" s="6">
        <f t="shared" si="11"/>
        <v>0</v>
      </c>
      <c r="I23" s="58"/>
      <c r="J23" s="7">
        <f>ROUND((I23*H23)+H23,2)</f>
        <v>0</v>
      </c>
    </row>
    <row r="24" spans="1:10" ht="36" customHeight="1" thickBot="1" x14ac:dyDescent="0.4">
      <c r="A24" s="2">
        <v>6</v>
      </c>
      <c r="B24" s="22" t="s">
        <v>14</v>
      </c>
      <c r="C24" s="23"/>
      <c r="D24" s="24"/>
      <c r="E24" s="1" t="s">
        <v>7</v>
      </c>
      <c r="F24" s="12">
        <v>150</v>
      </c>
      <c r="G24" s="51"/>
      <c r="H24" s="6">
        <f t="shared" si="11"/>
        <v>0</v>
      </c>
      <c r="I24" s="58"/>
      <c r="J24" s="7">
        <f t="shared" si="12"/>
        <v>0</v>
      </c>
    </row>
    <row r="25" spans="1:10" ht="36" customHeight="1" thickBot="1" x14ac:dyDescent="0.4">
      <c r="A25" s="2">
        <v>7</v>
      </c>
      <c r="B25" s="22" t="s">
        <v>15</v>
      </c>
      <c r="C25" s="23"/>
      <c r="D25" s="24"/>
      <c r="E25" s="1" t="s">
        <v>7</v>
      </c>
      <c r="F25" s="12">
        <v>80</v>
      </c>
      <c r="G25" s="51"/>
      <c r="H25" s="6">
        <f t="shared" si="11"/>
        <v>0</v>
      </c>
      <c r="I25" s="58"/>
      <c r="J25" s="7">
        <f t="shared" si="12"/>
        <v>0</v>
      </c>
    </row>
    <row r="26" spans="1:10" ht="36" customHeight="1" thickBot="1" x14ac:dyDescent="0.4">
      <c r="A26" s="2">
        <v>8</v>
      </c>
      <c r="B26" s="22" t="s">
        <v>16</v>
      </c>
      <c r="C26" s="23"/>
      <c r="D26" s="24"/>
      <c r="E26" s="1" t="s">
        <v>7</v>
      </c>
      <c r="F26" s="12">
        <v>30</v>
      </c>
      <c r="G26" s="51"/>
      <c r="H26" s="6">
        <f t="shared" si="11"/>
        <v>0</v>
      </c>
      <c r="I26" s="58"/>
      <c r="J26" s="7">
        <f t="shared" si="12"/>
        <v>0</v>
      </c>
    </row>
    <row r="27" spans="1:10" ht="36" customHeight="1" thickBot="1" x14ac:dyDescent="0.4">
      <c r="A27" s="2">
        <v>9</v>
      </c>
      <c r="B27" s="22" t="s">
        <v>17</v>
      </c>
      <c r="C27" s="23"/>
      <c r="D27" s="24"/>
      <c r="E27" s="1" t="s">
        <v>7</v>
      </c>
      <c r="F27" s="12">
        <v>20</v>
      </c>
      <c r="G27" s="51"/>
      <c r="H27" s="6">
        <f t="shared" si="11"/>
        <v>0</v>
      </c>
      <c r="I27" s="58"/>
      <c r="J27" s="7">
        <f t="shared" si="12"/>
        <v>0</v>
      </c>
    </row>
    <row r="28" spans="1:10" ht="36" customHeight="1" thickBot="1" x14ac:dyDescent="0.4">
      <c r="A28" s="2">
        <v>10</v>
      </c>
      <c r="B28" s="22" t="s">
        <v>18</v>
      </c>
      <c r="C28" s="23"/>
      <c r="D28" s="24"/>
      <c r="E28" s="1" t="s">
        <v>7</v>
      </c>
      <c r="F28" s="12">
        <v>50</v>
      </c>
      <c r="G28" s="51"/>
      <c r="H28" s="6">
        <f t="shared" si="11"/>
        <v>0</v>
      </c>
      <c r="I28" s="58"/>
      <c r="J28" s="7">
        <f t="shared" ref="J28:J43" si="13">ROUND((I28*H28)+H28,2)</f>
        <v>0</v>
      </c>
    </row>
    <row r="29" spans="1:10" ht="36" customHeight="1" thickBot="1" x14ac:dyDescent="0.4">
      <c r="A29" s="2">
        <v>11</v>
      </c>
      <c r="B29" s="22" t="s">
        <v>19</v>
      </c>
      <c r="C29" s="23"/>
      <c r="D29" s="24"/>
      <c r="E29" s="1" t="s">
        <v>7</v>
      </c>
      <c r="F29" s="12">
        <v>50</v>
      </c>
      <c r="G29" s="51"/>
      <c r="H29" s="6">
        <f t="shared" si="11"/>
        <v>0</v>
      </c>
      <c r="I29" s="58"/>
      <c r="J29" s="7">
        <f t="shared" si="13"/>
        <v>0</v>
      </c>
    </row>
    <row r="30" spans="1:10" ht="36" customHeight="1" thickBot="1" x14ac:dyDescent="0.4">
      <c r="A30" s="2">
        <v>12</v>
      </c>
      <c r="B30" s="22" t="s">
        <v>20</v>
      </c>
      <c r="C30" s="23"/>
      <c r="D30" s="24"/>
      <c r="E30" s="1" t="s">
        <v>7</v>
      </c>
      <c r="F30" s="12">
        <v>50</v>
      </c>
      <c r="G30" s="51"/>
      <c r="H30" s="6">
        <f t="shared" si="11"/>
        <v>0</v>
      </c>
      <c r="I30" s="58"/>
      <c r="J30" s="7">
        <f t="shared" si="13"/>
        <v>0</v>
      </c>
    </row>
    <row r="31" spans="1:10" ht="36" customHeight="1" thickBot="1" x14ac:dyDescent="0.4">
      <c r="A31" s="2">
        <v>13</v>
      </c>
      <c r="B31" s="22" t="s">
        <v>21</v>
      </c>
      <c r="C31" s="23"/>
      <c r="D31" s="24"/>
      <c r="E31" s="1" t="s">
        <v>7</v>
      </c>
      <c r="F31" s="12">
        <v>50</v>
      </c>
      <c r="G31" s="51"/>
      <c r="H31" s="6">
        <f t="shared" si="11"/>
        <v>0</v>
      </c>
      <c r="I31" s="58"/>
      <c r="J31" s="7">
        <f t="shared" si="13"/>
        <v>0</v>
      </c>
    </row>
    <row r="32" spans="1:10" ht="36" customHeight="1" thickBot="1" x14ac:dyDescent="0.4">
      <c r="A32" s="2">
        <v>14</v>
      </c>
      <c r="B32" s="22" t="s">
        <v>22</v>
      </c>
      <c r="C32" s="23"/>
      <c r="D32" s="24"/>
      <c r="E32" s="1" t="s">
        <v>8</v>
      </c>
      <c r="F32" s="12">
        <v>300</v>
      </c>
      <c r="G32" s="51"/>
      <c r="H32" s="6">
        <f t="shared" si="11"/>
        <v>0</v>
      </c>
      <c r="I32" s="58"/>
      <c r="J32" s="7">
        <f t="shared" si="13"/>
        <v>0</v>
      </c>
    </row>
    <row r="33" spans="1:10" ht="36" customHeight="1" thickBot="1" x14ac:dyDescent="0.4">
      <c r="A33" s="2">
        <v>15</v>
      </c>
      <c r="B33" s="22" t="s">
        <v>23</v>
      </c>
      <c r="C33" s="23"/>
      <c r="D33" s="24"/>
      <c r="E33" s="1" t="s">
        <v>8</v>
      </c>
      <c r="F33" s="12">
        <v>300</v>
      </c>
      <c r="G33" s="51"/>
      <c r="H33" s="6">
        <f t="shared" si="11"/>
        <v>0</v>
      </c>
      <c r="I33" s="58"/>
      <c r="J33" s="7">
        <f t="shared" si="13"/>
        <v>0</v>
      </c>
    </row>
    <row r="34" spans="1:10" ht="36" customHeight="1" thickBot="1" x14ac:dyDescent="0.4">
      <c r="A34" s="2">
        <v>16</v>
      </c>
      <c r="B34" s="22" t="s">
        <v>24</v>
      </c>
      <c r="C34" s="23"/>
      <c r="D34" s="24"/>
      <c r="E34" s="1" t="s">
        <v>8</v>
      </c>
      <c r="F34" s="12">
        <v>100</v>
      </c>
      <c r="G34" s="51"/>
      <c r="H34" s="6">
        <f t="shared" si="11"/>
        <v>0</v>
      </c>
      <c r="I34" s="58"/>
      <c r="J34" s="7">
        <f t="shared" si="13"/>
        <v>0</v>
      </c>
    </row>
    <row r="35" spans="1:10" ht="36" customHeight="1" thickBot="1" x14ac:dyDescent="0.4">
      <c r="A35" s="2">
        <v>17</v>
      </c>
      <c r="B35" s="22" t="s">
        <v>25</v>
      </c>
      <c r="C35" s="23"/>
      <c r="D35" s="24"/>
      <c r="E35" s="1" t="s">
        <v>7</v>
      </c>
      <c r="F35" s="12">
        <v>15</v>
      </c>
      <c r="G35" s="51"/>
      <c r="H35" s="6">
        <f t="shared" si="11"/>
        <v>0</v>
      </c>
      <c r="I35" s="58"/>
      <c r="J35" s="7">
        <f t="shared" si="13"/>
        <v>0</v>
      </c>
    </row>
    <row r="36" spans="1:10" ht="36" customHeight="1" thickBot="1" x14ac:dyDescent="0.4">
      <c r="A36" s="2">
        <v>18</v>
      </c>
      <c r="B36" s="22" t="s">
        <v>26</v>
      </c>
      <c r="C36" s="23"/>
      <c r="D36" s="24"/>
      <c r="E36" s="1" t="s">
        <v>7</v>
      </c>
      <c r="F36" s="12">
        <v>60</v>
      </c>
      <c r="G36" s="51"/>
      <c r="H36" s="6">
        <f t="shared" si="11"/>
        <v>0</v>
      </c>
      <c r="I36" s="58"/>
      <c r="J36" s="7">
        <f t="shared" si="13"/>
        <v>0</v>
      </c>
    </row>
    <row r="37" spans="1:10" ht="36" customHeight="1" thickBot="1" x14ac:dyDescent="0.4">
      <c r="A37" s="2">
        <v>19</v>
      </c>
      <c r="B37" s="22" t="s">
        <v>27</v>
      </c>
      <c r="C37" s="23"/>
      <c r="D37" s="24"/>
      <c r="E37" s="1" t="s">
        <v>7</v>
      </c>
      <c r="F37" s="12">
        <v>50</v>
      </c>
      <c r="G37" s="51"/>
      <c r="H37" s="6">
        <f t="shared" si="11"/>
        <v>0</v>
      </c>
      <c r="I37" s="58"/>
      <c r="J37" s="7">
        <f t="shared" si="13"/>
        <v>0</v>
      </c>
    </row>
    <row r="38" spans="1:10" ht="36" customHeight="1" thickBot="1" x14ac:dyDescent="0.4">
      <c r="A38" s="2">
        <v>20</v>
      </c>
      <c r="B38" s="22" t="s">
        <v>28</v>
      </c>
      <c r="C38" s="23"/>
      <c r="D38" s="24"/>
      <c r="E38" s="1" t="s">
        <v>7</v>
      </c>
      <c r="F38" s="12">
        <v>30</v>
      </c>
      <c r="G38" s="51"/>
      <c r="H38" s="6">
        <f t="shared" si="11"/>
        <v>0</v>
      </c>
      <c r="I38" s="58"/>
      <c r="J38" s="7">
        <f t="shared" si="13"/>
        <v>0</v>
      </c>
    </row>
    <row r="39" spans="1:10" ht="36" customHeight="1" thickBot="1" x14ac:dyDescent="0.4">
      <c r="A39" s="2">
        <v>21</v>
      </c>
      <c r="B39" s="22" t="s">
        <v>29</v>
      </c>
      <c r="C39" s="23"/>
      <c r="D39" s="24"/>
      <c r="E39" s="1" t="s">
        <v>7</v>
      </c>
      <c r="F39" s="12">
        <v>3</v>
      </c>
      <c r="G39" s="51"/>
      <c r="H39" s="6">
        <f t="shared" si="11"/>
        <v>0</v>
      </c>
      <c r="I39" s="58"/>
      <c r="J39" s="7">
        <f t="shared" si="13"/>
        <v>0</v>
      </c>
    </row>
    <row r="40" spans="1:10" ht="36" customHeight="1" thickBot="1" x14ac:dyDescent="0.4">
      <c r="A40" s="2">
        <v>22</v>
      </c>
      <c r="B40" s="22" t="s">
        <v>30</v>
      </c>
      <c r="C40" s="23"/>
      <c r="D40" s="24"/>
      <c r="E40" s="1" t="s">
        <v>7</v>
      </c>
      <c r="F40" s="12">
        <v>5</v>
      </c>
      <c r="G40" s="51"/>
      <c r="H40" s="6">
        <f t="shared" si="11"/>
        <v>0</v>
      </c>
      <c r="I40" s="58"/>
      <c r="J40" s="7">
        <f t="shared" si="13"/>
        <v>0</v>
      </c>
    </row>
    <row r="41" spans="1:10" ht="36" customHeight="1" thickBot="1" x14ac:dyDescent="0.4">
      <c r="A41" s="2">
        <v>23</v>
      </c>
      <c r="B41" s="22" t="s">
        <v>31</v>
      </c>
      <c r="C41" s="23"/>
      <c r="D41" s="24"/>
      <c r="E41" s="1" t="s">
        <v>32</v>
      </c>
      <c r="F41" s="12">
        <v>3</v>
      </c>
      <c r="G41" s="51"/>
      <c r="H41" s="6">
        <f t="shared" si="11"/>
        <v>0</v>
      </c>
      <c r="I41" s="58"/>
      <c r="J41" s="7">
        <f t="shared" si="13"/>
        <v>0</v>
      </c>
    </row>
    <row r="42" spans="1:10" ht="36" customHeight="1" thickBot="1" x14ac:dyDescent="0.4">
      <c r="A42" s="2">
        <v>24</v>
      </c>
      <c r="B42" s="22" t="s">
        <v>33</v>
      </c>
      <c r="C42" s="23"/>
      <c r="D42" s="24"/>
      <c r="E42" s="1" t="s">
        <v>7</v>
      </c>
      <c r="F42" s="12">
        <v>3</v>
      </c>
      <c r="G42" s="51"/>
      <c r="H42" s="6">
        <f t="shared" si="11"/>
        <v>0</v>
      </c>
      <c r="I42" s="58"/>
      <c r="J42" s="7">
        <f t="shared" si="13"/>
        <v>0</v>
      </c>
    </row>
    <row r="43" spans="1:10" ht="36" customHeight="1" thickBot="1" x14ac:dyDescent="0.4">
      <c r="A43" s="2">
        <v>25</v>
      </c>
      <c r="B43" s="22" t="s">
        <v>34</v>
      </c>
      <c r="C43" s="23"/>
      <c r="D43" s="24"/>
      <c r="E43" s="1" t="s">
        <v>7</v>
      </c>
      <c r="F43" s="12">
        <v>3</v>
      </c>
      <c r="G43" s="51"/>
      <c r="H43" s="6">
        <f t="shared" si="11"/>
        <v>0</v>
      </c>
      <c r="I43" s="58"/>
      <c r="J43" s="7">
        <f t="shared" si="13"/>
        <v>0</v>
      </c>
    </row>
    <row r="44" spans="1:10" ht="36" customHeight="1" thickBot="1" x14ac:dyDescent="0.4">
      <c r="A44" s="2">
        <v>26</v>
      </c>
      <c r="B44" s="22" t="s">
        <v>35</v>
      </c>
      <c r="C44" s="23"/>
      <c r="D44" s="24"/>
      <c r="E44" s="1" t="s">
        <v>7</v>
      </c>
      <c r="F44" s="12">
        <v>3</v>
      </c>
      <c r="G44" s="51"/>
      <c r="H44" s="6">
        <f t="shared" si="11"/>
        <v>0</v>
      </c>
      <c r="I44" s="58"/>
      <c r="J44" s="7">
        <f t="shared" ref="J44:J51" si="14">ROUND((I44*H44)+H44,2)</f>
        <v>0</v>
      </c>
    </row>
    <row r="45" spans="1:10" ht="36" customHeight="1" thickBot="1" x14ac:dyDescent="0.4">
      <c r="A45" s="2">
        <v>27</v>
      </c>
      <c r="B45" s="22" t="s">
        <v>36</v>
      </c>
      <c r="C45" s="23"/>
      <c r="D45" s="24"/>
      <c r="E45" s="1" t="s">
        <v>7</v>
      </c>
      <c r="F45" s="12">
        <v>3</v>
      </c>
      <c r="G45" s="51"/>
      <c r="H45" s="6">
        <f t="shared" si="11"/>
        <v>0</v>
      </c>
      <c r="I45" s="58"/>
      <c r="J45" s="7">
        <f t="shared" si="14"/>
        <v>0</v>
      </c>
    </row>
    <row r="46" spans="1:10" ht="36" customHeight="1" thickBot="1" x14ac:dyDescent="0.4">
      <c r="A46" s="2">
        <v>28</v>
      </c>
      <c r="B46" s="22" t="s">
        <v>37</v>
      </c>
      <c r="C46" s="23"/>
      <c r="D46" s="24"/>
      <c r="E46" s="1" t="s">
        <v>7</v>
      </c>
      <c r="F46" s="12">
        <v>5</v>
      </c>
      <c r="G46" s="51"/>
      <c r="H46" s="6">
        <f t="shared" si="11"/>
        <v>0</v>
      </c>
      <c r="I46" s="58"/>
      <c r="J46" s="7">
        <f t="shared" si="14"/>
        <v>0</v>
      </c>
    </row>
    <row r="47" spans="1:10" ht="36" customHeight="1" thickBot="1" x14ac:dyDescent="0.4">
      <c r="A47" s="2">
        <v>29</v>
      </c>
      <c r="B47" s="22" t="s">
        <v>38</v>
      </c>
      <c r="C47" s="23"/>
      <c r="D47" s="24"/>
      <c r="E47" s="1" t="s">
        <v>7</v>
      </c>
      <c r="F47" s="12">
        <v>3</v>
      </c>
      <c r="G47" s="51"/>
      <c r="H47" s="6">
        <f t="shared" si="11"/>
        <v>0</v>
      </c>
      <c r="I47" s="58"/>
      <c r="J47" s="7">
        <f t="shared" si="14"/>
        <v>0</v>
      </c>
    </row>
    <row r="48" spans="1:10" ht="36" customHeight="1" thickBot="1" x14ac:dyDescent="0.4">
      <c r="A48" s="2">
        <v>30</v>
      </c>
      <c r="B48" s="22" t="s">
        <v>39</v>
      </c>
      <c r="C48" s="23"/>
      <c r="D48" s="24"/>
      <c r="E48" s="1" t="s">
        <v>7</v>
      </c>
      <c r="F48" s="12">
        <v>30</v>
      </c>
      <c r="G48" s="51"/>
      <c r="H48" s="6">
        <f t="shared" si="11"/>
        <v>0</v>
      </c>
      <c r="I48" s="58"/>
      <c r="J48" s="7">
        <f t="shared" si="14"/>
        <v>0</v>
      </c>
    </row>
    <row r="49" spans="1:16" ht="36" customHeight="1" thickBot="1" x14ac:dyDescent="0.4">
      <c r="A49" s="2">
        <v>31</v>
      </c>
      <c r="B49" s="22" t="s">
        <v>40</v>
      </c>
      <c r="C49" s="23"/>
      <c r="D49" s="24"/>
      <c r="E49" s="1" t="s">
        <v>7</v>
      </c>
      <c r="F49" s="12">
        <v>20</v>
      </c>
      <c r="G49" s="51"/>
      <c r="H49" s="6">
        <f t="shared" si="11"/>
        <v>0</v>
      </c>
      <c r="I49" s="58"/>
      <c r="J49" s="7">
        <f t="shared" si="14"/>
        <v>0</v>
      </c>
    </row>
    <row r="50" spans="1:16" ht="36" customHeight="1" thickBot="1" x14ac:dyDescent="0.4">
      <c r="A50" s="2">
        <v>32</v>
      </c>
      <c r="B50" s="22" t="s">
        <v>41</v>
      </c>
      <c r="C50" s="23"/>
      <c r="D50" s="24"/>
      <c r="E50" s="1" t="s">
        <v>7</v>
      </c>
      <c r="F50" s="12">
        <v>15</v>
      </c>
      <c r="G50" s="51"/>
      <c r="H50" s="6">
        <f t="shared" si="11"/>
        <v>0</v>
      </c>
      <c r="I50" s="58"/>
      <c r="J50" s="7">
        <f t="shared" si="14"/>
        <v>0</v>
      </c>
    </row>
    <row r="51" spans="1:16" ht="36" customHeight="1" thickBot="1" x14ac:dyDescent="0.4">
      <c r="A51" s="2">
        <v>33</v>
      </c>
      <c r="B51" s="22" t="s">
        <v>42</v>
      </c>
      <c r="C51" s="23"/>
      <c r="D51" s="24"/>
      <c r="E51" s="1" t="s">
        <v>7</v>
      </c>
      <c r="F51" s="12">
        <v>20</v>
      </c>
      <c r="G51" s="51"/>
      <c r="H51" s="6">
        <f t="shared" si="11"/>
        <v>0</v>
      </c>
      <c r="I51" s="58"/>
      <c r="J51" s="7">
        <f t="shared" si="14"/>
        <v>0</v>
      </c>
    </row>
    <row r="52" spans="1:16" ht="36" customHeight="1" thickBot="1" x14ac:dyDescent="0.4">
      <c r="A52" s="2">
        <v>34</v>
      </c>
      <c r="B52" s="22" t="s">
        <v>43</v>
      </c>
      <c r="C52" s="23"/>
      <c r="D52" s="24"/>
      <c r="E52" s="1" t="s">
        <v>7</v>
      </c>
      <c r="F52" s="12">
        <v>5</v>
      </c>
      <c r="G52" s="51"/>
      <c r="H52" s="6">
        <f t="shared" si="11"/>
        <v>0</v>
      </c>
      <c r="I52" s="58"/>
      <c r="J52" s="7">
        <f t="shared" ref="J52:J55" si="15">ROUND((I52*H52)+H52,2)</f>
        <v>0</v>
      </c>
    </row>
    <row r="53" spans="1:16" ht="36" customHeight="1" thickBot="1" x14ac:dyDescent="0.4">
      <c r="A53" s="2">
        <v>35</v>
      </c>
      <c r="B53" s="22" t="s">
        <v>44</v>
      </c>
      <c r="C53" s="23"/>
      <c r="D53" s="24"/>
      <c r="E53" s="1" t="s">
        <v>7</v>
      </c>
      <c r="F53" s="12">
        <v>15</v>
      </c>
      <c r="G53" s="51"/>
      <c r="H53" s="6">
        <f t="shared" ref="H53:H56" si="16">ROUND((G53*F53),2)</f>
        <v>0</v>
      </c>
      <c r="I53" s="58"/>
      <c r="J53" s="7">
        <f t="shared" si="15"/>
        <v>0</v>
      </c>
    </row>
    <row r="54" spans="1:16" ht="36" customHeight="1" thickBot="1" x14ac:dyDescent="0.4">
      <c r="A54" s="2">
        <v>36</v>
      </c>
      <c r="B54" s="22" t="s">
        <v>45</v>
      </c>
      <c r="C54" s="23"/>
      <c r="D54" s="24"/>
      <c r="E54" s="1" t="s">
        <v>8</v>
      </c>
      <c r="F54" s="12">
        <v>300</v>
      </c>
      <c r="G54" s="51"/>
      <c r="H54" s="6">
        <f t="shared" si="16"/>
        <v>0</v>
      </c>
      <c r="I54" s="58"/>
      <c r="J54" s="7">
        <f t="shared" si="15"/>
        <v>0</v>
      </c>
    </row>
    <row r="55" spans="1:16" ht="36" customHeight="1" thickBot="1" x14ac:dyDescent="0.4">
      <c r="A55" s="2">
        <v>37</v>
      </c>
      <c r="B55" s="22" t="s">
        <v>46</v>
      </c>
      <c r="C55" s="23"/>
      <c r="D55" s="24"/>
      <c r="E55" s="1" t="s">
        <v>8</v>
      </c>
      <c r="F55" s="12">
        <v>300</v>
      </c>
      <c r="G55" s="51"/>
      <c r="H55" s="6">
        <f t="shared" si="16"/>
        <v>0</v>
      </c>
      <c r="I55" s="58"/>
      <c r="J55" s="7">
        <f t="shared" si="15"/>
        <v>0</v>
      </c>
    </row>
    <row r="56" spans="1:16" ht="36" customHeight="1" thickBot="1" x14ac:dyDescent="0.4">
      <c r="A56" s="2">
        <v>38</v>
      </c>
      <c r="B56" s="22" t="s">
        <v>47</v>
      </c>
      <c r="C56" s="23"/>
      <c r="D56" s="24"/>
      <c r="E56" s="1" t="s">
        <v>8</v>
      </c>
      <c r="F56" s="12">
        <v>100</v>
      </c>
      <c r="G56" s="51"/>
      <c r="H56" s="6">
        <f t="shared" si="16"/>
        <v>0</v>
      </c>
      <c r="I56" s="58"/>
      <c r="J56" s="7">
        <f>ROUND((I56*H56)+H56,2)</f>
        <v>0</v>
      </c>
    </row>
    <row r="57" spans="1:16" ht="36" customHeight="1" thickBot="1" x14ac:dyDescent="0.4">
      <c r="A57" s="27" t="s">
        <v>9</v>
      </c>
      <c r="B57" s="27"/>
      <c r="C57" s="27"/>
      <c r="D57" s="27"/>
      <c r="E57" s="27"/>
      <c r="F57" s="27"/>
      <c r="G57" s="28"/>
      <c r="H57" s="9">
        <f>SUM(H20:H56)</f>
        <v>0</v>
      </c>
      <c r="I57" s="5"/>
      <c r="J57" s="9">
        <f>SUM(J20:J56)</f>
        <v>0</v>
      </c>
    </row>
    <row r="58" spans="1:16" ht="36" customHeight="1" thickBot="1" x14ac:dyDescent="0.4">
      <c r="A58" s="8"/>
      <c r="B58" s="26" t="s">
        <v>64</v>
      </c>
      <c r="C58" s="26"/>
      <c r="D58" s="26"/>
      <c r="E58" s="26"/>
      <c r="F58" s="26"/>
      <c r="G58" s="26"/>
      <c r="H58" s="9">
        <f>H57+H17</f>
        <v>0</v>
      </c>
      <c r="I58" s="5"/>
      <c r="J58" s="9">
        <f>J57+J17</f>
        <v>0</v>
      </c>
    </row>
    <row r="59" spans="1:16" ht="20.149999999999999" customHeight="1" thickBot="1" x14ac:dyDescent="0.4">
      <c r="A59" s="8"/>
      <c r="B59" s="8"/>
      <c r="C59" s="8"/>
      <c r="D59" s="8"/>
      <c r="E59" s="8"/>
      <c r="F59" s="8"/>
      <c r="G59" s="8"/>
      <c r="H59" s="11"/>
      <c r="I59" s="5"/>
      <c r="J59" s="11"/>
    </row>
    <row r="60" spans="1:16" ht="36.5" customHeight="1" thickBot="1" x14ac:dyDescent="0.4">
      <c r="A60" s="13" t="s">
        <v>77</v>
      </c>
      <c r="B60" s="47" t="s">
        <v>67</v>
      </c>
      <c r="C60" s="48"/>
      <c r="D60" s="48"/>
      <c r="E60" s="48"/>
      <c r="F60" s="48"/>
      <c r="G60" s="48"/>
      <c r="H60" s="48"/>
      <c r="I60" s="48"/>
      <c r="J60" s="49"/>
      <c r="L60" s="25"/>
      <c r="M60" s="25"/>
      <c r="N60" s="25"/>
      <c r="O60" s="25"/>
      <c r="P60" s="25"/>
    </row>
    <row r="61" spans="1:16" ht="15.5" customHeight="1" thickBot="1" x14ac:dyDescent="0.4">
      <c r="A61" s="14">
        <v>1</v>
      </c>
      <c r="B61" s="44" t="s">
        <v>68</v>
      </c>
      <c r="C61" s="45"/>
      <c r="D61" s="45"/>
      <c r="E61" s="45"/>
      <c r="F61" s="45"/>
      <c r="G61" s="46"/>
      <c r="H61" s="7">
        <f>(H5+H6+H7)/82%*18%</f>
        <v>0</v>
      </c>
      <c r="I61" s="16"/>
      <c r="J61" s="7">
        <f>(J5+J6+J7)/82%*18%</f>
        <v>0</v>
      </c>
      <c r="L61" s="25"/>
      <c r="M61" s="25"/>
      <c r="N61" s="25"/>
      <c r="O61" s="25"/>
      <c r="P61" s="25"/>
    </row>
    <row r="62" spans="1:16" ht="15.5" customHeight="1" thickBot="1" x14ac:dyDescent="0.4">
      <c r="A62" s="14">
        <v>2</v>
      </c>
      <c r="B62" s="44" t="s">
        <v>69</v>
      </c>
      <c r="C62" s="45"/>
      <c r="D62" s="45"/>
      <c r="E62" s="45"/>
      <c r="F62" s="45"/>
      <c r="G62" s="46"/>
      <c r="H62" s="7">
        <f>(H13+H14+H15)/30%*70%</f>
        <v>0</v>
      </c>
      <c r="I62" s="16"/>
      <c r="J62" s="15">
        <f>(ROUND((J13+J14+J15),2))+70%*((ROUND((J13+J14+J15),2))*70%)</f>
        <v>0</v>
      </c>
      <c r="L62" s="25"/>
      <c r="M62" s="25"/>
      <c r="N62" s="25"/>
      <c r="O62" s="25"/>
      <c r="P62" s="25"/>
    </row>
    <row r="63" spans="1:16" ht="15.5" customHeight="1" thickBot="1" x14ac:dyDescent="0.4">
      <c r="A63" s="14">
        <v>3</v>
      </c>
      <c r="B63" s="44" t="s">
        <v>70</v>
      </c>
      <c r="C63" s="45"/>
      <c r="D63" s="45"/>
      <c r="E63" s="45"/>
      <c r="F63" s="45"/>
      <c r="G63" s="46"/>
      <c r="H63" s="7">
        <f>H8/64%*36%</f>
        <v>0</v>
      </c>
      <c r="I63" s="16"/>
      <c r="J63" s="7">
        <f>(J8/64%)*36%</f>
        <v>0</v>
      </c>
      <c r="L63" s="25"/>
      <c r="M63" s="25"/>
      <c r="N63" s="25"/>
      <c r="O63" s="25"/>
      <c r="P63" s="25"/>
    </row>
    <row r="64" spans="1:16" ht="15.5" customHeight="1" thickBot="1" x14ac:dyDescent="0.4">
      <c r="A64" s="14">
        <v>4</v>
      </c>
      <c r="B64" s="44" t="s">
        <v>71</v>
      </c>
      <c r="C64" s="45"/>
      <c r="D64" s="45"/>
      <c r="E64" s="45"/>
      <c r="F64" s="45"/>
      <c r="G64" s="46"/>
      <c r="H64" s="7">
        <f>(H9+H10+H11+H12+H16+H57)/25%*75%</f>
        <v>0</v>
      </c>
      <c r="I64" s="16"/>
      <c r="J64" s="7">
        <f>(J9+J10+J11+J12+J16+J57)/25%*75%</f>
        <v>0</v>
      </c>
      <c r="L64" s="25"/>
      <c r="M64" s="25"/>
      <c r="N64" s="25"/>
      <c r="O64" s="25"/>
      <c r="P64" s="25"/>
    </row>
    <row r="65" spans="1:16" ht="36" customHeight="1" thickBot="1" x14ac:dyDescent="0.4">
      <c r="A65" s="8"/>
      <c r="B65" s="26" t="s">
        <v>73</v>
      </c>
      <c r="C65" s="26"/>
      <c r="D65" s="26"/>
      <c r="E65" s="26"/>
      <c r="F65" s="26"/>
      <c r="G65" s="26"/>
      <c r="H65" s="18">
        <f>SUM(H61:H64)</f>
        <v>0</v>
      </c>
      <c r="I65" s="5"/>
      <c r="J65" s="18">
        <f>SUM(J61:J64)</f>
        <v>0</v>
      </c>
    </row>
    <row r="66" spans="1:16" ht="36" customHeight="1" thickBot="1" x14ac:dyDescent="0.4">
      <c r="A66" s="8"/>
      <c r="B66" s="26" t="s">
        <v>72</v>
      </c>
      <c r="C66" s="26"/>
      <c r="D66" s="26"/>
      <c r="E66" s="26"/>
      <c r="F66" s="26"/>
      <c r="G66" s="26"/>
      <c r="H66" s="18">
        <f>H65+H58</f>
        <v>0</v>
      </c>
      <c r="I66" s="5"/>
      <c r="J66" s="18">
        <f>J65+J58</f>
        <v>0</v>
      </c>
    </row>
    <row r="67" spans="1:16" ht="15.5" customHeight="1" x14ac:dyDescent="0.35">
      <c r="A67" s="50" t="s">
        <v>48</v>
      </c>
      <c r="B67" s="50"/>
      <c r="C67" s="50"/>
      <c r="D67" s="50"/>
      <c r="E67" s="50"/>
      <c r="F67" s="50"/>
      <c r="G67" s="50"/>
      <c r="H67" s="50"/>
      <c r="I67" s="50"/>
      <c r="J67" s="50"/>
      <c r="L67" s="25"/>
      <c r="M67" s="25"/>
      <c r="N67" s="25"/>
      <c r="O67" s="25"/>
      <c r="P67" s="25"/>
    </row>
    <row r="68" spans="1:16" x14ac:dyDescent="0.35">
      <c r="A68" s="50"/>
      <c r="B68" s="50"/>
      <c r="C68" s="50"/>
      <c r="D68" s="50"/>
      <c r="E68" s="50"/>
      <c r="F68" s="50"/>
      <c r="G68" s="50"/>
      <c r="H68" s="50"/>
      <c r="I68" s="50"/>
      <c r="J68" s="50"/>
    </row>
    <row r="69" spans="1:16" x14ac:dyDescent="0.35">
      <c r="A69" s="50"/>
      <c r="B69" s="50"/>
      <c r="C69" s="50"/>
      <c r="D69" s="50"/>
      <c r="E69" s="50"/>
      <c r="F69" s="50"/>
      <c r="G69" s="50"/>
      <c r="H69" s="50"/>
      <c r="I69" s="50"/>
      <c r="J69" s="50"/>
    </row>
  </sheetData>
  <sheetProtection algorithmName="SHA-512" hashValue="64lbAGNguz/vPgLUu7QwyCumSjbbCWB9txMsEPJouR2ImEY8l/SQVvzeBPXFN7PcAf+Caz73R3qmU6Bc7mCXVA==" saltValue="94+9/IH3S4l40MXPvdzvtg==" spinCount="100000" sheet="1" selectLockedCells="1"/>
  <protectedRanges>
    <protectedRange algorithmName="SHA-512" hashValue="x02ureYmTpl+qRDsYLP6SPOc2J6VsSwU0evdxQFUlDLrWiGjnKgKo4q2RVco0xdzi+dqOIA9vfJeTOfwmH0MnQ==" saltValue="TQX1ZTt7mjsEjOBCCm/ywQ==" spinCount="100000" sqref="G5:G16 G60:G64 I60:I64 G67 I67 I5:I16 I19:I56 G19:G56" name="Rozstęp1"/>
  </protectedRanges>
  <mergeCells count="81">
    <mergeCell ref="L67:P67"/>
    <mergeCell ref="B63:G63"/>
    <mergeCell ref="L63:P63"/>
    <mergeCell ref="B64:G64"/>
    <mergeCell ref="L64:P64"/>
    <mergeCell ref="B66:G66"/>
    <mergeCell ref="B65:G65"/>
    <mergeCell ref="A67:J69"/>
    <mergeCell ref="B61:G61"/>
    <mergeCell ref="L61:P61"/>
    <mergeCell ref="B60:J60"/>
    <mergeCell ref="B62:G62"/>
    <mergeCell ref="L62:P62"/>
    <mergeCell ref="L60:P60"/>
    <mergeCell ref="B1:J2"/>
    <mergeCell ref="A1:A2"/>
    <mergeCell ref="B42:D42"/>
    <mergeCell ref="B43:D43"/>
    <mergeCell ref="B38:D38"/>
    <mergeCell ref="B24:D24"/>
    <mergeCell ref="J3:J4"/>
    <mergeCell ref="B14:D14"/>
    <mergeCell ref="B15:D15"/>
    <mergeCell ref="B11:D11"/>
    <mergeCell ref="B13:D13"/>
    <mergeCell ref="B9:D9"/>
    <mergeCell ref="B8:D8"/>
    <mergeCell ref="B33:D33"/>
    <mergeCell ref="B34:D34"/>
    <mergeCell ref="B16:D16"/>
    <mergeCell ref="B20:D20"/>
    <mergeCell ref="B21:D21"/>
    <mergeCell ref="B22:D22"/>
    <mergeCell ref="B23:D23"/>
    <mergeCell ref="B18:J18"/>
    <mergeCell ref="B19:D19"/>
    <mergeCell ref="B49:D49"/>
    <mergeCell ref="B25:D25"/>
    <mergeCell ref="B26:D26"/>
    <mergeCell ref="B27:D27"/>
    <mergeCell ref="B32:D32"/>
    <mergeCell ref="B45:D45"/>
    <mergeCell ref="B46:D46"/>
    <mergeCell ref="B47:D47"/>
    <mergeCell ref="B48:D48"/>
    <mergeCell ref="B44:D44"/>
    <mergeCell ref="B35:D35"/>
    <mergeCell ref="B36:D36"/>
    <mergeCell ref="B28:D28"/>
    <mergeCell ref="B40:D40"/>
    <mergeCell ref="B41:D41"/>
    <mergeCell ref="B31:D31"/>
    <mergeCell ref="I3:I4"/>
    <mergeCell ref="G3:G4"/>
    <mergeCell ref="H3:H4"/>
    <mergeCell ref="B3:D4"/>
    <mergeCell ref="A17:G17"/>
    <mergeCell ref="A3:A4"/>
    <mergeCell ref="E3:E4"/>
    <mergeCell ref="F3:F4"/>
    <mergeCell ref="B12:D12"/>
    <mergeCell ref="B10:D10"/>
    <mergeCell ref="B5:D5"/>
    <mergeCell ref="B6:D6"/>
    <mergeCell ref="B7:D7"/>
    <mergeCell ref="B29:D29"/>
    <mergeCell ref="L14:P15"/>
    <mergeCell ref="L5:P5"/>
    <mergeCell ref="L13:P13"/>
    <mergeCell ref="B58:G58"/>
    <mergeCell ref="B50:D50"/>
    <mergeCell ref="B51:D51"/>
    <mergeCell ref="B52:D52"/>
    <mergeCell ref="B53:D53"/>
    <mergeCell ref="B54:D54"/>
    <mergeCell ref="B55:D55"/>
    <mergeCell ref="B56:D56"/>
    <mergeCell ref="A57:G57"/>
    <mergeCell ref="B30:D30"/>
    <mergeCell ref="B37:D37"/>
    <mergeCell ref="B39:D39"/>
  </mergeCells>
  <phoneticPr fontId="7" type="noConversion"/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2 - formularz cenowy.xlsx</dmsv2BaseFileName>
    <dmsv2BaseDisplayName xmlns="http://schemas.microsoft.com/sharepoint/v3">Zał. 2 - formularz cenowy</dmsv2BaseDisplayName>
    <dmsv2SWPP2ObjectNumber xmlns="http://schemas.microsoft.com/sharepoint/v3">POST/HZ/EK/HZL/00599/2024                         </dmsv2SWPP2ObjectNumber>
    <dmsv2SWPP2SumMD5 xmlns="http://schemas.microsoft.com/sharepoint/v3">b9ae83717e4075de875eaf9f9c3461c1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655761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21022073</dmsv2BaseClientSystemDocumentID>
    <dmsv2BaseModifiedByID xmlns="http://schemas.microsoft.com/sharepoint/v3">u.zaloga@pkpeholding.pl</dmsv2BaseModifiedByID>
    <dmsv2BaseCreatedByID xmlns="http://schemas.microsoft.com/sharepoint/v3">u.zaloga@pkpeholding.pl</dmsv2BaseCreatedByID>
    <dmsv2SWPP2ObjectDepartment xmlns="http://schemas.microsoft.com/sharepoint/v3">000000010017000400000005</dmsv2SWPP2ObjectDepartment>
    <dmsv2SWPP2ObjectName xmlns="http://schemas.microsoft.com/sharepoint/v3">Postępowanie</dmsv2SWPP2ObjectName>
    <_dlc_DocId xmlns="a19cb1c7-c5c7-46d4-85ae-d83685407bba">AEASQFSYQUA4-848585078-726</_dlc_DocId>
    <_dlc_DocIdUrl xmlns="a19cb1c7-c5c7-46d4-85ae-d83685407bba">
      <Url>https://swpp2.dms.gkpge.pl/sites/32/_layouts/15/DocIdRedir.aspx?ID=AEASQFSYQUA4-848585078-726</Url>
      <Description>AEASQFSYQUA4-848585078-726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0E4F4B4-D6B6-41A0-9D29-0975DFB197E4}">
  <ds:schemaRefs>
    <ds:schemaRef ds:uri="http://www.w3.org/XML/1998/namespace"/>
    <ds:schemaRef ds:uri="3d383db1-0a41-4f1b-b1bb-307b1dd24b7a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3E281FF-0304-46D0-9B9D-C19FE8BD8686}"/>
</file>

<file path=customXml/itemProps3.xml><?xml version="1.0" encoding="utf-8"?>
<ds:datastoreItem xmlns:ds="http://schemas.openxmlformats.org/officeDocument/2006/customXml" ds:itemID="{C67C6B0B-813D-4480-B39F-D3FA0A0A0FD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C730D0-4702-4B48-995A-0B7157C61D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Załoga</dc:creator>
  <cp:keywords/>
  <dc:description/>
  <cp:lastModifiedBy>Urszula Załoga</cp:lastModifiedBy>
  <cp:revision/>
  <cp:lastPrinted>2023-10-05T10:10:22Z</cp:lastPrinted>
  <dcterms:created xsi:type="dcterms:W3CDTF">2023-09-01T10:05:30Z</dcterms:created>
  <dcterms:modified xsi:type="dcterms:W3CDTF">2024-11-12T10:43:28Z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PKPECATEGORY">
    <vt:lpwstr>PELNY-TP</vt:lpwstr>
  </property>
  <property fmtid="{D5CDD505-2E9C-101B-9397-08002B2CF9AE}" pid="4" name="PKPEClassifiedBy">
    <vt:lpwstr>PKPENERGETYKA\u.zaloga;Urszula Załoga</vt:lpwstr>
  </property>
  <property fmtid="{D5CDD505-2E9C-101B-9397-08002B2CF9AE}" pid="5" name="PKPEClassificationDate">
    <vt:lpwstr>2023-09-01T13:27:39.7598076+02:00</vt:lpwstr>
  </property>
  <property fmtid="{D5CDD505-2E9C-101B-9397-08002B2CF9AE}" pid="6" name="PKPEClassifiedBySID">
    <vt:lpwstr>PKPENERGETYKA\S-1-5-21-3871890766-2155079996-2380071410-82052</vt:lpwstr>
  </property>
  <property fmtid="{D5CDD505-2E9C-101B-9397-08002B2CF9AE}" pid="7" name="PKPEGRNItemId">
    <vt:lpwstr>GRN-a8ac22c8-7056-44bf-a601-e06ca40a25df</vt:lpwstr>
  </property>
  <property fmtid="{D5CDD505-2E9C-101B-9397-08002B2CF9AE}" pid="8" name="PKPEHash">
    <vt:lpwstr>q1stgKexNHiHpTEKuItsoFbHgVHo4n7QqiL2LDuS+Ww=</vt:lpwstr>
  </property>
  <property fmtid="{D5CDD505-2E9C-101B-9397-08002B2CF9AE}" pid="9" name="PKPERefresh">
    <vt:lpwstr>False</vt:lpwstr>
  </property>
  <property fmtid="{D5CDD505-2E9C-101B-9397-08002B2CF9AE}" pid="10" name="PGEEKCATEGORY">
    <vt:lpwstr>PUB</vt:lpwstr>
  </property>
  <property fmtid="{D5CDD505-2E9C-101B-9397-08002B2CF9AE}" pid="11" name="PGEEKClassifiedBy">
    <vt:lpwstr>PKPENERGETYKA\u.zaloga;Urszula Załoga</vt:lpwstr>
  </property>
  <property fmtid="{D5CDD505-2E9C-101B-9397-08002B2CF9AE}" pid="12" name="PGEEKClassificationDate">
    <vt:lpwstr>2024-08-02T09:49:47.9168478+02:00</vt:lpwstr>
  </property>
  <property fmtid="{D5CDD505-2E9C-101B-9397-08002B2CF9AE}" pid="13" name="PGEEKClassifiedBySID">
    <vt:lpwstr>PKPENERGETYKA\S-1-5-21-3871890766-2155079996-2380071410-82052</vt:lpwstr>
  </property>
  <property fmtid="{D5CDD505-2E9C-101B-9397-08002B2CF9AE}" pid="14" name="PGEEKGRNItemId">
    <vt:lpwstr>GRN-c507e6e3-275a-4507-8d5d-9b8f86a5ac65</vt:lpwstr>
  </property>
  <property fmtid="{D5CDD505-2E9C-101B-9397-08002B2CF9AE}" pid="15" name="PGEEKHash">
    <vt:lpwstr>3Y4PSTM6lJloudP8SqxW4/9EKvbpYmTp5FQfdSJRkKc=</vt:lpwstr>
  </property>
  <property fmtid="{D5CDD505-2E9C-101B-9397-08002B2CF9AE}" pid="16" name="PGEEKVisualMarkingsSettings">
    <vt:lpwstr>HeaderAlignment=1;FooterAlignment=1</vt:lpwstr>
  </property>
  <property fmtid="{D5CDD505-2E9C-101B-9397-08002B2CF9AE}" pid="17" name="DLPManualFileClassification">
    <vt:lpwstr>{b1ba84fe-90d9-40dd-ba64-214a5793dae5}</vt:lpwstr>
  </property>
  <property fmtid="{D5CDD505-2E9C-101B-9397-08002B2CF9AE}" pid="18" name="PGEEKRefresh">
    <vt:lpwstr>False</vt:lpwstr>
  </property>
  <property fmtid="{D5CDD505-2E9C-101B-9397-08002B2CF9AE}" pid="19" name="_dlc_DocIdItemGuid">
    <vt:lpwstr>eafd5cf9-542a-4f1f-be83-cad9cdee1dab</vt:lpwstr>
  </property>
</Properties>
</file>