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g.rynkiewicz\OneDrive - PKP Energetyka S.A\Dokumenty\414_budowa PT Wierzchucin\do publikacji\"/>
    </mc:Choice>
  </mc:AlternateContent>
  <xr:revisionPtr revIDLastSave="0" documentId="8_{C591D0DE-29B2-4FFD-8F8C-FFA537C42B51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Szaczowanie służ." sheetId="1" r:id="rId1"/>
    <sheet name="Protokół" sheetId="2" r:id="rId2"/>
  </sheets>
  <definedNames>
    <definedName name="_xlnm.Print_Area" localSheetId="1">Protokół!$A$1:$E$44</definedName>
    <definedName name="_xlnm.Print_Area" localSheetId="0">'Szaczowanie służ.'!$A$1:$R$27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1" l="1"/>
  <c r="P5" i="1"/>
  <c r="C38" i="2" l="1"/>
  <c r="B38" i="2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5" i="1"/>
  <c r="B7" i="1"/>
  <c r="B8" i="1"/>
  <c r="B9" i="1"/>
  <c r="B10" i="1"/>
  <c r="B11" i="1"/>
  <c r="B6" i="1"/>
  <c r="B5" i="1"/>
  <c r="A14" i="2"/>
  <c r="B44" i="2"/>
  <c r="A44" i="2" s="1"/>
  <c r="B32" i="2"/>
  <c r="A32" i="2" s="1"/>
  <c r="B26" i="2"/>
  <c r="A26" i="2" s="1"/>
  <c r="B20" i="2"/>
  <c r="A20" i="2" s="1"/>
  <c r="B14" i="2"/>
  <c r="B8" i="2"/>
  <c r="A8" i="2" s="1"/>
  <c r="O7" i="1" l="1"/>
  <c r="O11" i="1"/>
  <c r="O9" i="1"/>
  <c r="O10" i="1"/>
  <c r="O8" i="1"/>
  <c r="C44" i="2"/>
  <c r="C32" i="2"/>
  <c r="C26" i="2"/>
  <c r="C20" i="2"/>
  <c r="C14" i="2"/>
  <c r="O6" i="1" s="1"/>
  <c r="Q6" i="1" s="1"/>
  <c r="R6" i="1" s="1"/>
  <c r="P6" i="1" l="1"/>
  <c r="Q11" i="1"/>
  <c r="R11" i="1" s="1"/>
  <c r="P11" i="1"/>
  <c r="P8" i="1"/>
  <c r="Q8" i="1"/>
  <c r="R8" i="1" s="1"/>
  <c r="Q7" i="1"/>
  <c r="R7" i="1" s="1"/>
  <c r="P7" i="1"/>
  <c r="Q10" i="1"/>
  <c r="R10" i="1" s="1"/>
  <c r="P10" i="1"/>
  <c r="P9" i="1"/>
  <c r="Q9" i="1"/>
  <c r="R9" i="1" s="1"/>
  <c r="J12" i="1"/>
  <c r="P12" i="1" l="1"/>
  <c r="R12" i="1"/>
</calcChain>
</file>

<file path=xl/sharedStrings.xml><?xml version="1.0" encoding="utf-8"?>
<sst xmlns="http://schemas.openxmlformats.org/spreadsheetml/2006/main" count="95" uniqueCount="52">
  <si>
    <t>tereny leśne</t>
  </si>
  <si>
    <t>LP.</t>
  </si>
  <si>
    <t>Numer ewidencyjny działki</t>
  </si>
  <si>
    <t>Obręb</t>
  </si>
  <si>
    <t>Rodzaj infrastruktury</t>
  </si>
  <si>
    <t>Rodzaje użytków gruntowych</t>
  </si>
  <si>
    <t>tereny rolne</t>
  </si>
  <si>
    <t xml:space="preserve">tereny komunikacyjne </t>
  </si>
  <si>
    <t>tereny zabudowy przemysłowej</t>
  </si>
  <si>
    <t>tereny zabudowy mieszkaniowej</t>
  </si>
  <si>
    <t xml:space="preserve">nieużytki i wody </t>
  </si>
  <si>
    <t>Rodzaj infrastrktury</t>
  </si>
  <si>
    <t>Linia napowietrzna NN</t>
  </si>
  <si>
    <t>Linia napowietrzna SN</t>
  </si>
  <si>
    <t>Linia napowietrzna WN</t>
  </si>
  <si>
    <t>Linia kablowa NN</t>
  </si>
  <si>
    <t>Linia kablowa SN</t>
  </si>
  <si>
    <t>Linia kablowa WN</t>
  </si>
  <si>
    <t>Stacja transformatorowa słupowa</t>
  </si>
  <si>
    <t>Stacja transformatorowa kontenerowa</t>
  </si>
  <si>
    <t>Stacja transformatorowa budynkowa</t>
  </si>
  <si>
    <t>Stacja transformatorowa napowietrzna</t>
  </si>
  <si>
    <t>Długość przebiegu na działce
[m]</t>
  </si>
  <si>
    <t>współczynnik obniżenia wartości nieruchomości na skutek lokalizacji 
urządzenia elektroenergetycznego na nieruchomości
 (S)</t>
  </si>
  <si>
    <t>Złącze</t>
  </si>
  <si>
    <t>Szerokość pasa służebności
[m]</t>
  </si>
  <si>
    <r>
      <t>Powierzchnia zajęta przez elementy naziemne
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</si>
  <si>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Powierzchnia pasa służebności
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</si>
  <si>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cena m2 gruntu 
(W</t>
    </r>
    <r>
      <rPr>
        <b/>
        <vertAlign val="subscript"/>
        <sz val="11"/>
        <color theme="1"/>
        <rFont val="Calibri"/>
        <family val="2"/>
        <charset val="238"/>
        <scheme val="minor"/>
      </rPr>
      <t>1)</t>
    </r>
  </si>
  <si>
    <r>
      <t>Obniżenie wartości nieruchomości
 (O</t>
    </r>
    <r>
      <rPr>
        <b/>
        <vertAlign val="subscript"/>
        <sz val="11"/>
        <color theme="1"/>
        <rFont val="Calibri"/>
        <family val="2"/>
        <charset val="238"/>
        <scheme val="minor"/>
      </rPr>
      <t>WN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</si>
  <si>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Wartość jednostkow nieruchomości obciążonej 
(W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</si>
  <si>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Wartość służebności przesyłu 
 (W</t>
    </r>
    <r>
      <rPr>
        <b/>
        <vertAlign val="subscript"/>
        <sz val="11"/>
        <color theme="1"/>
        <rFont val="Calibri"/>
        <family val="2"/>
        <charset val="238"/>
        <scheme val="minor"/>
      </rPr>
      <t>SP</t>
    </r>
    <r>
      <rPr>
        <b/>
        <sz val="11"/>
        <color theme="1"/>
        <rFont val="Calibri"/>
        <family val="2"/>
        <charset val="238"/>
        <scheme val="minor"/>
      </rPr>
      <t>)</t>
    </r>
  </si>
  <si>
    <t>Posumowanie</t>
  </si>
  <si>
    <t>Cena transakcyjna</t>
  </si>
  <si>
    <t>Źródło informacji o cenie transakcyjnej</t>
  </si>
  <si>
    <t>Data transakcji</t>
  </si>
  <si>
    <t>Średnia</t>
  </si>
  <si>
    <t>tereny PKP</t>
  </si>
  <si>
    <t>gr</t>
  </si>
  <si>
    <t>pkp</t>
  </si>
  <si>
    <t>las</t>
  </si>
  <si>
    <t>dane do uzupełnienia ręcznego</t>
  </si>
  <si>
    <t>dane do uzupełnienia z rozwijanej listy</t>
  </si>
  <si>
    <t>dane uzupełniane automatycznie</t>
  </si>
  <si>
    <t>Przeznaczenie użytku gruntowego</t>
  </si>
  <si>
    <r>
      <t>Całkowite wynagrodzenie za służebność przesyłu
(W = O</t>
    </r>
    <r>
      <rPr>
        <b/>
        <vertAlign val="subscript"/>
        <sz val="11"/>
        <color theme="1"/>
        <rFont val="Calibri"/>
        <family val="2"/>
        <charset val="238"/>
        <scheme val="minor"/>
      </rPr>
      <t>WN</t>
    </r>
    <r>
      <rPr>
        <b/>
        <sz val="11"/>
        <color theme="1"/>
        <rFont val="Calibri"/>
        <family val="2"/>
        <charset val="238"/>
        <scheme val="minor"/>
      </rPr>
      <t xml:space="preserve"> + W</t>
    </r>
    <r>
      <rPr>
        <b/>
        <vertAlign val="subscript"/>
        <sz val="11"/>
        <color theme="1"/>
        <rFont val="Calibri"/>
        <family val="2"/>
        <charset val="238"/>
        <scheme val="minor"/>
      </rPr>
      <t>SP</t>
    </r>
    <r>
      <rPr>
        <b/>
        <sz val="11"/>
        <color theme="1"/>
        <rFont val="Calibri"/>
        <family val="2"/>
        <charset val="238"/>
        <scheme val="minor"/>
      </rPr>
      <t>)</t>
    </r>
  </si>
  <si>
    <t>Numer księgi wieczystej</t>
  </si>
  <si>
    <t xml:space="preserve">Przeznaczenie użytków gruntowych </t>
  </si>
  <si>
    <t xml:space="preserve">Przeznaczenie planistyczne </t>
  </si>
  <si>
    <t>współczynnik korzystania z pasa
 (k)</t>
  </si>
  <si>
    <t>Zestawienie wysokości oszacowanego wynagrodzenia za ustanowienie służebności przesyłu (wycena własna)</t>
  </si>
  <si>
    <t>Protokół oszacowania wartości rynkowej nieruchomości nieobciążonej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</si>
</sst>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/>
    </xf>
    <xf numFmtId="4" fontId="0" fillId="2" borderId="2" xfId="0" applyNumberFormat="1" applyFill="1" applyBorder="1" applyAlignment="1">
      <alignment horizontal="right" vertical="center"/>
    </xf>
    <xf numFmtId="164" fontId="1" fillId="2" borderId="2" xfId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/>
    </xf>
    <xf numFmtId="4" fontId="0" fillId="4" borderId="2" xfId="0" applyNumberForma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2" borderId="5" xfId="0" applyFill="1" applyBorder="1" applyAlignment="1">
      <alignment horizontal="left" vertical="center"/>
    </xf>
    <xf numFmtId="4" fontId="0" fillId="4" borderId="5" xfId="0" applyNumberFormat="1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12" xfId="0" applyFill="1" applyBorder="1" applyAlignment="1">
      <alignment horizontal="left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4" fontId="2" fillId="2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4" fontId="0" fillId="0" borderId="0" xfId="0" applyNumberFormat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vertical="center"/>
    </xf>
    <xf numFmtId="164" fontId="1" fillId="2" borderId="13" xfId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S39"/>
  <sheetViews>
    <sheetView zoomScaleNormal="100" zoomScaleSheetLayoutView="100" workbookViewId="0">
      <selection activeCell="H51" sqref="H51"/>
    </sheetView>
  </sheetViews>
  <sheetFormatPr defaultColWidth="9.1796875" defaultRowHeight="14.5" x14ac:dyDescent="0.35"/>
  <cols>
    <col min="1" max="1" width="9.1796875" style="1"/>
    <col min="2" max="2" width="6.453125" style="1" customWidth="1"/>
    <col min="3" max="3" width="13.81640625" style="1" customWidth="1"/>
    <col min="4" max="5" width="11.1796875" style="1" customWidth="1"/>
    <col min="6" max="6" width="21.54296875" style="1" customWidth="1"/>
    <col min="7" max="7" width="13.1796875" style="1" customWidth="1"/>
    <col min="8" max="8" width="12.453125" style="1" customWidth="1"/>
    <col min="9" max="9" width="15" style="1" customWidth="1"/>
    <col min="10" max="10" width="13.81640625" style="1" customWidth="1"/>
    <col min="11" max="11" width="20.453125" style="1" customWidth="1"/>
    <col min="12" max="12" width="19.54296875" style="1" customWidth="1"/>
    <col min="13" max="14" width="17" style="1" customWidth="1"/>
    <col min="15" max="15" width="14.453125" style="1" customWidth="1"/>
    <col min="16" max="16" width="14" style="1" customWidth="1"/>
    <col min="17" max="17" width="15.81640625" style="1" customWidth="1"/>
    <col min="18" max="18" width="17.81640625" style="1" customWidth="1"/>
    <col min="19" max="19" width="16.1796875" style="1" customWidth="1"/>
    <col min="20" max="16384" width="9.1796875" style="1"/>
  </cols>
  <sheetData>
    <row r="2" spans="2:19" x14ac:dyDescent="0.35">
      <c r="B2" s="43" t="s">
        <v>50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</row>
    <row r="3" spans="2:19" ht="15" thickBot="1" x14ac:dyDescent="0.4"/>
    <row r="4" spans="2:19" ht="129.75" customHeight="1" x14ac:dyDescent="0.35">
      <c r="B4" s="2" t="s">
        <v>1</v>
      </c>
      <c r="C4" s="2" t="s">
        <v>2</v>
      </c>
      <c r="D4" s="2" t="s">
        <v>3</v>
      </c>
      <c r="E4" s="2" t="s">
        <v>46</v>
      </c>
      <c r="F4" s="2" t="s">
        <v>4</v>
      </c>
      <c r="G4" s="2" t="s">
        <v>22</v>
      </c>
      <c r="H4" s="2" t="s">
        <v>25</v>
      </c>
      <c r="I4" s="2" t="s">
        <v>26</v>
      </c>
      <c r="J4" s="2" t="s">
        <v>27</v>
      </c>
      <c r="K4" s="2" t="s">
        <v>23</v>
      </c>
      <c r="L4" s="2" t="s">
        <v>49</v>
      </c>
      <c r="M4" s="2" t="s">
        <v>47</v>
      </c>
      <c r="N4" s="2" t="s">
        <v>48</v>
      </c>
      <c r="O4" s="2" t="s">
        <v>28</v>
      </c>
      <c r="P4" s="2" t="s">
        <v>29</v>
      </c>
      <c r="Q4" s="2" t="s">
        <v>30</v>
      </c>
      <c r="R4" s="3" t="s">
        <v>31</v>
      </c>
      <c r="S4" s="3" t="s">
        <v>45</v>
      </c>
    </row>
    <row r="5" spans="2:19" x14ac:dyDescent="0.35">
      <c r="B5" s="31" t="str">
        <f>IF(C5=0,"",1)</f>
        <v/>
      </c>
      <c r="C5" s="12"/>
      <c r="D5" s="12"/>
      <c r="E5" s="12"/>
      <c r="F5" s="34"/>
      <c r="G5" s="12"/>
      <c r="H5" s="31" t="str">
        <f>_xlfn.IFNA(IF(M5="tereny PKP",VLOOKUP(F5,C15:H20,4,0),IF(M5="tereny leśne",VLOOKUP(F5,C15:H20,5,0),VLOOKUP(F5,C15:H20,3,0))),"")</f>
        <v/>
      </c>
      <c r="I5" s="12"/>
      <c r="J5" s="10"/>
      <c r="K5" s="14"/>
      <c r="L5" s="14"/>
      <c r="M5" s="36"/>
      <c r="N5" s="36"/>
      <c r="O5" s="11"/>
      <c r="P5" s="11" t="str">
        <f>IF(O5="","",O5*K5*J5)</f>
        <v/>
      </c>
      <c r="Q5" s="11"/>
      <c r="R5" s="11" t="str">
        <f>IF(Q5="","",Q5*L5*J5)</f>
        <v/>
      </c>
      <c r="S5" s="11"/>
    </row>
    <row r="6" spans="2:19" x14ac:dyDescent="0.35">
      <c r="B6" s="31" t="str">
        <f>IF(C6=0,"",B5+1)</f>
        <v/>
      </c>
      <c r="C6" s="12"/>
      <c r="D6" s="12"/>
      <c r="E6" s="12"/>
      <c r="F6" s="34"/>
      <c r="G6" s="12"/>
      <c r="H6" s="31" t="str">
        <f t="shared" ref="H6:H11" si="0">_xlfn.IFNA(IF(M6="tereny PKP",VLOOKUP(F6,C16:H21,4,0),IF(M6="tereny leśne",VLOOKUP(F6,C16:H21,5,0),VLOOKUP(F6,C16:H21,3,0))),"")</f>
        <v/>
      </c>
      <c r="I6" s="12"/>
      <c r="J6" s="10" t="str">
        <f t="shared" ref="J6:J11" si="1">IF(H6="","",I6+(G6*H6))</f>
        <v/>
      </c>
      <c r="K6" s="14"/>
      <c r="L6" s="14"/>
      <c r="M6" s="36"/>
      <c r="N6" s="36"/>
      <c r="O6" s="11" t="str">
        <f>_xlfn.IFNA(VLOOKUP(M6,Protokół!$A$8:$C$44,3,0),"")</f>
        <v/>
      </c>
      <c r="P6" s="11" t="str">
        <f t="shared" ref="P6:P11" si="2">IF(O6="","",O6*K6*J6)</f>
        <v/>
      </c>
      <c r="Q6" s="11" t="str">
        <f t="shared" ref="Q6:Q11" si="3">IF(O6="","",O6*(1-K6))</f>
        <v/>
      </c>
      <c r="R6" s="11" t="str">
        <f t="shared" ref="R6:R11" si="4">IF(Q6="","",Q6*L6*J6)</f>
        <v/>
      </c>
      <c r="S6" s="11"/>
    </row>
    <row r="7" spans="2:19" x14ac:dyDescent="0.35">
      <c r="B7" s="31" t="str">
        <f t="shared" ref="B7:B11" si="5">IF(C7=0,"",B6+1)</f>
        <v/>
      </c>
      <c r="C7" s="12"/>
      <c r="D7" s="12"/>
      <c r="E7" s="12"/>
      <c r="F7" s="34"/>
      <c r="G7" s="12"/>
      <c r="H7" s="31" t="str">
        <f t="shared" si="0"/>
        <v/>
      </c>
      <c r="I7" s="12"/>
      <c r="J7" s="10" t="str">
        <f t="shared" si="1"/>
        <v/>
      </c>
      <c r="K7" s="14"/>
      <c r="L7" s="14"/>
      <c r="M7" s="36"/>
      <c r="N7" s="36"/>
      <c r="O7" s="11" t="str">
        <f>_xlfn.IFNA(VLOOKUP(M7,Protokół!$A$8:$C$44,3,0),"")</f>
        <v/>
      </c>
      <c r="P7" s="11" t="str">
        <f t="shared" si="2"/>
        <v/>
      </c>
      <c r="Q7" s="11" t="str">
        <f t="shared" si="3"/>
        <v/>
      </c>
      <c r="R7" s="11" t="str">
        <f t="shared" si="4"/>
        <v/>
      </c>
      <c r="S7" s="11"/>
    </row>
    <row r="8" spans="2:19" x14ac:dyDescent="0.35">
      <c r="B8" s="31" t="str">
        <f t="shared" si="5"/>
        <v/>
      </c>
      <c r="C8" s="12"/>
      <c r="D8" s="12"/>
      <c r="E8" s="12"/>
      <c r="F8" s="34"/>
      <c r="G8" s="12"/>
      <c r="H8" s="31" t="str">
        <f t="shared" si="0"/>
        <v/>
      </c>
      <c r="I8" s="12"/>
      <c r="J8" s="10" t="str">
        <f t="shared" si="1"/>
        <v/>
      </c>
      <c r="K8" s="14"/>
      <c r="L8" s="14"/>
      <c r="M8" s="36"/>
      <c r="N8" s="36"/>
      <c r="O8" s="11" t="str">
        <f>_xlfn.IFNA(VLOOKUP(M8,Protokół!$A$8:$C$44,3,0),"")</f>
        <v/>
      </c>
      <c r="P8" s="11" t="str">
        <f t="shared" si="2"/>
        <v/>
      </c>
      <c r="Q8" s="11" t="str">
        <f t="shared" si="3"/>
        <v/>
      </c>
      <c r="R8" s="11" t="str">
        <f t="shared" si="4"/>
        <v/>
      </c>
      <c r="S8" s="11"/>
    </row>
    <row r="9" spans="2:19" x14ac:dyDescent="0.35">
      <c r="B9" s="31" t="str">
        <f t="shared" si="5"/>
        <v/>
      </c>
      <c r="C9" s="12"/>
      <c r="D9" s="12"/>
      <c r="E9" s="12"/>
      <c r="F9" s="34"/>
      <c r="G9" s="12"/>
      <c r="H9" s="31" t="str">
        <f t="shared" si="0"/>
        <v/>
      </c>
      <c r="I9" s="12"/>
      <c r="J9" s="10" t="str">
        <f t="shared" si="1"/>
        <v/>
      </c>
      <c r="K9" s="14"/>
      <c r="L9" s="14"/>
      <c r="M9" s="36"/>
      <c r="N9" s="36"/>
      <c r="O9" s="11" t="str">
        <f>_xlfn.IFNA(VLOOKUP(M9,Protokół!$A$8:$C$44,3,0),"")</f>
        <v/>
      </c>
      <c r="P9" s="11" t="str">
        <f t="shared" si="2"/>
        <v/>
      </c>
      <c r="Q9" s="11" t="str">
        <f t="shared" si="3"/>
        <v/>
      </c>
      <c r="R9" s="11" t="str">
        <f t="shared" si="4"/>
        <v/>
      </c>
      <c r="S9" s="11"/>
    </row>
    <row r="10" spans="2:19" x14ac:dyDescent="0.35">
      <c r="B10" s="31" t="str">
        <f t="shared" si="5"/>
        <v/>
      </c>
      <c r="C10" s="12"/>
      <c r="D10" s="12"/>
      <c r="E10" s="12"/>
      <c r="F10" s="34"/>
      <c r="G10" s="12"/>
      <c r="H10" s="31" t="str">
        <f t="shared" si="0"/>
        <v/>
      </c>
      <c r="I10" s="12"/>
      <c r="J10" s="10" t="str">
        <f t="shared" si="1"/>
        <v/>
      </c>
      <c r="K10" s="14"/>
      <c r="L10" s="14"/>
      <c r="M10" s="36"/>
      <c r="N10" s="36"/>
      <c r="O10" s="11" t="str">
        <f>_xlfn.IFNA(VLOOKUP(M10,Protokół!$A$8:$C$44,3,0),"")</f>
        <v/>
      </c>
      <c r="P10" s="11" t="str">
        <f t="shared" si="2"/>
        <v/>
      </c>
      <c r="Q10" s="11" t="str">
        <f t="shared" si="3"/>
        <v/>
      </c>
      <c r="R10" s="11" t="str">
        <f t="shared" si="4"/>
        <v/>
      </c>
      <c r="S10" s="11"/>
    </row>
    <row r="11" spans="2:19" ht="15" thickBot="1" x14ac:dyDescent="0.4">
      <c r="B11" s="31" t="str">
        <f t="shared" si="5"/>
        <v/>
      </c>
      <c r="C11" s="13"/>
      <c r="D11" s="13"/>
      <c r="E11" s="13"/>
      <c r="F11" s="35"/>
      <c r="G11" s="13"/>
      <c r="H11" s="31" t="str">
        <f t="shared" si="0"/>
        <v/>
      </c>
      <c r="I11" s="13"/>
      <c r="J11" s="10" t="str">
        <f t="shared" si="1"/>
        <v/>
      </c>
      <c r="K11" s="15"/>
      <c r="L11" s="15"/>
      <c r="M11" s="37"/>
      <c r="N11" s="37"/>
      <c r="O11" s="11" t="str">
        <f>_xlfn.IFNA(VLOOKUP(M11,Protokół!$A$8:$C$44,3,0),"")</f>
        <v/>
      </c>
      <c r="P11" s="11" t="str">
        <f t="shared" si="2"/>
        <v/>
      </c>
      <c r="Q11" s="11" t="str">
        <f t="shared" si="3"/>
        <v/>
      </c>
      <c r="R11" s="42" t="str">
        <f t="shared" si="4"/>
        <v/>
      </c>
      <c r="S11" s="11"/>
    </row>
    <row r="12" spans="2:19" s="6" customFormat="1" ht="15" thickBot="1" x14ac:dyDescent="0.4">
      <c r="B12" s="44" t="s">
        <v>32</v>
      </c>
      <c r="C12" s="45"/>
      <c r="D12" s="45"/>
      <c r="E12" s="45"/>
      <c r="F12" s="45"/>
      <c r="G12" s="45"/>
      <c r="H12" s="45"/>
      <c r="I12" s="46"/>
      <c r="J12" s="7">
        <f>SUM(J5:J11)</f>
        <v>0</v>
      </c>
      <c r="K12" s="47"/>
      <c r="L12" s="48"/>
      <c r="M12" s="48"/>
      <c r="N12" s="48"/>
      <c r="O12" s="48"/>
      <c r="P12" s="8">
        <f>SUM(P5:P11)</f>
        <v>0</v>
      </c>
      <c r="Q12" s="9"/>
      <c r="R12" s="8">
        <f>SUM(R5:R11)</f>
        <v>0</v>
      </c>
      <c r="S12" s="8"/>
    </row>
    <row r="14" spans="2:19" hidden="1" x14ac:dyDescent="0.35">
      <c r="C14" s="5" t="s">
        <v>11</v>
      </c>
      <c r="F14" s="1" t="s">
        <v>38</v>
      </c>
      <c r="G14" s="1" t="s">
        <v>39</v>
      </c>
      <c r="H14" s="1" t="s">
        <v>40</v>
      </c>
    </row>
    <row r="15" spans="2:19" hidden="1" x14ac:dyDescent="0.35">
      <c r="C15" s="4" t="s">
        <v>12</v>
      </c>
      <c r="F15" s="33">
        <v>1.5</v>
      </c>
      <c r="G15" s="33">
        <v>0.7</v>
      </c>
      <c r="H15" s="33">
        <v>5</v>
      </c>
    </row>
    <row r="16" spans="2:19" hidden="1" x14ac:dyDescent="0.35">
      <c r="C16" s="4" t="s">
        <v>13</v>
      </c>
      <c r="F16" s="33">
        <v>5</v>
      </c>
      <c r="G16" s="33">
        <v>1</v>
      </c>
      <c r="H16" s="33">
        <v>9</v>
      </c>
    </row>
    <row r="17" spans="3:8" hidden="1" x14ac:dyDescent="0.35">
      <c r="C17" s="4" t="s">
        <v>14</v>
      </c>
      <c r="F17" s="33">
        <v>6</v>
      </c>
      <c r="G17" s="33">
        <v>1.5</v>
      </c>
      <c r="H17" s="33">
        <v>11</v>
      </c>
    </row>
    <row r="18" spans="3:8" hidden="1" x14ac:dyDescent="0.35">
      <c r="C18" s="4" t="s">
        <v>15</v>
      </c>
      <c r="F18" s="33">
        <v>0.7</v>
      </c>
      <c r="G18" s="33">
        <v>0.5</v>
      </c>
      <c r="H18" s="33">
        <v>0.7</v>
      </c>
    </row>
    <row r="19" spans="3:8" hidden="1" x14ac:dyDescent="0.35">
      <c r="C19" s="4" t="s">
        <v>16</v>
      </c>
      <c r="F19" s="33">
        <v>1</v>
      </c>
      <c r="G19" s="33">
        <v>0.5</v>
      </c>
      <c r="H19" s="33">
        <v>1</v>
      </c>
    </row>
    <row r="20" spans="3:8" hidden="1" x14ac:dyDescent="0.35">
      <c r="C20" s="4" t="s">
        <v>17</v>
      </c>
      <c r="F20" s="33">
        <v>1.5</v>
      </c>
      <c r="G20" s="33">
        <v>1</v>
      </c>
      <c r="H20" s="33">
        <v>1.5</v>
      </c>
    </row>
    <row r="21" spans="3:8" hidden="1" x14ac:dyDescent="0.35">
      <c r="C21" s="4" t="s">
        <v>18</v>
      </c>
    </row>
    <row r="22" spans="3:8" hidden="1" x14ac:dyDescent="0.35">
      <c r="C22" s="4" t="s">
        <v>21</v>
      </c>
    </row>
    <row r="23" spans="3:8" hidden="1" x14ac:dyDescent="0.35">
      <c r="C23" s="4" t="s">
        <v>19</v>
      </c>
    </row>
    <row r="24" spans="3:8" hidden="1" x14ac:dyDescent="0.35">
      <c r="C24" s="4" t="s">
        <v>20</v>
      </c>
    </row>
    <row r="25" spans="3:8" hidden="1" x14ac:dyDescent="0.35">
      <c r="C25" s="4" t="s">
        <v>24</v>
      </c>
    </row>
    <row r="26" spans="3:8" hidden="1" x14ac:dyDescent="0.35"/>
    <row r="27" spans="3:8" hidden="1" x14ac:dyDescent="0.35">
      <c r="C27" s="5" t="s">
        <v>5</v>
      </c>
    </row>
    <row r="28" spans="3:8" hidden="1" x14ac:dyDescent="0.35">
      <c r="C28" s="4" t="s">
        <v>6</v>
      </c>
    </row>
    <row r="29" spans="3:8" hidden="1" x14ac:dyDescent="0.35">
      <c r="C29" s="4" t="s">
        <v>0</v>
      </c>
    </row>
    <row r="30" spans="3:8" hidden="1" x14ac:dyDescent="0.35">
      <c r="C30" s="4" t="s">
        <v>7</v>
      </c>
    </row>
    <row r="31" spans="3:8" hidden="1" x14ac:dyDescent="0.35">
      <c r="C31" s="4" t="s">
        <v>8</v>
      </c>
    </row>
    <row r="32" spans="3:8" hidden="1" x14ac:dyDescent="0.35">
      <c r="C32" s="4" t="s">
        <v>9</v>
      </c>
    </row>
    <row r="33" spans="2:3" hidden="1" x14ac:dyDescent="0.35">
      <c r="C33" s="4" t="s">
        <v>10</v>
      </c>
    </row>
    <row r="34" spans="2:3" hidden="1" x14ac:dyDescent="0.35">
      <c r="C34" s="4" t="s">
        <v>37</v>
      </c>
    </row>
    <row r="37" spans="2:3" x14ac:dyDescent="0.35">
      <c r="B37" s="38"/>
      <c r="C37" s="4" t="s">
        <v>41</v>
      </c>
    </row>
    <row r="38" spans="2:3" x14ac:dyDescent="0.35">
      <c r="B38" s="39"/>
      <c r="C38" s="4" t="s">
        <v>42</v>
      </c>
    </row>
    <row r="39" spans="2:3" x14ac:dyDescent="0.35">
      <c r="B39" s="40"/>
      <c r="C39" s="4" t="s">
        <v>43</v>
      </c>
    </row>
  </sheetData>
  <mergeCells count="3">
    <mergeCell ref="B2:R2"/>
    <mergeCell ref="B12:I12"/>
    <mergeCell ref="K12:O12"/>
  </mergeCells>
  <dataValidations count="2">
    <dataValidation type="list" allowBlank="1" showInputMessage="1" showErrorMessage="1" sqref="M5:N11" xr:uid="{00000000-0002-0000-0000-000000000000}">
      <formula1>$C$28:$C$34</formula1>
    </dataValidation>
    <dataValidation type="list" allowBlank="1" showInputMessage="1" showErrorMessage="1" sqref="F5:F11" xr:uid="{00000000-0002-0000-0000-000001000000}">
      <formula1>$C$15:$C$25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9"/>
  <sheetViews>
    <sheetView tabSelected="1" view="pageBreakPreview" topLeftCell="B1" zoomScaleNormal="100" zoomScaleSheetLayoutView="100" workbookViewId="0">
      <selection activeCell="H19" sqref="H19"/>
    </sheetView>
  </sheetViews>
  <sheetFormatPr defaultColWidth="9.1796875" defaultRowHeight="14.5" x14ac:dyDescent="0.35"/>
  <cols>
    <col min="1" max="1" width="9.1796875" style="16" hidden="1" customWidth="1"/>
    <col min="2" max="2" width="31" style="16" customWidth="1"/>
    <col min="3" max="3" width="17.54296875" style="16" customWidth="1"/>
    <col min="4" max="4" width="22.81640625" style="16" customWidth="1"/>
    <col min="5" max="5" width="17.54296875" style="16" customWidth="1"/>
    <col min="6" max="6" width="9.1796875" style="16"/>
    <col min="7" max="7" width="9.1796875" style="16" customWidth="1"/>
    <col min="8" max="16384" width="9.1796875" style="16"/>
  </cols>
  <sheetData>
    <row r="1" spans="1:5" x14ac:dyDescent="0.35">
      <c r="B1" s="41" t="s">
        <v>51</v>
      </c>
    </row>
    <row r="2" spans="1:5" s="17" customFormat="1" ht="29" x14ac:dyDescent="0.35">
      <c r="B2" s="18" t="s">
        <v>44</v>
      </c>
      <c r="C2" s="18" t="s">
        <v>33</v>
      </c>
      <c r="D2" s="18" t="s">
        <v>34</v>
      </c>
      <c r="E2" s="18" t="s">
        <v>35</v>
      </c>
    </row>
    <row r="3" spans="1:5" x14ac:dyDescent="0.35">
      <c r="B3" s="19" t="s">
        <v>6</v>
      </c>
      <c r="C3" s="20"/>
      <c r="D3" s="21"/>
      <c r="E3" s="21"/>
    </row>
    <row r="4" spans="1:5" x14ac:dyDescent="0.35">
      <c r="B4" s="19" t="s">
        <v>6</v>
      </c>
      <c r="C4" s="20"/>
      <c r="D4" s="21"/>
      <c r="E4" s="21"/>
    </row>
    <row r="5" spans="1:5" x14ac:dyDescent="0.35">
      <c r="B5" s="19" t="s">
        <v>6</v>
      </c>
      <c r="C5" s="20"/>
      <c r="D5" s="21"/>
      <c r="E5" s="21"/>
    </row>
    <row r="6" spans="1:5" x14ac:dyDescent="0.35">
      <c r="B6" s="19" t="s">
        <v>6</v>
      </c>
      <c r="C6" s="20"/>
      <c r="D6" s="21"/>
      <c r="E6" s="21"/>
    </row>
    <row r="7" spans="1:5" ht="15" thickBot="1" x14ac:dyDescent="0.4">
      <c r="B7" s="22" t="s">
        <v>6</v>
      </c>
      <c r="C7" s="23"/>
      <c r="D7" s="24"/>
      <c r="E7" s="24"/>
    </row>
    <row r="8" spans="1:5" ht="15" thickBot="1" x14ac:dyDescent="0.4">
      <c r="A8" s="16" t="str">
        <f>B8</f>
        <v>tereny rolne</v>
      </c>
      <c r="B8" s="32" t="str">
        <f>B3</f>
        <v>tereny rolne</v>
      </c>
      <c r="C8" s="29">
        <v>0</v>
      </c>
      <c r="D8" s="28" t="s">
        <v>36</v>
      </c>
      <c r="E8" s="30"/>
    </row>
    <row r="9" spans="1:5" x14ac:dyDescent="0.35">
      <c r="B9" s="25" t="s">
        <v>0</v>
      </c>
      <c r="C9" s="26"/>
      <c r="D9" s="27"/>
      <c r="E9" s="27"/>
    </row>
    <row r="10" spans="1:5" x14ac:dyDescent="0.35">
      <c r="B10" s="19" t="s">
        <v>0</v>
      </c>
      <c r="C10" s="20"/>
      <c r="D10" s="21"/>
      <c r="E10" s="21"/>
    </row>
    <row r="11" spans="1:5" x14ac:dyDescent="0.35">
      <c r="B11" s="19" t="s">
        <v>0</v>
      </c>
      <c r="C11" s="20"/>
      <c r="D11" s="21"/>
      <c r="E11" s="21"/>
    </row>
    <row r="12" spans="1:5" x14ac:dyDescent="0.35">
      <c r="B12" s="19" t="s">
        <v>0</v>
      </c>
      <c r="C12" s="20"/>
      <c r="D12" s="21"/>
      <c r="E12" s="21"/>
    </row>
    <row r="13" spans="1:5" ht="15" thickBot="1" x14ac:dyDescent="0.4">
      <c r="B13" s="22" t="s">
        <v>0</v>
      </c>
      <c r="C13" s="23"/>
      <c r="D13" s="24"/>
      <c r="E13" s="24"/>
    </row>
    <row r="14" spans="1:5" ht="15" thickBot="1" x14ac:dyDescent="0.4">
      <c r="A14" s="16" t="str">
        <f>B14</f>
        <v>tereny leśne</v>
      </c>
      <c r="B14" s="28" t="str">
        <f>B9</f>
        <v>tereny leśne</v>
      </c>
      <c r="C14" s="29">
        <f>IFERROR(SUM(C9:C13)/COUNTA(C9,C10,C11,C12,C13),0)</f>
        <v>0</v>
      </c>
      <c r="D14" s="28" t="s">
        <v>36</v>
      </c>
      <c r="E14" s="30"/>
    </row>
    <row r="15" spans="1:5" x14ac:dyDescent="0.35">
      <c r="B15" s="25" t="s">
        <v>7</v>
      </c>
      <c r="C15" s="26"/>
      <c r="D15" s="27"/>
      <c r="E15" s="27"/>
    </row>
    <row r="16" spans="1:5" x14ac:dyDescent="0.35">
      <c r="B16" s="19" t="s">
        <v>7</v>
      </c>
      <c r="C16" s="20"/>
      <c r="D16" s="21"/>
      <c r="E16" s="21"/>
    </row>
    <row r="17" spans="1:5" x14ac:dyDescent="0.35">
      <c r="B17" s="19" t="s">
        <v>7</v>
      </c>
      <c r="C17" s="20"/>
      <c r="D17" s="21"/>
      <c r="E17" s="21"/>
    </row>
    <row r="18" spans="1:5" x14ac:dyDescent="0.35">
      <c r="B18" s="19" t="s">
        <v>7</v>
      </c>
      <c r="C18" s="20"/>
      <c r="D18" s="21"/>
      <c r="E18" s="21"/>
    </row>
    <row r="19" spans="1:5" ht="15" thickBot="1" x14ac:dyDescent="0.4">
      <c r="B19" s="22" t="s">
        <v>7</v>
      </c>
      <c r="C19" s="23"/>
      <c r="D19" s="24"/>
      <c r="E19" s="24"/>
    </row>
    <row r="20" spans="1:5" ht="15" thickBot="1" x14ac:dyDescent="0.4">
      <c r="A20" s="16" t="str">
        <f>B20</f>
        <v xml:space="preserve">tereny komunikacyjne </v>
      </c>
      <c r="B20" s="28" t="str">
        <f>B15</f>
        <v xml:space="preserve">tereny komunikacyjne </v>
      </c>
      <c r="C20" s="29">
        <f>IFERROR(SUM(C15:C19)/COUNTA(C15,C16,C17,C18,C19),0)</f>
        <v>0</v>
      </c>
      <c r="D20" s="28" t="s">
        <v>36</v>
      </c>
      <c r="E20" s="30"/>
    </row>
    <row r="21" spans="1:5" x14ac:dyDescent="0.35">
      <c r="B21" s="25" t="s">
        <v>8</v>
      </c>
      <c r="C21" s="26"/>
      <c r="D21" s="27"/>
      <c r="E21" s="27"/>
    </row>
    <row r="22" spans="1:5" x14ac:dyDescent="0.35">
      <c r="B22" s="19" t="s">
        <v>8</v>
      </c>
      <c r="C22" s="20"/>
      <c r="D22" s="21"/>
      <c r="E22" s="21"/>
    </row>
    <row r="23" spans="1:5" x14ac:dyDescent="0.35">
      <c r="B23" s="19" t="s">
        <v>8</v>
      </c>
      <c r="C23" s="20"/>
      <c r="D23" s="21"/>
      <c r="E23" s="21"/>
    </row>
    <row r="24" spans="1:5" x14ac:dyDescent="0.35">
      <c r="B24" s="19" t="s">
        <v>8</v>
      </c>
      <c r="C24" s="20"/>
      <c r="D24" s="21"/>
      <c r="E24" s="21"/>
    </row>
    <row r="25" spans="1:5" ht="15" thickBot="1" x14ac:dyDescent="0.4">
      <c r="B25" s="22" t="s">
        <v>8</v>
      </c>
      <c r="C25" s="23"/>
      <c r="D25" s="24"/>
      <c r="E25" s="24"/>
    </row>
    <row r="26" spans="1:5" ht="15" thickBot="1" x14ac:dyDescent="0.4">
      <c r="A26" s="16" t="str">
        <f>B26</f>
        <v>tereny zabudowy przemysłowej</v>
      </c>
      <c r="B26" s="28" t="str">
        <f>B21</f>
        <v>tereny zabudowy przemysłowej</v>
      </c>
      <c r="C26" s="29">
        <f>IFERROR(SUM(C21:C25)/COUNTA(C21,C22,C23,C24,C25),0)</f>
        <v>0</v>
      </c>
      <c r="D26" s="28" t="s">
        <v>36</v>
      </c>
      <c r="E26" s="30"/>
    </row>
    <row r="27" spans="1:5" x14ac:dyDescent="0.35">
      <c r="B27" s="25" t="s">
        <v>9</v>
      </c>
      <c r="C27" s="26"/>
      <c r="D27" s="27"/>
      <c r="E27" s="27"/>
    </row>
    <row r="28" spans="1:5" x14ac:dyDescent="0.35">
      <c r="B28" s="19" t="s">
        <v>9</v>
      </c>
      <c r="C28" s="20"/>
      <c r="D28" s="21"/>
      <c r="E28" s="21"/>
    </row>
    <row r="29" spans="1:5" x14ac:dyDescent="0.35">
      <c r="B29" s="19" t="s">
        <v>9</v>
      </c>
      <c r="C29" s="20"/>
      <c r="D29" s="21"/>
      <c r="E29" s="21"/>
    </row>
    <row r="30" spans="1:5" x14ac:dyDescent="0.35">
      <c r="B30" s="19" t="s">
        <v>9</v>
      </c>
      <c r="C30" s="20"/>
      <c r="D30" s="21"/>
      <c r="E30" s="21"/>
    </row>
    <row r="31" spans="1:5" ht="15" thickBot="1" x14ac:dyDescent="0.4">
      <c r="B31" s="22" t="s">
        <v>9</v>
      </c>
      <c r="C31" s="23"/>
      <c r="D31" s="24"/>
      <c r="E31" s="24"/>
    </row>
    <row r="32" spans="1:5" ht="15" thickBot="1" x14ac:dyDescent="0.4">
      <c r="A32" s="16" t="str">
        <f>B32</f>
        <v>tereny zabudowy mieszkaniowej</v>
      </c>
      <c r="B32" s="28" t="str">
        <f>B27</f>
        <v>tereny zabudowy mieszkaniowej</v>
      </c>
      <c r="C32" s="29">
        <f>IFERROR(SUM(C27:C31)/COUNTA(C27,C28,C29,C30,C31),0)</f>
        <v>0</v>
      </c>
      <c r="D32" s="28" t="s">
        <v>36</v>
      </c>
      <c r="E32" s="30"/>
    </row>
    <row r="33" spans="1:5" x14ac:dyDescent="0.35">
      <c r="B33" s="25" t="s">
        <v>10</v>
      </c>
      <c r="C33" s="26"/>
      <c r="D33" s="27"/>
      <c r="E33" s="27"/>
    </row>
    <row r="34" spans="1:5" x14ac:dyDescent="0.35">
      <c r="B34" s="19" t="s">
        <v>10</v>
      </c>
      <c r="C34" s="20"/>
      <c r="D34" s="21"/>
      <c r="E34" s="21"/>
    </row>
    <row r="35" spans="1:5" x14ac:dyDescent="0.35">
      <c r="B35" s="19" t="s">
        <v>10</v>
      </c>
      <c r="C35" s="20"/>
      <c r="D35" s="21"/>
      <c r="E35" s="21"/>
    </row>
    <row r="36" spans="1:5" x14ac:dyDescent="0.35">
      <c r="B36" s="19" t="s">
        <v>10</v>
      </c>
      <c r="C36" s="20"/>
      <c r="D36" s="21"/>
      <c r="E36" s="21"/>
    </row>
    <row r="37" spans="1:5" ht="15" thickBot="1" x14ac:dyDescent="0.4">
      <c r="B37" s="22" t="s">
        <v>10</v>
      </c>
      <c r="C37" s="23"/>
      <c r="D37" s="24"/>
      <c r="E37" s="24"/>
    </row>
    <row r="38" spans="1:5" ht="15" thickBot="1" x14ac:dyDescent="0.4">
      <c r="B38" s="28" t="str">
        <f>B33</f>
        <v xml:space="preserve">nieużytki i wody </v>
      </c>
      <c r="C38" s="29">
        <f>IFERROR(SUM(C33:C37)/COUNTA(C33,C34,C35,C36,C37),0)</f>
        <v>0</v>
      </c>
      <c r="D38" s="28" t="s">
        <v>36</v>
      </c>
      <c r="E38" s="30"/>
    </row>
    <row r="39" spans="1:5" x14ac:dyDescent="0.35">
      <c r="B39" s="25" t="s">
        <v>37</v>
      </c>
      <c r="C39" s="26"/>
      <c r="D39" s="27"/>
      <c r="E39" s="27"/>
    </row>
    <row r="40" spans="1:5" x14ac:dyDescent="0.35">
      <c r="B40" s="25" t="s">
        <v>37</v>
      </c>
      <c r="C40" s="20"/>
      <c r="D40" s="21"/>
      <c r="E40" s="21"/>
    </row>
    <row r="41" spans="1:5" x14ac:dyDescent="0.35">
      <c r="B41" s="25" t="s">
        <v>37</v>
      </c>
      <c r="C41" s="20"/>
      <c r="D41" s="21"/>
      <c r="E41" s="21"/>
    </row>
    <row r="42" spans="1:5" x14ac:dyDescent="0.35">
      <c r="B42" s="25" t="s">
        <v>37</v>
      </c>
      <c r="C42" s="20"/>
      <c r="D42" s="21"/>
      <c r="E42" s="21"/>
    </row>
    <row r="43" spans="1:5" ht="15" thickBot="1" x14ac:dyDescent="0.4">
      <c r="B43" s="25" t="s">
        <v>37</v>
      </c>
      <c r="C43" s="23"/>
      <c r="D43" s="24"/>
      <c r="E43" s="24"/>
    </row>
    <row r="44" spans="1:5" ht="15" thickBot="1" x14ac:dyDescent="0.4">
      <c r="A44" s="16" t="str">
        <f>B44</f>
        <v>tereny PKP</v>
      </c>
      <c r="B44" s="28" t="str">
        <f>B39</f>
        <v>tereny PKP</v>
      </c>
      <c r="C44" s="29">
        <f>IFERROR(SUM(C39:C43)/COUNTA(C39,C40,C41,C42,C43),0)</f>
        <v>0</v>
      </c>
      <c r="D44" s="28" t="s">
        <v>36</v>
      </c>
      <c r="E44" s="30"/>
    </row>
    <row r="48" spans="1:5" x14ac:dyDescent="0.35">
      <c r="C48" s="38"/>
      <c r="D48" s="4" t="s">
        <v>41</v>
      </c>
    </row>
    <row r="49" spans="3:4" x14ac:dyDescent="0.35">
      <c r="C49" s="40"/>
      <c r="D49" s="4" t="s">
        <v>43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SWZ_zał1_OPZ_zał4_POST_HZ_EK_HZL_00414_2025.xlsx</dmsv2BaseFileName>
    <dmsv2BaseDisplayName xmlns="http://schemas.microsoft.com/sharepoint/v3">SWZ_zał1_OPZ_zał4_POST_HZ_EK_HZL_00414_2025</dmsv2BaseDisplayName>
    <dmsv2SWPP2ObjectNumber xmlns="http://schemas.microsoft.com/sharepoint/v3">POST/HZ/EK/HZL/00414/2025                         </dmsv2SWPP2ObjectNumber>
    <dmsv2SWPP2SumMD5 xmlns="http://schemas.microsoft.com/sharepoint/v3">0bc83cc00133c33c3ab29e54247aa0d7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695007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23758732</dmsv2BaseClientSystemDocumentID>
    <dmsv2BaseModifiedByID xmlns="http://schemas.microsoft.com/sharepoint/v3">g.rynkiewicz@pkpeholding.pl</dmsv2BaseModifiedByID>
    <dmsv2BaseCreatedByID xmlns="http://schemas.microsoft.com/sharepoint/v3">g.rynkiewicz@pkpeholding.pl</dmsv2BaseCreatedByID>
    <dmsv2SWPP2ObjectDepartment xmlns="http://schemas.microsoft.com/sharepoint/v3">000000010017000400020003</dmsv2SWPP2ObjectDepartment>
    <dmsv2SWPP2ObjectName xmlns="http://schemas.microsoft.com/sharepoint/v3">Postępowanie</dmsv2SWPP2ObjectName>
    <_dlc_DocId xmlns="a19cb1c7-c5c7-46d4-85ae-d83685407bba">DPFVW34YURAE-150815970-20936</_dlc_DocId>
    <_dlc_DocIdUrl xmlns="a19cb1c7-c5c7-46d4-85ae-d83685407bba">
      <Url>https://swpp2.dms.gkpge.pl/sites/40/_layouts/15/DocIdRedir.aspx?ID=DPFVW34YURAE-150815970-20936</Url>
      <Description>DPFVW34YURAE-150815970-20936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F483C34-88EE-4CE0-8FAC-846BE7BDC258}"/>
</file>

<file path=customXml/itemProps2.xml><?xml version="1.0" encoding="utf-8"?>
<ds:datastoreItem xmlns:ds="http://schemas.openxmlformats.org/officeDocument/2006/customXml" ds:itemID="{6A684DAE-E838-4A84-A8AD-094A77C4B5F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0FC3D8C4-CF24-4E21-8013-1A9DE62631C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FC6049A-316B-4B69-833E-6580342CCB6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Szaczowanie służ.</vt:lpstr>
      <vt:lpstr>Protokół</vt:lpstr>
      <vt:lpstr>Protokół!Obszar_wydruku</vt:lpstr>
      <vt:lpstr>'Szaczowanie służ.'!Obszar_wydruku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Cielebąk</dc:creator>
  <cp:lastModifiedBy>Grzegorz Rynkiewicz</cp:lastModifiedBy>
  <cp:lastPrinted>2019-04-04T07:48:19Z</cp:lastPrinted>
  <dcterms:created xsi:type="dcterms:W3CDTF">2017-06-01T09:44:56Z</dcterms:created>
  <dcterms:modified xsi:type="dcterms:W3CDTF">2025-10-16T14:32:46Z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adc2b9a2-29be-4832-8b33-b31f5dc1f002</vt:lpwstr>
  </property>
  <property fmtid="{D5CDD505-2E9C-101B-9397-08002B2CF9AE}" pid="4" name="PGEEKCATEGORY">
    <vt:lpwstr>PUB</vt:lpwstr>
  </property>
  <property fmtid="{D5CDD505-2E9C-101B-9397-08002B2CF9AE}" pid="5" name="PGEEKClassifiedBy">
    <vt:lpwstr>PKPENERGETYKA\e.cielebak;Edyta Cielebąk</vt:lpwstr>
  </property>
  <property fmtid="{D5CDD505-2E9C-101B-9397-08002B2CF9AE}" pid="6" name="PGEEKClassificationDate">
    <vt:lpwstr>2024-05-08T14:24:27.0336812+02:00</vt:lpwstr>
  </property>
  <property fmtid="{D5CDD505-2E9C-101B-9397-08002B2CF9AE}" pid="7" name="PGEEKClassifiedBySID">
    <vt:lpwstr>PKPENERGETYKA\S-1-5-21-3871890766-2155079996-2380071410-31499</vt:lpwstr>
  </property>
  <property fmtid="{D5CDD505-2E9C-101B-9397-08002B2CF9AE}" pid="8" name="PGEEKGRNItemId">
    <vt:lpwstr>GRN-79d3957d-15c7-4e68-992f-2ea68c876312</vt:lpwstr>
  </property>
  <property fmtid="{D5CDD505-2E9C-101B-9397-08002B2CF9AE}" pid="9" name="PGEEKHash">
    <vt:lpwstr>P+u5q9Y53NhpdkKmYSJ2Qb6QwaG0newAnLJA6nfMFX8=</vt:lpwstr>
  </property>
  <property fmtid="{D5CDD505-2E9C-101B-9397-08002B2CF9AE}" pid="10" name="PGEEKVisualMarkingsSettings">
    <vt:lpwstr>HeaderAlignment=1;FooterAlignment=1</vt:lpwstr>
  </property>
  <property fmtid="{D5CDD505-2E9C-101B-9397-08002B2CF9AE}" pid="11" name="DLPManualFileClassification">
    <vt:lpwstr>{b1ba84fe-90d9-40dd-ba64-214a5793dae5}</vt:lpwstr>
  </property>
  <property fmtid="{D5CDD505-2E9C-101B-9397-08002B2CF9AE}" pid="12" name="PGEEKRefresh">
    <vt:lpwstr>False</vt:lpwstr>
  </property>
</Properties>
</file>