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11900398\Desktop\"/>
    </mc:Choice>
  </mc:AlternateContent>
  <bookViews>
    <workbookView xWindow="0" yWindow="330" windowWidth="19200" windowHeight="7290" activeTab="5"/>
  </bookViews>
  <sheets>
    <sheet name="Zad 1 - Białystok" sheetId="2" r:id="rId1"/>
    <sheet name="Zad 2 - Lublin" sheetId="3" r:id="rId2"/>
    <sheet name="Zad 3 - Łódź" sheetId="4" r:id="rId3"/>
    <sheet name="Zad 4 - Rzeszów" sheetId="5" r:id="rId4"/>
    <sheet name="Zad 5 - Skarżysko " sheetId="12" r:id="rId5"/>
    <sheet name="Zad 6 - Warszawa" sheetId="13" r:id="rId6"/>
    <sheet name="Zad 7 - Zamość" sheetId="15" r:id="rId7"/>
  </sheets>
  <externalReferences>
    <externalReference r:id="rId8"/>
  </externalReferences>
  <definedNames>
    <definedName name="_xlnm._FilterDatabase" localSheetId="1" hidden="1">'Zad 2 - Lublin'!$A$6:$G$258</definedName>
    <definedName name="_xlnm._FilterDatabase" localSheetId="5" hidden="1">'Zad 6 - Warszawa'!$A$6:$H$244</definedName>
    <definedName name="pom">'[1]dane do Tabeli'!$A$1:$A$6</definedName>
  </definedNames>
  <calcPr calcId="162913"/>
</workbook>
</file>

<file path=xl/calcChain.xml><?xml version="1.0" encoding="utf-8"?>
<calcChain xmlns="http://schemas.openxmlformats.org/spreadsheetml/2006/main">
  <c r="E225" i="15" l="1"/>
  <c r="A223" i="15"/>
  <c r="A221" i="15"/>
  <c r="A213" i="15"/>
  <c r="A214" i="15" s="1"/>
  <c r="A216" i="15" s="1"/>
  <c r="A217" i="15" s="1"/>
  <c r="A218" i="15" s="1"/>
  <c r="A219" i="15" s="1"/>
  <c r="A207" i="15"/>
  <c r="A208" i="15" s="1"/>
  <c r="A209" i="15" s="1"/>
  <c r="A210" i="15" s="1"/>
  <c r="A186" i="15"/>
  <c r="A187" i="15" s="1"/>
  <c r="A188" i="15" s="1"/>
  <c r="A189" i="15" s="1"/>
  <c r="A190" i="15" s="1"/>
  <c r="A191" i="15" s="1"/>
  <c r="A192" i="15" s="1"/>
  <c r="A193" i="15" s="1"/>
  <c r="A179" i="15"/>
  <c r="A180" i="15" s="1"/>
  <c r="A181" i="15" s="1"/>
  <c r="A182" i="15" s="1"/>
  <c r="A174" i="15"/>
  <c r="A175" i="15" s="1"/>
  <c r="A173" i="15"/>
  <c r="A167" i="15"/>
  <c r="A168" i="15" s="1"/>
  <c r="A169" i="15" s="1"/>
  <c r="A166" i="15"/>
  <c r="A160" i="15"/>
  <c r="A161" i="15" s="1"/>
  <c r="A162" i="15" s="1"/>
  <c r="A159" i="15"/>
  <c r="A151" i="15"/>
  <c r="A152" i="15" s="1"/>
  <c r="A117" i="15"/>
  <c r="A118" i="15" s="1"/>
  <c r="A119" i="15" s="1"/>
  <c r="A120" i="15" s="1"/>
  <c r="A122" i="15" s="1"/>
  <c r="A123" i="15" s="1"/>
  <c r="A124" i="15" s="1"/>
  <c r="A125" i="15" s="1"/>
  <c r="A126" i="15" s="1"/>
  <c r="A127" i="15" s="1"/>
  <c r="A128" i="15" s="1"/>
  <c r="A129" i="15" s="1"/>
  <c r="A130" i="15" s="1"/>
  <c r="A131" i="15" s="1"/>
  <c r="A132" i="15" s="1"/>
  <c r="A133" i="15" s="1"/>
  <c r="A134" i="15" s="1"/>
  <c r="A135" i="15" s="1"/>
  <c r="A136" i="15" s="1"/>
  <c r="A137" i="15" s="1"/>
  <c r="A138" i="15" s="1"/>
  <c r="A139" i="15" s="1"/>
  <c r="A141" i="15" s="1"/>
  <c r="A142" i="15" s="1"/>
  <c r="A143" i="15" s="1"/>
  <c r="A144" i="15" s="1"/>
  <c r="A145" i="15" s="1"/>
  <c r="A146" i="15" s="1"/>
  <c r="A147" i="15" s="1"/>
  <c r="A148" i="15" s="1"/>
  <c r="A149" i="15" s="1"/>
  <c r="A113" i="15"/>
  <c r="A114" i="15" s="1"/>
  <c r="A112" i="15"/>
  <c r="A108" i="15"/>
  <c r="A109" i="15" s="1"/>
  <c r="A110" i="15" s="1"/>
  <c r="A100" i="15"/>
  <c r="A101" i="15" s="1"/>
  <c r="A103" i="15" s="1"/>
  <c r="A104" i="15" s="1"/>
  <c r="A105" i="15" s="1"/>
  <c r="A106" i="15" s="1"/>
  <c r="A94" i="15"/>
  <c r="A96" i="15" s="1"/>
  <c r="A97" i="15" s="1"/>
  <c r="A98" i="15" s="1"/>
  <c r="A91" i="15"/>
  <c r="A92" i="15" s="1"/>
  <c r="A87" i="15"/>
  <c r="A88" i="15" s="1"/>
  <c r="A84" i="15"/>
  <c r="A85" i="15" s="1"/>
  <c r="A80" i="15"/>
  <c r="A81" i="15" s="1"/>
  <c r="A82" i="15" s="1"/>
  <c r="A13" i="15"/>
  <c r="A14" i="15" s="1"/>
  <c r="A15" i="15" s="1"/>
  <c r="A16" i="15" s="1"/>
  <c r="A17" i="15" s="1"/>
  <c r="A19" i="15" s="1"/>
  <c r="A20" i="15" s="1"/>
  <c r="A21" i="15" s="1"/>
  <c r="A22" i="15" s="1"/>
  <c r="A23" i="15" s="1"/>
  <c r="A24" i="15" s="1"/>
  <c r="A26" i="15" s="1"/>
  <c r="A27" i="15" s="1"/>
  <c r="A28" i="15" s="1"/>
  <c r="A29" i="15" s="1"/>
  <c r="A30" i="15" s="1"/>
  <c r="A31" i="15" s="1"/>
  <c r="A33" i="15" s="1"/>
  <c r="A34" i="15" s="1"/>
  <c r="A35" i="15" s="1"/>
  <c r="A36" i="15" s="1"/>
  <c r="A37" i="15" s="1"/>
  <c r="A38" i="15" s="1"/>
  <c r="A39" i="15" s="1"/>
  <c r="A40" i="15" s="1"/>
  <c r="A41" i="15" s="1"/>
  <c r="A42" i="15" s="1"/>
  <c r="A43" i="15" s="1"/>
  <c r="A44" i="15" s="1"/>
  <c r="A45" i="15" s="1"/>
  <c r="A47" i="15" s="1"/>
  <c r="A48" i="15" s="1"/>
  <c r="A49" i="15" s="1"/>
  <c r="A50" i="15" s="1"/>
  <c r="A51" i="15" s="1"/>
  <c r="A52" i="15" s="1"/>
  <c r="A54" i="15" s="1"/>
  <c r="A55" i="15" s="1"/>
  <c r="A56" i="15" s="1"/>
  <c r="A57" i="15" s="1"/>
  <c r="A58" i="15" s="1"/>
  <c r="A59" i="15" s="1"/>
  <c r="A60" i="15" s="1"/>
  <c r="A61" i="15" s="1"/>
  <c r="A62" i="15" s="1"/>
  <c r="A63" i="15" s="1"/>
  <c r="A64" i="15" s="1"/>
  <c r="A65" i="15" s="1"/>
  <c r="A66" i="15" s="1"/>
  <c r="A67" i="15" s="1"/>
  <c r="A69" i="15" s="1"/>
  <c r="A70" i="15" s="1"/>
  <c r="A71" i="15" s="1"/>
  <c r="A72" i="15" s="1"/>
  <c r="A73" i="15" s="1"/>
  <c r="A74" i="15" s="1"/>
  <c r="A75" i="15" s="1"/>
  <c r="A76" i="15" s="1"/>
  <c r="A77" i="15" s="1"/>
  <c r="A12" i="15"/>
  <c r="A10" i="15"/>
  <c r="A9" i="15"/>
  <c r="H258" i="3" l="1"/>
  <c r="F257" i="3"/>
  <c r="F232" i="3"/>
  <c r="F231" i="3"/>
  <c r="F229" i="3"/>
  <c r="F228" i="3"/>
  <c r="F227" i="3"/>
  <c r="F225" i="3"/>
  <c r="F224" i="3"/>
  <c r="E224" i="3"/>
  <c r="G361" i="4" l="1"/>
  <c r="E362" i="4"/>
  <c r="H360" i="4"/>
  <c r="H354" i="4"/>
  <c r="H347" i="4"/>
  <c r="H338" i="4"/>
  <c r="H324" i="4"/>
  <c r="H318" i="4"/>
  <c r="H309" i="4"/>
  <c r="H303" i="4"/>
  <c r="H296" i="4"/>
  <c r="H279" i="4"/>
  <c r="H267" i="4"/>
  <c r="H250" i="4"/>
  <c r="H243" i="4"/>
  <c r="H236" i="4"/>
  <c r="H229" i="4"/>
  <c r="H217" i="4"/>
  <c r="H201" i="4"/>
  <c r="H190" i="4"/>
  <c r="H182" i="4"/>
  <c r="H169" i="4"/>
  <c r="H161" i="4"/>
  <c r="H155" i="4"/>
  <c r="H131" i="4"/>
  <c r="H126" i="4"/>
  <c r="H100" i="4"/>
  <c r="H89" i="4"/>
  <c r="H76" i="4"/>
  <c r="H70" i="4"/>
  <c r="H59" i="4"/>
  <c r="H36" i="4"/>
  <c r="H30" i="4"/>
  <c r="H22" i="4"/>
  <c r="H361" i="4" l="1"/>
  <c r="K13" i="3"/>
  <c r="J12" i="3"/>
  <c r="H7" i="13" l="1"/>
  <c r="H27" i="13"/>
  <c r="I27" i="13"/>
  <c r="H60" i="13"/>
  <c r="I60" i="13"/>
  <c r="A77" i="13"/>
  <c r="H84" i="13"/>
  <c r="I84" i="13" s="1"/>
  <c r="H115" i="13"/>
  <c r="I115" i="13"/>
  <c r="H146" i="13"/>
  <c r="I146" i="13"/>
  <c r="H158" i="13"/>
  <c r="I158" i="13"/>
  <c r="H189" i="13"/>
  <c r="I189" i="13"/>
  <c r="H221" i="13"/>
  <c r="I221" i="13"/>
  <c r="E362" i="12"/>
  <c r="E361" i="12" s="1"/>
  <c r="F43" i="5"/>
  <c r="F72" i="5"/>
  <c r="F131" i="5"/>
  <c r="F166" i="5"/>
  <c r="F212" i="5"/>
  <c r="A216" i="5"/>
  <c r="A217" i="5" s="1"/>
  <c r="A218" i="5" s="1"/>
  <c r="A219" i="5" s="1"/>
  <c r="A220" i="5" s="1"/>
  <c r="A221" i="5" s="1"/>
  <c r="A222" i="5" s="1"/>
  <c r="A223" i="5" s="1"/>
  <c r="A224" i="5" s="1"/>
  <c r="A225" i="5" s="1"/>
  <c r="A226" i="5" s="1"/>
  <c r="A227" i="5" s="1"/>
  <c r="A228" i="5" s="1"/>
  <c r="A229" i="5" s="1"/>
  <c r="A230" i="5" s="1"/>
  <c r="A231" i="5" s="1"/>
  <c r="A232" i="5" s="1"/>
  <c r="A233"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F281" i="5"/>
  <c r="F312" i="5"/>
  <c r="F342" i="5"/>
  <c r="E267" i="13" l="1"/>
  <c r="E266" i="13"/>
  <c r="F293" i="2"/>
  <c r="F298" i="2"/>
  <c r="F57" i="2"/>
  <c r="F63" i="2"/>
  <c r="E345" i="2"/>
  <c r="F343" i="2"/>
  <c r="F337" i="2"/>
  <c r="F331" i="2"/>
  <c r="F325" i="2"/>
  <c r="F318" i="2"/>
  <c r="F312" i="2"/>
  <c r="F305" i="2"/>
  <c r="F263" i="2"/>
  <c r="F258" i="2"/>
  <c r="F252" i="2"/>
  <c r="F246" i="2"/>
  <c r="F241" i="2"/>
  <c r="F235" i="2"/>
  <c r="F230" i="2"/>
  <c r="F224" i="2"/>
  <c r="F218" i="2"/>
  <c r="F212" i="2"/>
  <c r="F207" i="2"/>
  <c r="F202" i="2"/>
  <c r="F195" i="2"/>
  <c r="F189" i="2"/>
  <c r="F183" i="2"/>
  <c r="F178" i="2"/>
  <c r="F176" i="2"/>
  <c r="F173" i="2"/>
  <c r="F161" i="2"/>
  <c r="F156" i="2"/>
  <c r="F148" i="2"/>
  <c r="F142" i="2"/>
  <c r="F136" i="2"/>
  <c r="F130" i="2"/>
  <c r="F124" i="2"/>
  <c r="F117" i="2"/>
  <c r="F113" i="2"/>
  <c r="F108" i="2"/>
  <c r="F103" i="2"/>
  <c r="F96" i="2"/>
  <c r="F91" i="2"/>
  <c r="F85" i="2"/>
  <c r="F79" i="2"/>
  <c r="F50" i="2"/>
  <c r="F45" i="2"/>
  <c r="F41" i="2"/>
  <c r="F36" i="2"/>
  <c r="E344" i="2" s="1"/>
  <c r="F31" i="2"/>
  <c r="F27" i="2"/>
  <c r="F23" i="2"/>
  <c r="F17" i="2"/>
  <c r="F12" i="2"/>
  <c r="F341" i="5" l="1"/>
  <c r="F234" i="5"/>
</calcChain>
</file>

<file path=xl/sharedStrings.xml><?xml version="1.0" encoding="utf-8"?>
<sst xmlns="http://schemas.openxmlformats.org/spreadsheetml/2006/main" count="7769" uniqueCount="905">
  <si>
    <t>Lp</t>
  </si>
  <si>
    <t>Adres</t>
  </si>
  <si>
    <t>Nazwa budynku</t>
  </si>
  <si>
    <t>Pomieszczenie (klasyfikacja zgodna z zakresem czynności)</t>
  </si>
  <si>
    <t>Ilość pomieszczeń danego typu w budynku [szt.]</t>
  </si>
  <si>
    <t>Łączna powierzchnia pomieszczeń danego typu w budynku [m2]</t>
  </si>
  <si>
    <t>ul. Marsa 95, 04-470 Warszawa</t>
  </si>
  <si>
    <t>A</t>
  </si>
  <si>
    <t xml:space="preserve">POMIESZCZENIA SANITARNE </t>
  </si>
  <si>
    <t>HOLE, KORYTARZE, SCHODY</t>
  </si>
  <si>
    <t xml:space="preserve">POMIESZCZENIA SOCJALNE </t>
  </si>
  <si>
    <t>POMIESZCZENIA GOSPODARCZE</t>
  </si>
  <si>
    <t>H</t>
  </si>
  <si>
    <t>WINDY</t>
  </si>
  <si>
    <t>Oddział Warszawa - RE Pruszków</t>
  </si>
  <si>
    <t>Budynek biurowy</t>
  </si>
  <si>
    <t>Oddział Warszawa - RE Jeziorna</t>
  </si>
  <si>
    <t>D</t>
  </si>
  <si>
    <t>A,B,C,</t>
  </si>
  <si>
    <t>GPZ Piaseczno</t>
  </si>
  <si>
    <t>Oddział Warszawa - RE Legionowo</t>
  </si>
  <si>
    <t>PE Łomianki</t>
  </si>
  <si>
    <t>Oddział Warszawa - RE Mińsk Mazowiecki</t>
  </si>
  <si>
    <t>Oddział Warszawa - RE Siedlce</t>
  </si>
  <si>
    <t>Administracyjny</t>
  </si>
  <si>
    <t>ul. Spokojna 37, 08-110 Siedlce</t>
  </si>
  <si>
    <t>Techniczny</t>
  </si>
  <si>
    <t>Warsztat samochodowy</t>
  </si>
  <si>
    <t>Stacja Obsługi Samochodów</t>
  </si>
  <si>
    <t>Budynek warsztatowo-magazynowy</t>
  </si>
  <si>
    <t>Budynek socjalno-biurowy</t>
  </si>
  <si>
    <t xml:space="preserve">Budynek warsztatowo - magazynowy </t>
  </si>
  <si>
    <t>budynek adm.</t>
  </si>
  <si>
    <t>bud.warsztat-magazynowy</t>
  </si>
  <si>
    <t>budynek RDR</t>
  </si>
  <si>
    <t>Oddział Warszawa - RE Ostrołęka</t>
  </si>
  <si>
    <t xml:space="preserve">Budynek Biurowy i RDR </t>
  </si>
  <si>
    <t>Stacja obsługi samochodów</t>
  </si>
  <si>
    <t>Budynek Posterunku parter</t>
  </si>
  <si>
    <t>Oddział Warszawa - RE Wyszków</t>
  </si>
  <si>
    <t>Bud. Dyspozytornii</t>
  </si>
  <si>
    <t>Wymagany serwis dzienny 
(TAK/NIE) w jakich godzinach?</t>
  </si>
  <si>
    <t>NIE</t>
  </si>
  <si>
    <t>Budynek biurowo-warsztatowy</t>
  </si>
  <si>
    <t>Budynek Administracyjny "A"</t>
  </si>
  <si>
    <t>Budynek Techniczno usługowy i RDR</t>
  </si>
  <si>
    <t>administracyjno-biurowy, nr inwentarzowy: 105-004202144</t>
  </si>
  <si>
    <t>ul. Waryńskiego 4/6, 05-800 Pruszków</t>
  </si>
  <si>
    <t>ul. Grodziska 17, 05-870 Błonie</t>
  </si>
  <si>
    <t>ul. Piaseczyńska 52, 05-520 Konstancin-Jeziorna</t>
  </si>
  <si>
    <t>ul. Energetyczna 18, 05-500 Piaseczno</t>
  </si>
  <si>
    <t xml:space="preserve"> ul. Warszawska 27, 05-400 Otwock</t>
  </si>
  <si>
    <t>ul. Warszawska 218, 05-300 Mińsk Mazowiecki</t>
  </si>
  <si>
    <t xml:space="preserve"> ul. Piłsudskiego 100/102, 08-110 Siedlce</t>
  </si>
  <si>
    <t>ul. Kosowska 65, 08-300 Sokołów Podlaski</t>
  </si>
  <si>
    <t xml:space="preserve">ul. Przemysłowa 1, 07-130 Łochów </t>
  </si>
  <si>
    <t>ul. Pańska 50, Kosów Lacki 08-330</t>
  </si>
  <si>
    <t>Administracyjno-mieszkalny</t>
  </si>
  <si>
    <t>ul. Cieszkowizna 115 b, 21-400 Łuków</t>
  </si>
  <si>
    <t>ul. Targowa 37, 07-410 Ostrołęka</t>
  </si>
  <si>
    <t>ul. Polna 51, 06-230 Różan</t>
  </si>
  <si>
    <t>ul. Pułtuska 116, 07-200 Wyszków</t>
  </si>
  <si>
    <t>ul. Ścienna 1, 07-300 Ostrów Maz.</t>
  </si>
  <si>
    <t>ul. Przemysłowa 48, 05-240 Tłuszcz</t>
  </si>
  <si>
    <t>ul. Piłsudskiego 193, 06 - 300 Przasnysz</t>
  </si>
  <si>
    <t>POMIESZCZENIA BIUROWE, SALA KONFERENCYJNA, LABORATORIUM</t>
  </si>
  <si>
    <t>Oddział Warszawa - Centrala Oddziału</t>
  </si>
  <si>
    <t>Oddział Warszawa - PE Łuków</t>
  </si>
  <si>
    <t>ul. Piłsudskiego 61
05-200 Wołomin</t>
  </si>
  <si>
    <t>PE Wołomin, bud. A</t>
  </si>
  <si>
    <t>PE Wołomin, Kontener</t>
  </si>
  <si>
    <t>budynek transportu</t>
  </si>
  <si>
    <t>Budynek biurowo-magazynowy</t>
  </si>
  <si>
    <t>"Tomaszówka"</t>
  </si>
  <si>
    <t>budynek portierni A - Marsa</t>
  </si>
  <si>
    <t>POMIESZCZENIA BIUROWE, SALA KONFERENCYJNA, LABORATORIA</t>
  </si>
  <si>
    <t>budynek portierni B - Suflerska</t>
  </si>
  <si>
    <t>magazynowo socjalny nr inwentarzowy 104-004203132</t>
  </si>
  <si>
    <t>warsztatowo-socjalny nr inwentarzowy 102-004204115</t>
  </si>
  <si>
    <t>Zaplecze brygad</t>
  </si>
  <si>
    <t>Budynek administracyjno-biurowy</t>
  </si>
  <si>
    <t>Budynek garażowo-socjalny</t>
  </si>
  <si>
    <t>Oddział Warszawa - RE Pruszków - Wydział Stacji</t>
  </si>
  <si>
    <t>Oddział Warszawa - RE Pruszków - PE Błonie</t>
  </si>
  <si>
    <t>E,F</t>
  </si>
  <si>
    <t>EF</t>
  </si>
  <si>
    <t>Oddział Warszawa - RE Jeziorna - GPZ Pisaeczno</t>
  </si>
  <si>
    <t>siedziba rejonu</t>
  </si>
  <si>
    <t>Oddział Warszawa - RE Legionowo - PE Łomianki</t>
  </si>
  <si>
    <t>Oddział Warszawa - RE Legionowo - PE Wołomin</t>
  </si>
  <si>
    <t>Oddział Warszawa - RE Mińsk Mazowiecki - PE Garwolin</t>
  </si>
  <si>
    <t xml:space="preserve">magazyn </t>
  </si>
  <si>
    <t>Oddział Warszawa - RE Ostrołęka - PE Różan</t>
  </si>
  <si>
    <t>Oddział Warszawa - RE Ostrołęka - PE Myszyniec</t>
  </si>
  <si>
    <t>Oddział Warszawa - RE Ostrołęka - PE Przasnysz</t>
  </si>
  <si>
    <t>Oddział Warszawa - RE Wyszków - PE Ostrów Mazowiecka</t>
  </si>
  <si>
    <t>Oddział Warszawa - RE Wyszków - BPE Tłuszcz</t>
  </si>
  <si>
    <t>Oddział Warszawa -RE Wyszków - PE Sokołów Podlaski</t>
  </si>
  <si>
    <t>Oddział Warszawa - RE Wyszków - PE Łochów</t>
  </si>
  <si>
    <t>Oddział Warszawa - RE Wyszków - PE Kosów Lacki</t>
  </si>
  <si>
    <t>Wykaz powierzchni do sprzątania wraz z lokalizacjami</t>
  </si>
  <si>
    <t>ul. Groblowa 6, 05-800 Pruszków</t>
  </si>
  <si>
    <t xml:space="preserve">ul. Kolejowa 123, 05-092 Łomianki </t>
  </si>
  <si>
    <t>ul. Stacyjna 50, 08-400 Garwolin</t>
  </si>
  <si>
    <t>ul. Reymonta 23, 07-430 Myszyniec</t>
  </si>
  <si>
    <t>Budynek Posterunku</t>
  </si>
  <si>
    <t>ul. Nowodworska 3, 
05-119 Michałów-Reginów</t>
  </si>
  <si>
    <t>Zadanie nr 6 - Oddział Warszawa</t>
  </si>
  <si>
    <t>Zadanie nr 1 - Oddział Białystok</t>
  </si>
  <si>
    <t xml:space="preserve"> Oddział Białystok- Centrala</t>
  </si>
  <si>
    <t>ul. Elektryczna 13, 15-950 Białystok</t>
  </si>
  <si>
    <t xml:space="preserve">Bud. A,B     </t>
  </si>
  <si>
    <t>Teren wewnętrzny</t>
  </si>
  <si>
    <t xml:space="preserve">Bud. C   </t>
  </si>
  <si>
    <t>Bud. D</t>
  </si>
  <si>
    <t>Bud. E</t>
  </si>
  <si>
    <t xml:space="preserve">Bud. F  </t>
  </si>
  <si>
    <t>Bud. G</t>
  </si>
  <si>
    <t xml:space="preserve">Bud. H  </t>
  </si>
  <si>
    <t>POMIESZCZENIA BIUROWE, SALA KONFERENCYJNA</t>
  </si>
  <si>
    <t>Bud. I</t>
  </si>
  <si>
    <t>TEREN ZEWNĘTRZNY</t>
  </si>
  <si>
    <t>budynek szkoleniowy</t>
  </si>
  <si>
    <t xml:space="preserve"> Oddział Białystok - Rejon Energetyczny Łomża</t>
  </si>
  <si>
    <t>Al. Legionów 157, 18-400 Łomża</t>
  </si>
  <si>
    <t xml:space="preserve">Bud. "A" </t>
  </si>
  <si>
    <t xml:space="preserve">Bud. "B" </t>
  </si>
  <si>
    <t>Bud. "C 1"</t>
  </si>
  <si>
    <t>ul.Elektryczna 4, 19-200 Grajewo</t>
  </si>
  <si>
    <t>Adm-mieszk</t>
  </si>
  <si>
    <t>ul. Konst. 3 Maja 72, 18-500 Kolno</t>
  </si>
  <si>
    <t>ul. Elektryczna 12, 18-300 Zambrów</t>
  </si>
  <si>
    <t>Adm-gosp</t>
  </si>
  <si>
    <t>Oddział Białystok - Rejon Energetyczny Bielsk Podlaski</t>
  </si>
  <si>
    <t xml:space="preserve">ul. 11 Listopada 11, 17-100 Bielsk Podlaski </t>
  </si>
  <si>
    <t xml:space="preserve">administracyjny                          </t>
  </si>
  <si>
    <t>socjalno-magazynowy</t>
  </si>
  <si>
    <t>garażowo administracyjny</t>
  </si>
  <si>
    <t>warsztatowo-garażowy</t>
  </si>
  <si>
    <t>ul. Białostocka 71a, 17-100 Bielsk Podlaski</t>
  </si>
  <si>
    <t>zaplecze RE Bielsk Podlaski</t>
  </si>
  <si>
    <t>ul. Prosta 54, 17-200 Hajnówka</t>
  </si>
  <si>
    <t>RS Hajnówka/administracyjny</t>
  </si>
  <si>
    <t xml:space="preserve">ul. 11Listopada166A, 17-200 Siemiatycze </t>
  </si>
  <si>
    <t>PE Siemiatycze/administracyjno-socjalny</t>
  </si>
  <si>
    <t xml:space="preserve">ul. Wspólna 41, 18-200 Wysokie Mazowieckie </t>
  </si>
  <si>
    <t xml:space="preserve">Budynek administracyjny </t>
  </si>
  <si>
    <t xml:space="preserve">ul. Wspólna 68, 18-200 Wysokie Mazowieckie </t>
  </si>
  <si>
    <t>ul. Szkolna 36, 18-220 Czyżew</t>
  </si>
  <si>
    <t>Budynek Rejonu Sieci Czyżew</t>
  </si>
  <si>
    <t>ul. Wojska Polskiego 19, 18-230 Ciechanowiec</t>
  </si>
  <si>
    <t>Budynek Rejonu Sieci Ciechanowiec</t>
  </si>
  <si>
    <t xml:space="preserve"> Oddział Białystok - Rejon Energetyczny Ełk</t>
  </si>
  <si>
    <t>ul. Sportowa 1A, 19-300 Ełk</t>
  </si>
  <si>
    <t>administracyjny Nr 1</t>
  </si>
  <si>
    <t>administracyjny Nr 1A</t>
  </si>
  <si>
    <t>maszynownia</t>
  </si>
  <si>
    <t xml:space="preserve">garażowo-gospodarczy </t>
  </si>
  <si>
    <t xml:space="preserve">magazynowy   </t>
  </si>
  <si>
    <t>ul. Sportowa 1, 19-300 Ełk</t>
  </si>
  <si>
    <t>ul. Przemysłowa 3, 11-500 Giżycko</t>
  </si>
  <si>
    <t xml:space="preserve">administracyjny  </t>
  </si>
  <si>
    <t xml:space="preserve">magazynowy  </t>
  </si>
  <si>
    <t>ul. Szosa do Świętajna15, 19-400 Olecko</t>
  </si>
  <si>
    <t xml:space="preserve">mieszkalno-biurowy                                </t>
  </si>
  <si>
    <t>ul. Stadionowa 5, 19-500 Gołdap</t>
  </si>
  <si>
    <t xml:space="preserve">mieszkalno-biurowy                                                           </t>
  </si>
  <si>
    <t>ul. Kolejowa 14, 11-730 Mikołajki</t>
  </si>
  <si>
    <t xml:space="preserve">socjalno-biurowy        </t>
  </si>
  <si>
    <t>ul. Pionierów 23, 11-600 Węgorzewo</t>
  </si>
  <si>
    <t xml:space="preserve">biurowo-garażowy      </t>
  </si>
  <si>
    <t>12-200 Pisz, ul.Klementowskiego 25</t>
  </si>
  <si>
    <t xml:space="preserve"> Oddział Białystok - Rejon Energetyczny Suwałki</t>
  </si>
  <si>
    <t>ul. Piaskowa 1, 16-400 Suwałki</t>
  </si>
  <si>
    <t>administracyjny</t>
  </si>
  <si>
    <t>garażowo - warsztatowy</t>
  </si>
  <si>
    <t>ul. Elektryczna 2, 16-300 Augustów</t>
  </si>
  <si>
    <t>warsztatowo - magazynowy</t>
  </si>
  <si>
    <t>16-300 Augustów, ul. Elektryczna 2</t>
  </si>
  <si>
    <t xml:space="preserve"> administracyjny</t>
  </si>
  <si>
    <t>ul. Fabryczna 14, 16-424 Filipów</t>
  </si>
  <si>
    <t>biurowo-mieszkalny</t>
  </si>
  <si>
    <t>ul. Elektryczna 1, 16-500 Sejny</t>
  </si>
  <si>
    <t>biurowo -mieszkalny</t>
  </si>
  <si>
    <t>ul. Suwalska 1, 16-411 Szypliszki</t>
  </si>
  <si>
    <t>część administracyjna w budynku rozdzielni</t>
  </si>
  <si>
    <t xml:space="preserve"> Oddział Białystok - Rejon Energetyczny Białystok Teren</t>
  </si>
  <si>
    <t>ul. Elewatorska 17\1, 15-620 Białystok</t>
  </si>
  <si>
    <t>Posterunek Energetyczny Choroszcz</t>
  </si>
  <si>
    <t>administracyjny ss 1 - przyziemie A Hala</t>
  </si>
  <si>
    <t xml:space="preserve">administracyjny  Wydz. Utrzymania Sieci </t>
  </si>
  <si>
    <t>ul. Kolejowa 25, 16-100 Sokółka</t>
  </si>
  <si>
    <t>ul. Wodociagowa 9, 18-100 Łapy</t>
  </si>
  <si>
    <t xml:space="preserve"> biurowo-gospodarczy</t>
  </si>
  <si>
    <t>ul. Jana Pawła II 33, 16-200 Dąbrowa Białostocka</t>
  </si>
  <si>
    <t>administracyjno-mieszkalny RS Dabrowa</t>
  </si>
  <si>
    <t>ul. Mickiewicza 58, 19-101 Mońki</t>
  </si>
  <si>
    <t>administracyjno-mieszkalny</t>
  </si>
  <si>
    <t>ul. Zacisze 5, 15-138 Białystok</t>
  </si>
  <si>
    <t>budynek administracyjno-mieszkalny</t>
  </si>
  <si>
    <t>ul. Polna 8, 16-040 Gródek</t>
  </si>
  <si>
    <t xml:space="preserve"> budynek administracyjno-mieszkalny</t>
  </si>
  <si>
    <t>Podsumowanie 
Zadanie 1</t>
  </si>
  <si>
    <t>Teren wewnętrzny [m2]</t>
  </si>
  <si>
    <t>Teren zewnętrzny [m2]</t>
  </si>
  <si>
    <t>Zadanie nr 2 - Oddział Lublin</t>
  </si>
  <si>
    <t xml:space="preserve"> PGE Dystrybucja S.A. - Centrala</t>
  </si>
  <si>
    <t>ul. Garbarska 21A, 20-340 Lublin</t>
  </si>
  <si>
    <t>biurowy</t>
  </si>
  <si>
    <t xml:space="preserve"> Oddział Lublin - Centrala</t>
  </si>
  <si>
    <t>ul. Garbarska 21, 20-340 Lublin</t>
  </si>
  <si>
    <t xml:space="preserve">Budynek Departamentu Specjalistycznego (GS) </t>
  </si>
  <si>
    <t>biurowo - warsztatowy GS</t>
  </si>
  <si>
    <t>Budynek Wydziału Transportu (LT)</t>
  </si>
  <si>
    <t>biurowo - warsztatowy Transport</t>
  </si>
  <si>
    <t>Budynek (GS) Stacji Lublin-400</t>
  </si>
  <si>
    <t>Kolonia Łagiewniki gm. Niemce, 20-003 Ciecierzyn</t>
  </si>
  <si>
    <t xml:space="preserve">budynek nastawni (GS) stacji Lublin - 400 </t>
  </si>
  <si>
    <t xml:space="preserve"> Oddział Lublin - Magazyn Główny</t>
  </si>
  <si>
    <t>ul. Pancerniaków 6, 20-331 Lublin</t>
  </si>
  <si>
    <t>biurowo - magazynowy</t>
  </si>
  <si>
    <t xml:space="preserve"> Oddział Lublin - Cechownia Liczników</t>
  </si>
  <si>
    <t>ul. Pancerniaków 4b, 20-331 Lublin</t>
  </si>
  <si>
    <t>warsztatowo - biurowy</t>
  </si>
  <si>
    <t>Rejon Energetyczny Lublin-Miasto ul. Wolska 12</t>
  </si>
  <si>
    <t>20-411 Lublin         ul. Wolska 12</t>
  </si>
  <si>
    <t>Budynek Administracyjno-biurowy RE Lublin-Miasto</t>
  </si>
  <si>
    <t>POMIESZCZENIA BIUROWE, SALE KONFERENCYJNE, LABORATORIUM</t>
  </si>
  <si>
    <t>POMIESZCZENIA SOCJALNE</t>
  </si>
  <si>
    <t>Budynek biurowy BOK RE Lublin-Miasto</t>
  </si>
  <si>
    <t>Budynek Łącznik</t>
  </si>
  <si>
    <t xml:space="preserve">POMIESZCZENIA GOSPODARCZE </t>
  </si>
  <si>
    <t>Budynek RDR</t>
  </si>
  <si>
    <t>Rejon Energetyczny Lublin Miasto ul. Wolska 10</t>
  </si>
  <si>
    <t>20-411 Lublin         ul. Wolska 10</t>
  </si>
  <si>
    <t>Budynek Warsztatowy</t>
  </si>
  <si>
    <t xml:space="preserve">POMIESZCZENIA GOSPODARCZE  </t>
  </si>
  <si>
    <t>Budynek Magazynowy</t>
  </si>
  <si>
    <t>Łącznik</t>
  </si>
  <si>
    <t>Portiernia</t>
  </si>
  <si>
    <t>POMIESZCZENIE BIUROWE</t>
  </si>
  <si>
    <t>Oddział Lublin - Rejon Energetyczny  Lublin-Teren ul. Elektryczna 2</t>
  </si>
  <si>
    <t xml:space="preserve"> ul. Elektryczna 2, 20-349 Lublin</t>
  </si>
  <si>
    <t>Budynek Rejonu Energetycznego</t>
  </si>
  <si>
    <t>Posterunek Energetyczny Lubartów ul. Nowodworska 8</t>
  </si>
  <si>
    <t>ul. Nowodworska 8, 21-100 Lubartów</t>
  </si>
  <si>
    <t xml:space="preserve">Bud. Administracyjny A   </t>
  </si>
  <si>
    <t xml:space="preserve">Bud. Administracyjny B  </t>
  </si>
  <si>
    <t>Posterunek Energetyczny Lubartów ul. Nowodworska 12</t>
  </si>
  <si>
    <t>ul. Nowodworska 12, 21-100 Lubartów</t>
  </si>
  <si>
    <t xml:space="preserve">Bud. Administracyjny A  </t>
  </si>
  <si>
    <t xml:space="preserve">Bud. Administracyjny B (Sekcja Specjalistyczna)  </t>
  </si>
  <si>
    <t>Posterunek Energetyczny Świdnik</t>
  </si>
  <si>
    <t>Al.. Lotników Polskich 54, 21-040 Świdnik</t>
  </si>
  <si>
    <t>PE ŚWIDNIK</t>
  </si>
  <si>
    <t>Budynek biurowo-magazynowy RE Lublin -Teren</t>
  </si>
  <si>
    <t>ul. Elektryczna 2, 20-349 Lublin</t>
  </si>
  <si>
    <t>Budynek biurowo-magazynowy RE Lublin Teren</t>
  </si>
  <si>
    <t>Posterunek Energetyczny Bychawa</t>
  </si>
  <si>
    <t xml:space="preserve"> ul. Mickiewicza 40, 23-100 Bychawa</t>
  </si>
  <si>
    <t>Budynek PE Bychawa</t>
  </si>
  <si>
    <t>Posterunek Energetyczny Łęczna</t>
  </si>
  <si>
    <t>21-010 Łęczna ul.  Księży Wrześniewskich 6</t>
  </si>
  <si>
    <t>Budynek Posterunku Energetycznego</t>
  </si>
  <si>
    <t>Posterunek Energetyczny Fajsławice</t>
  </si>
  <si>
    <t>21-060 Fajsławice  110 A</t>
  </si>
  <si>
    <t>Posterunek Energetyczny Wisznice-Curyn</t>
  </si>
  <si>
    <t xml:space="preserve">POMIESZCZENIA BIUROWE, SALA KONFERENCYJNA, </t>
  </si>
  <si>
    <t>Posterunek Energetyczny Michów</t>
  </si>
  <si>
    <t>Podwalna 17, 21-140 Michów</t>
  </si>
  <si>
    <t xml:space="preserve"> Rejon Energetyczny Biała Podlaska ul. Brzeska 166</t>
  </si>
  <si>
    <t>ul. Brzeska 166; 21-500 Biała Podlaska</t>
  </si>
  <si>
    <t xml:space="preserve">Budynek RDR     </t>
  </si>
  <si>
    <t>Biurowiec parter</t>
  </si>
  <si>
    <t>Biurowiec I piętro</t>
  </si>
  <si>
    <t>Biurowiec II piętro</t>
  </si>
  <si>
    <t>magazyn RE</t>
  </si>
  <si>
    <t>Posterunek Energetyczny Biała Podlaska ul. Kąpielowa 14/16</t>
  </si>
  <si>
    <t xml:space="preserve"> ul. Kąpielowa 14/16; 21-500 Biała Podlaska</t>
  </si>
  <si>
    <t xml:space="preserve">Budynek PE </t>
  </si>
  <si>
    <t>Posterunek Energetyczny Łosice</t>
  </si>
  <si>
    <t>08-200 Łosice          ul. Parcela 1</t>
  </si>
  <si>
    <t>4.</t>
  </si>
  <si>
    <t>Posterunek Energetyczny Tuczna</t>
  </si>
  <si>
    <t>21-523 Tuczna 208A</t>
  </si>
  <si>
    <t>Posterunek Energetyczny Radzyń  Podlaski ul. Warszawska 98</t>
  </si>
  <si>
    <t>21-300 Radzyń Podlaski, ul. Warszawska 98</t>
  </si>
  <si>
    <t>Budynek wielofunkcyjny</t>
  </si>
  <si>
    <t>Budynek administracyjno-techniczny</t>
  </si>
  <si>
    <t>Posterunek Energetyczny Radzyń  Podlaski ul. Warszawska 123</t>
  </si>
  <si>
    <t>21-300 Radzyń Podlaski, ul. Warszawska 123</t>
  </si>
  <si>
    <t>Posterunek Energetyczny Parczew</t>
  </si>
  <si>
    <t>21-200 Parczew, ul. Kościelna 125</t>
  </si>
  <si>
    <t>Posterunek Energetyczny Międzyrzec Podlaski</t>
  </si>
  <si>
    <t>21-560 Międzyrzec Podlaski, ul. Brzeska 98</t>
  </si>
  <si>
    <t xml:space="preserve"> Rejon Energetyczny Puławy ul. Sieroszewskiego 6</t>
  </si>
  <si>
    <t>ul.Sieroszewskiego 6
24-100 Puławy</t>
  </si>
  <si>
    <t>Bud. administracyjny</t>
  </si>
  <si>
    <t xml:space="preserve"> Rejon Energetyczny Puławy ul. Składowa 1A</t>
  </si>
  <si>
    <t>ul. Składowa 1A              24-100 Puławy Wydział Specjalistyczny</t>
  </si>
  <si>
    <t>Bud. adm. gosp.</t>
  </si>
  <si>
    <t>Posterunek  Energetyczny Kraśnik ul. Lubelska 91</t>
  </si>
  <si>
    <t>ul. Lubelska 91 23-200 Kraśnik</t>
  </si>
  <si>
    <t>Budynek administracyjny</t>
  </si>
  <si>
    <t>POMIESZCZENIA BIUROWE,SALA KONFERENCYJNA, LABOLATORIUM</t>
  </si>
  <si>
    <t>HOLE,KORYTARZE,SCHODY</t>
  </si>
  <si>
    <t>Bud, adm. gosp.</t>
  </si>
  <si>
    <t>ul. Lubelska 91 23- 200 Kraśnik</t>
  </si>
  <si>
    <t>Posterunek  Energetyczny Bełżyce ul. Kazimierska 31 a</t>
  </si>
  <si>
    <t>ul. Kazimierska 31a
24-200 Bełżyce</t>
  </si>
  <si>
    <t>Posterunek  Energetyczny Nałęczów ul. Wiercieńskiego 5</t>
  </si>
  <si>
    <t xml:space="preserve"> ul. Wiercieńskiego 5         24-160 Nałęczów         </t>
  </si>
  <si>
    <t xml:space="preserve">Posterunek  Energetyczny Dęblin </t>
  </si>
  <si>
    <t xml:space="preserve">Posterunek  Energetyczny Opole Lubelskie </t>
  </si>
  <si>
    <t xml:space="preserve">ul. Przemysłowa 6      24-300 Opole Lubelskie </t>
  </si>
  <si>
    <t>Podsumowanie Zadanie 2</t>
  </si>
  <si>
    <t>Podsumowanie zadanie nr 6</t>
  </si>
  <si>
    <t>Oddział Łódź  RE Piotrków</t>
  </si>
  <si>
    <t>ul. Narutowicza 35, Piotrków Tryb. 97-300</t>
  </si>
  <si>
    <t>Budynek A</t>
  </si>
  <si>
    <t>Budynek B</t>
  </si>
  <si>
    <t>Budynek C</t>
  </si>
  <si>
    <t>Budynek E</t>
  </si>
  <si>
    <t xml:space="preserve">ul. Narutowicza 35, Piotrków Tryb. </t>
  </si>
  <si>
    <t>Oddział Łódź RE Żyrardów</t>
  </si>
  <si>
    <t>ul. Sobieskiego12, 96-100 Skierniewice</t>
  </si>
  <si>
    <t>Budynek PE Skierniewice</t>
  </si>
  <si>
    <t>ul. Skierniewicka 35A, 96-200 Rawa Mazowiecka</t>
  </si>
  <si>
    <t>Budynek PE Rawa Mazowiecka</t>
  </si>
  <si>
    <t>ul. Mazowiecka 1-5, 96-300 Żyrardów</t>
  </si>
  <si>
    <t>Bud. transportu i inwestycji</t>
  </si>
  <si>
    <t>Bud. Warsztatowo-magazynowy</t>
  </si>
  <si>
    <t>Budynek rozdzielni</t>
  </si>
  <si>
    <t>Główny bud. Biurowy</t>
  </si>
  <si>
    <t>RDR</t>
  </si>
  <si>
    <t>POKD</t>
  </si>
  <si>
    <t>Oddział Łódź RE Sieradz</t>
  </si>
  <si>
    <t>ul. Przemysłowa 8, 98-100 Łask</t>
  </si>
  <si>
    <t>budynek Posterunku</t>
  </si>
  <si>
    <t>budynek warsztatowo socjalny</t>
  </si>
  <si>
    <t>ul. Łódzka 45, 99-200 Poddębice</t>
  </si>
  <si>
    <t xml:space="preserve">ul. Wojska Polskiego 98, 98-200 Sieradz </t>
  </si>
  <si>
    <t>budyn.warsztat.magaz.</t>
  </si>
  <si>
    <t>budynek biurowca</t>
  </si>
  <si>
    <t>warsztat samochodowy</t>
  </si>
  <si>
    <t>Oddział Łódź RE Łowicz</t>
  </si>
  <si>
    <t>ul. Kusocińskiego 7, 96-500 Sochaczew</t>
  </si>
  <si>
    <t>Budynek magazynowo - garażowy</t>
  </si>
  <si>
    <t>ul. Mostowa 30, 99-400 Łowicz</t>
  </si>
  <si>
    <t>Budynek biurowy "A"</t>
  </si>
  <si>
    <t>Budynek biurowy "B" Archiwum z zapleczem</t>
  </si>
  <si>
    <t>Budynek biurowy "B" główny</t>
  </si>
  <si>
    <t>Budynek biurowy "B" Socjal-mag ze świetlicą</t>
  </si>
  <si>
    <t>Budynek biurowy "B" Warsztat samoch  z zapleczem technicznym</t>
  </si>
  <si>
    <t>Budynek Warsztatowo -Magazynowy z cz. Socjalną</t>
  </si>
  <si>
    <t>ul. Kopernika 9, 97-130 Koluszki</t>
  </si>
  <si>
    <t>Budynek biurowy - nr inw. 105-6059</t>
  </si>
  <si>
    <t>Oddział Łódź PE Radomsko</t>
  </si>
  <si>
    <t>ul. Joselewicza 6, 97-500 Radomsko</t>
  </si>
  <si>
    <t>I budynek
gospodarczy</t>
  </si>
  <si>
    <t>IV budynek
gospodarczy</t>
  </si>
  <si>
    <t>portiernia</t>
  </si>
  <si>
    <t>ul. Cegielniana 22, 97-570 Przedbórz</t>
  </si>
  <si>
    <t>budynek
administracyjny</t>
  </si>
  <si>
    <t>Oddział Łódź RE Tomaszów</t>
  </si>
  <si>
    <t>ul. Inowłodzka 19, 26-300 Opoczno</t>
  </si>
  <si>
    <t>Budynek administracyjny - nr inw. 144-6026</t>
  </si>
  <si>
    <t>ul. M. Skłodowskiej -Curie 51/53, 97-200 Tomaszów Maz.</t>
  </si>
  <si>
    <t>Budynek D magazynowo-warsztatowy - nr inw. 132-6005</t>
  </si>
  <si>
    <t>Oddział Łódź- PE Wieluń</t>
  </si>
  <si>
    <t xml:space="preserve">ul.Wieluńska 23, 98-170 Widawa </t>
  </si>
  <si>
    <t>ul.Sieradzka 62, 98-300 Wieluń</t>
  </si>
  <si>
    <t>Adm/warsztat</t>
  </si>
  <si>
    <t>Oddział Łódź- RE Bełchatów</t>
  </si>
  <si>
    <t>Rogowiec - Kurnos, 97-400 Bełchatów</t>
  </si>
  <si>
    <t>Budynek Główny</t>
  </si>
  <si>
    <t>Budynek F</t>
  </si>
  <si>
    <t>Budynek G</t>
  </si>
  <si>
    <t>Budynek D</t>
  </si>
  <si>
    <t>Zgierz 95-100 ul. Wschodnia 1/3</t>
  </si>
  <si>
    <t>budynek biurowy</t>
  </si>
  <si>
    <t>budynek magazynowo-biurowy</t>
  </si>
  <si>
    <t>ul. Wschodnia 1/3, 95-100 Zgierz</t>
  </si>
  <si>
    <t>Stryków 95-010 ul.Targowa12</t>
  </si>
  <si>
    <t>budynek posterunku</t>
  </si>
  <si>
    <t>ul.Targowa 12, 95-010 Stryków</t>
  </si>
  <si>
    <t>Ozorków 95-035 ul.Starzyńskiego 5</t>
  </si>
  <si>
    <t>ul.Starzyńskiego 5, 95-035 Ozorków</t>
  </si>
  <si>
    <t>95-020 Andrespol ul.Brzezińska 9</t>
  </si>
  <si>
    <t xml:space="preserve">ul.Brzezińska 9, 95-020 Andrespol </t>
  </si>
  <si>
    <t>Łódź 91-231 ul.Ratajska5/7</t>
  </si>
  <si>
    <t>GIS</t>
  </si>
  <si>
    <t>Budynek Adm.</t>
  </si>
  <si>
    <t>Budynek Warszt</t>
  </si>
  <si>
    <t>ul.Ratajska 5/7, 91-231 Łódź</t>
  </si>
  <si>
    <t>95-200 Pabianice ul.Pilsudskiego 19</t>
  </si>
  <si>
    <t>Administracyjny A</t>
  </si>
  <si>
    <t>Warsztatowo-Biurowy B</t>
  </si>
  <si>
    <t xml:space="preserve">ul.Pilsudskiego 19, 95-200 Pabianice </t>
  </si>
  <si>
    <t>Łódź 93-457 ul.Rudzka 6</t>
  </si>
  <si>
    <t>Budynek 101/68</t>
  </si>
  <si>
    <t>Budynek 101/69</t>
  </si>
  <si>
    <t>Budynek 101/73</t>
  </si>
  <si>
    <t xml:space="preserve">ul.Rudzka 6, 93-457 Łódź </t>
  </si>
  <si>
    <t>90-042 Łódź, Targowa 7</t>
  </si>
  <si>
    <t>Biurowo -Warsztatowy</t>
  </si>
  <si>
    <t>Budynek Biurowy Centralny</t>
  </si>
  <si>
    <t>POMIESZCZENIA BIUROWE, WC</t>
  </si>
  <si>
    <t>ul. Targowa 7, 90-042 Łódź</t>
  </si>
  <si>
    <t xml:space="preserve">90-021 Łódź Kompleks Tuwima </t>
  </si>
  <si>
    <t>90-021 Łódź Kompleks Tuwima 58</t>
  </si>
  <si>
    <t>Biurowy</t>
  </si>
  <si>
    <t xml:space="preserve">Kompleks Tuwima 58, 90-021 Łódź, </t>
  </si>
  <si>
    <t>90-021 Łódź ul.Tuwima 56</t>
  </si>
  <si>
    <t>90-021 Łódź ul.Tuwima 54</t>
  </si>
  <si>
    <t>90-021 Łódź ul.Tuwima 54/56/58, Targowa 1/3</t>
  </si>
  <si>
    <t xml:space="preserve">Łódź  92-412 ul.Rokicińska </t>
  </si>
  <si>
    <t>Łódź  92-412 ul.Rokicińska 148</t>
  </si>
  <si>
    <t xml:space="preserve">Magazyn </t>
  </si>
  <si>
    <t xml:space="preserve">Łódź 92-412 ul.Rokicińska 146 </t>
  </si>
  <si>
    <t>101/079 BOK</t>
  </si>
  <si>
    <t>101/197 Nastawnia</t>
  </si>
  <si>
    <t>101/196 Szatnia i warsztat</t>
  </si>
  <si>
    <t>101/096 Szatnia i warsztat</t>
  </si>
  <si>
    <t xml:space="preserve">ul.Rokicińska 146, 92-412 Łódź  </t>
  </si>
  <si>
    <t>Łódź  92-412 ul.Rokicińska 144</t>
  </si>
  <si>
    <t>101/28 transport</t>
  </si>
  <si>
    <t>101/28 transport/stacja</t>
  </si>
  <si>
    <t xml:space="preserve">ul.Rokicińska 144, 92-412 Łódź  </t>
  </si>
  <si>
    <t>Łódź 90-119 ul.Kilińskiego 68</t>
  </si>
  <si>
    <t>Bud frontowy</t>
  </si>
  <si>
    <t>Bud. Stacyjny</t>
  </si>
  <si>
    <t xml:space="preserve">ul.Kilińskiego 68, 90-119 Łódź </t>
  </si>
  <si>
    <t xml:space="preserve">Zadanie nr 3 - Oddział Łódź </t>
  </si>
  <si>
    <t>Oddział Rzeszów - Centrala Oddziału</t>
  </si>
  <si>
    <t xml:space="preserve">35-115 Rzeszów ul. Przemysłowa 1 </t>
  </si>
  <si>
    <t>Budynek Licznikowni Centrala Oddziału</t>
  </si>
  <si>
    <t>POMIESZCZENIA BIUROWE, SALE KONFERENCYJNE, LABORATORIA</t>
  </si>
  <si>
    <t>POMIESZCZENIA GOSPODARCZE,PIWNICE, MAGAZYNY, WARSZTATY</t>
  </si>
  <si>
    <t>WINDA</t>
  </si>
  <si>
    <t>35-322 Rzeszów ul. Ciepłownicza 8e</t>
  </si>
  <si>
    <t>Budynek poligon Centrala Oddziału</t>
  </si>
  <si>
    <t>Budynek Transportu Centrala Oddziału</t>
  </si>
  <si>
    <t>Magazyn Główny Centrala Oddziału</t>
  </si>
  <si>
    <t>Kompleks 35-065 Rzeszów ul. 8 -go Marca (8-go Marca 6)</t>
  </si>
  <si>
    <t>Budynek BOO Centrala Oddziału</t>
  </si>
  <si>
    <t>Budynek Techniczny Centrala Oddziału</t>
  </si>
  <si>
    <t>Przewiązka Centrala Oddziału</t>
  </si>
  <si>
    <t>Kompleks 35-065 Rzeszów ul. 8 -go Marca (8-go Marca 8)</t>
  </si>
  <si>
    <t>Budynek St. Elektrowni Centrala Oddziału</t>
  </si>
  <si>
    <t>Razem - Centrala Oddziału</t>
  </si>
  <si>
    <t>35-065 Rzeszów ul. 8-go Marca 8</t>
  </si>
  <si>
    <t>Tereny zewnetrzne 
Centrala Oddziału</t>
  </si>
  <si>
    <t xml:space="preserve">Tereny zewnetrzne </t>
  </si>
  <si>
    <t>Oddział Rzeszów- RE Rzeszów</t>
  </si>
  <si>
    <t>Kompleks 35-065 Rzeszów ul. 8 -go Marca (8-go Marca 4)</t>
  </si>
  <si>
    <t>Budynek Administracyjny RE Rzeszów</t>
  </si>
  <si>
    <t>Budynek Biurowy RE Rzeszów</t>
  </si>
  <si>
    <t>35-322 Rzeszów ul. Ciepłownicza 8d</t>
  </si>
  <si>
    <t>Budynek  Magazynowo- Warsztatowy RE Rzeszów</t>
  </si>
  <si>
    <t>Budynek Socjalno- Magazynowy RE Rzeszów</t>
  </si>
  <si>
    <t xml:space="preserve">Budynek Wielofunkcyjny RE Rzeszów </t>
  </si>
  <si>
    <t xml:space="preserve"> 36-020 Tyczyn, ul. Słowackiego 7</t>
  </si>
  <si>
    <t xml:space="preserve">Budynek Administracyjno-Socjalny </t>
  </si>
  <si>
    <t>Razem - RE Rzeszów</t>
  </si>
  <si>
    <t>Tereny zewnetrzne 
 RE Rzeszów</t>
  </si>
  <si>
    <t>Oddział Rzeszów- RE Mielec</t>
  </si>
  <si>
    <t>39-300 Mielec, Al. Ducha. Św. 6a</t>
  </si>
  <si>
    <t>Budynek Administracyjno-Techniczny RE Mielec</t>
  </si>
  <si>
    <t>Budynek Techniczno-Biurowy RE Mielec (budynek Spółki Obrotu)</t>
  </si>
  <si>
    <t>Budynek Transportu RE Mielec</t>
  </si>
  <si>
    <t>Budynek Warsztatowo-Magazynowy RE Mielec</t>
  </si>
  <si>
    <t>39-300 Mielec, al. Ducha Św 6a</t>
  </si>
  <si>
    <t>Budynek Centrum Dyspozytorskiego Mielec</t>
  </si>
  <si>
    <t>39-120 Sędziszów Młp. ul. Węglowskiego 11</t>
  </si>
  <si>
    <t>Wydział Utrzymania Sieci Sędziszów</t>
  </si>
  <si>
    <t>39-100 Ropczyce, ul. Mickiewicza 47</t>
  </si>
  <si>
    <t>Posterunek Energetyczny Ropczyce</t>
  </si>
  <si>
    <t>36-100 Kolbuszowa, ul. Słoneczna 4</t>
  </si>
  <si>
    <t>Posterunek Energetyczny Kolbuszowa</t>
  </si>
  <si>
    <t xml:space="preserve">39-400 Tarnobrzeg ul. Szpitalna 3 </t>
  </si>
  <si>
    <t>Budynek Administracyjno-Biurowy PE Tarnobrzeg</t>
  </si>
  <si>
    <t>Budynek Biurowo-Magazynowy PE Tarnobrzeg</t>
  </si>
  <si>
    <t>Budynek Portierni  PE Tarnobrzeg</t>
  </si>
  <si>
    <t>Budynek Transportu  PE Tarnobrzeg</t>
  </si>
  <si>
    <t>39-460  Nowa  Dęba ul. Kościuszki 104</t>
  </si>
  <si>
    <t>Posterunek Energetyczny Nowa Dęba</t>
  </si>
  <si>
    <t xml:space="preserve"> 39-451 Skopanie ul. Mielecka 3   </t>
  </si>
  <si>
    <t>Wydział Utrzymania Sieci</t>
  </si>
  <si>
    <t>Razem - RE Mielec</t>
  </si>
  <si>
    <t>Oddział Rzeszów- RE Staszów</t>
  </si>
  <si>
    <t>28-200 Staszów ul. Krakowska 44</t>
  </si>
  <si>
    <t>Bud. OE + PE + Magazyn RE Staszów</t>
  </si>
  <si>
    <t>Budynek administracyjny RE Staszów</t>
  </si>
  <si>
    <t>Budynek Transportu RE Staszów</t>
  </si>
  <si>
    <t>28-200Staszów ul. Krakowska 44</t>
  </si>
  <si>
    <t>27-640  Klimontów ul. Ossolińskich 47</t>
  </si>
  <si>
    <t>Posterunek Energetyczny Klimontów</t>
  </si>
  <si>
    <t xml:space="preserve"> 27-500 Opatów ul. Żeromskiego 5</t>
  </si>
  <si>
    <t>Posterunek Energetyczny  Opatów</t>
  </si>
  <si>
    <t xml:space="preserve"> 27-530 Ożarów ul. Kolejowa</t>
  </si>
  <si>
    <t>Posterunek Energetyczny Ożarów</t>
  </si>
  <si>
    <t xml:space="preserve"> 27-600 Sandomierz ul. Energetyczna 4</t>
  </si>
  <si>
    <t>Posterunek Energetyczny Sandomierz</t>
  </si>
  <si>
    <t>Razem - RE Staszów</t>
  </si>
  <si>
    <t>Oddział Rzeszów- RE Sanok</t>
  </si>
  <si>
    <t>38-500 Sanok ul. Lipińskiego 138</t>
  </si>
  <si>
    <t>Budynek Administracyjny RE Sanok</t>
  </si>
  <si>
    <t>Budynek mag. Socjalny RE Sanok</t>
  </si>
  <si>
    <t>Budynek Transportu RE Sanok</t>
  </si>
  <si>
    <t>Budynek Usług technicznych  RE Sanok</t>
  </si>
  <si>
    <t>38-524 Besko, ul. Górska 1</t>
  </si>
  <si>
    <t>Posterunek Energetyczny Besko</t>
  </si>
  <si>
    <t xml:space="preserve">38-600  Lesko ul Piłsudskiego 54 </t>
  </si>
  <si>
    <t>Posterunek Energetyczny Lesko</t>
  </si>
  <si>
    <t>38-700  Ustrzyki Dolne ul Korczaka 3</t>
  </si>
  <si>
    <t>Posterunek Energetyczny Ustrzyki Dolne</t>
  </si>
  <si>
    <t>38-700 Ustrzyki Dolne ul Korczaka 3</t>
  </si>
  <si>
    <t>Pomieszczenia brygad</t>
  </si>
  <si>
    <t xml:space="preserve">38-543   Komańcza 79 </t>
  </si>
  <si>
    <t xml:space="preserve">Posterunek Energetyczny Komańcza </t>
  </si>
  <si>
    <t>36-200 Brzozów ul. Legionistów 52</t>
  </si>
  <si>
    <t>Posterunek Energetyczny Brzozów</t>
  </si>
  <si>
    <t>Razem - RE Sanok</t>
  </si>
  <si>
    <t>Oddział Rzeszów- RE St. Wola</t>
  </si>
  <si>
    <t>37-450 Stalowa Wola,  KEN 18</t>
  </si>
  <si>
    <t>Budynek Biurowy - AdministracyjnyRE Stalowa Wola</t>
  </si>
  <si>
    <t>Budynek Transportu RE Stalowa Wola</t>
  </si>
  <si>
    <t>Budynek Zaplecza Technicznego RE Stalowa Wola</t>
  </si>
  <si>
    <t>37-400 Nisko, ul.Olszyna 2</t>
  </si>
  <si>
    <t>Posterunek Energetyczny Nisko</t>
  </si>
  <si>
    <t>23-300 Janów Lubelski, ul Zamoyskiego 96</t>
  </si>
  <si>
    <t>Budynek Administracyjny PE Janów Lubelski</t>
  </si>
  <si>
    <t xml:space="preserve">37-470 Zaklików, ul Janowska 8 </t>
  </si>
  <si>
    <t xml:space="preserve">Wydział Utrzymania Sieci </t>
  </si>
  <si>
    <t>23-235 Annopol, ul Radomska 41</t>
  </si>
  <si>
    <t>Posterunek Energetyczny Annopol</t>
  </si>
  <si>
    <t>37-413  Harasiuki 146</t>
  </si>
  <si>
    <t>Posterunek Energetyczny Harasiuki</t>
  </si>
  <si>
    <t>Razem - RE Stalowa Wola</t>
  </si>
  <si>
    <t>37-450 Stalowa Wola,  KEN 18
23-300 Janów Lubelski, ul Zamoyskiego 96</t>
  </si>
  <si>
    <t>Oddział Rzeszów- RE Krosno</t>
  </si>
  <si>
    <t>38-400 Krosno, ul. Hutnicza 4</t>
  </si>
  <si>
    <t>Budynek Administracyjny  RE Krosno</t>
  </si>
  <si>
    <t>Budynek Transportu</t>
  </si>
  <si>
    <t>Budynek warszt.-magaz.</t>
  </si>
  <si>
    <t xml:space="preserve">38-400 Krosno ul.Hutnicza 4 </t>
  </si>
  <si>
    <t xml:space="preserve">Budynek Wydziału Utrzymania Stacji GPZ </t>
  </si>
  <si>
    <t>Pomieszczenie biurowe</t>
  </si>
  <si>
    <t>38-400 Krosno ul.Hutnicza 4</t>
  </si>
  <si>
    <t>Pomieszczenie sanitarne</t>
  </si>
  <si>
    <t>Pomieszczenia gospodarcze, Piwnice, Magazyny, Warsztaty</t>
  </si>
  <si>
    <t xml:space="preserve"> 38-100 Strzyżów, ul. 1-go Maja 10</t>
  </si>
  <si>
    <t>38-450 Dukla, ul. Kopernika 2</t>
  </si>
  <si>
    <t>Posterunek Energetyczny Dukla</t>
  </si>
  <si>
    <t>38-200 Jasło ul.Kościuszki12</t>
  </si>
  <si>
    <t>Budynek Administracyjny PE Jasło</t>
  </si>
  <si>
    <t xml:space="preserve">38-200 Jasło ul.Piłsudskiego 37 </t>
  </si>
  <si>
    <t>Budynek warsztatowo magazynowy</t>
  </si>
  <si>
    <t>38-200 Jasło ul.Piłsudskiego 37</t>
  </si>
  <si>
    <t>Razem - RE Krosno</t>
  </si>
  <si>
    <t>Oddział Rzeszów- RE Leżajsk</t>
  </si>
  <si>
    <t xml:space="preserve"> 37-300 Leżajsk  ul. Polna 10 A</t>
  </si>
  <si>
    <t>Budynek Administracyjny RE Leżajsk</t>
  </si>
  <si>
    <t>Budynek BOK Leżąjsk</t>
  </si>
  <si>
    <t>Budynek Transportu Leżąjsk</t>
  </si>
  <si>
    <t>Budynek Warsztatowy RE Leżajsk</t>
  </si>
  <si>
    <t>37-420 Rudnik, ul. Szpitalna 1</t>
  </si>
  <si>
    <t>Posterunek Energetyczny Rudnik</t>
  </si>
  <si>
    <t xml:space="preserve"> 37-100 Łańcut - Głuchów ul.Graniczna</t>
  </si>
  <si>
    <t>Posterunek Energetyczny Głuchów</t>
  </si>
  <si>
    <t>36-050 Sokołów Młp. ul. Wojska Polskiego 70</t>
  </si>
  <si>
    <t>Posterunek Energetyczny Sokołów</t>
  </si>
  <si>
    <t>Razem - RE Leżajsk</t>
  </si>
  <si>
    <t>Zadanie nr 4 - Oddział Rzeszów</t>
  </si>
  <si>
    <t>Podsumowanie 
Zadanie 4</t>
  </si>
  <si>
    <t>Podsumowanie 
Zadanie 3</t>
  </si>
  <si>
    <t>ul. Sportowa 3, 37-700 Przemyśl</t>
  </si>
  <si>
    <t>Budynek administracyjno-magazynowy, nr inw.2101/3001</t>
  </si>
  <si>
    <t>Budynek magazynowo-socjal.,garaże, nr inw. 2101/3008</t>
  </si>
  <si>
    <t>ul.Sportowa 3 37-700 Przemyśl</t>
  </si>
  <si>
    <t>Oddział  Zamość - Posterunek Energetyczny Bircza</t>
  </si>
  <si>
    <t>Nowa Wieś 32, 37-740 Bircza</t>
  </si>
  <si>
    <t>Budynek PE Bircza, nr inw. 2105/3002</t>
  </si>
  <si>
    <t>Budynek gospodarczyPE Bircza, nr inw.2105/3003</t>
  </si>
  <si>
    <t>Oddział  Zamość - Posterunek Energetyczny Dynów</t>
  </si>
  <si>
    <t>ul.1-go Maja 6, 36-065 Dynów</t>
  </si>
  <si>
    <t>Budynek zaplecza PE Dynów,nr inw. 2105/10003</t>
  </si>
  <si>
    <t>Oddział  Zamość -Rejon Energetyczny Jarosław</t>
  </si>
  <si>
    <t xml:space="preserve">ul. Elektrowniana 4, 37-500 Jarosław </t>
  </si>
  <si>
    <t>Budynek magazynowy</t>
  </si>
  <si>
    <t>Budynek administracyjny PE Jarosław</t>
  </si>
  <si>
    <t>Oddział  Zamość - Posterunek  Energetyczny Radymno</t>
  </si>
  <si>
    <t>ul. Lwowska 20, 37- 550 Radymno</t>
  </si>
  <si>
    <t>Budynek admninistracyjny PE Radymno</t>
  </si>
  <si>
    <t>Oddział  Zamość - Rejon Energetyczny Tomaszów Lubelski</t>
  </si>
  <si>
    <t>22-600 Tomaszów Lub. ul. Piłsudskiego 73</t>
  </si>
  <si>
    <t>Budynek Administracyjny RE Tomaszów Lubelski</t>
  </si>
  <si>
    <t>Budynek B RE Tomaszów Lub.</t>
  </si>
  <si>
    <t>22-500 Tomaszów Lub. ul. Piłsudskiego 73</t>
  </si>
  <si>
    <t>Warsztatowo-garazowy</t>
  </si>
  <si>
    <t>Oddział  Zamość - Posterunek Energetyczny Tomaszów Lubelski</t>
  </si>
  <si>
    <t>22-600 Tomaszów Lub. ul. Łaszczowiecka 10</t>
  </si>
  <si>
    <t>Budynek PE Tomaszów Lubelski</t>
  </si>
  <si>
    <t>22-600 Tomaszów Lub. ul. Łaszczowiecka 10A</t>
  </si>
  <si>
    <t>Magazyn RE Tomaszów Lubelski</t>
  </si>
  <si>
    <t>Oddział  Zamość - Rejon EnergetycznyTomaszów Lubelski (Posterunek Energetyczny Hrubieszów)</t>
  </si>
  <si>
    <t>ul. Kolejowa 41 22-500 Hrubieszów</t>
  </si>
  <si>
    <t>Budynek PE Hrubieszów</t>
  </si>
  <si>
    <t>Oddział  Zamość - Posterunek Energetyczny Tyszowce</t>
  </si>
  <si>
    <t>22-630 Tyszowce, ul. Wielka 64</t>
  </si>
  <si>
    <t>Budynek PE Tyszowce</t>
  </si>
  <si>
    <t>Oddział  Zamość - Posterunek Energetyczny Lubaczów</t>
  </si>
  <si>
    <t xml:space="preserve">ul. Szopena 51, 37-600 Lubaczów </t>
  </si>
  <si>
    <t>Budynek admninistracyjny PE Lubaczów</t>
  </si>
  <si>
    <t>Oddział  Zamość - Posterunek Energetyczny Przeworsk</t>
  </si>
  <si>
    <t>37-200 Przeworsk ul. Słowackiego 30</t>
  </si>
  <si>
    <t>Budynek socjalno-garażowy</t>
  </si>
  <si>
    <t>37-200 Przeworsk ul. Słowackiego 31</t>
  </si>
  <si>
    <t>37-200 Przeworsk ul. Słowackiego 32</t>
  </si>
  <si>
    <t>37-200 Przeworsk ul. Słowackiego 33</t>
  </si>
  <si>
    <t>Budynek pogotowie energetyczne</t>
  </si>
  <si>
    <t>ul.Słowackiego 30, 37-200 Przeworsk</t>
  </si>
  <si>
    <t>Oddział  Zamość - Budynek administracyjno-techniczny Sieniawa</t>
  </si>
  <si>
    <t>37-530 Sieniawa, Wylewa 245</t>
  </si>
  <si>
    <t>Budynek administracyjno techniczny brygady SWN Sieniawa</t>
  </si>
  <si>
    <t>Oddział  Zamość - Rejon Energetyczny Chełm</t>
  </si>
  <si>
    <t>22-100 Chełm ul. Trubakowska 61</t>
  </si>
  <si>
    <t>Administracyjno-Biurowy</t>
  </si>
  <si>
    <t>Budynek warsztatowo - magazynowy</t>
  </si>
  <si>
    <t>Magazyn Główny</t>
  </si>
  <si>
    <t>Budynek Stacji Obsługi</t>
  </si>
  <si>
    <t>Oddział  Zamość - Centrala Oddziału</t>
  </si>
  <si>
    <t>ul.Koźmiana 1  22-400 Zamość</t>
  </si>
  <si>
    <t>Administracyjno-Techniczny</t>
  </si>
  <si>
    <t>Oddział  Zamość - Posterunek Energetyczny Krasnystaw</t>
  </si>
  <si>
    <t>ul. Rejowiecka 26b 22-300 Krasnystaw</t>
  </si>
  <si>
    <t>Budynek stacji obsługi  nr inwent. 210200005009</t>
  </si>
  <si>
    <t xml:space="preserve">Oddział  Zamość - Posterunek Energetyczny Rejowiec Fabryczny </t>
  </si>
  <si>
    <t>ul. Chełmska 1, 22-170 Rejowiec Fabryczny</t>
  </si>
  <si>
    <t>Budynek PE nr inwent. 210500005003</t>
  </si>
  <si>
    <t>Oddział  Zamość - Posterunek Energetyczny Wojsławice</t>
  </si>
  <si>
    <t>ul. Kolonia Partyzancka 54, 22-120 Wojsławice</t>
  </si>
  <si>
    <t>Budynek PE nr inwent. 210500005001</t>
  </si>
  <si>
    <t>Oddział  Zamość - Posterunek Energetyczny Włodawa</t>
  </si>
  <si>
    <t>ul. Żołnierzy WiN 17                        22-200 Włodawa</t>
  </si>
  <si>
    <t>Budynek  PE Włodawa</t>
  </si>
  <si>
    <t>Oddział  Zamość - Rejon Energetyczny Zamość</t>
  </si>
  <si>
    <t>ul. Namysłowskiego4, 22-400 Zamość</t>
  </si>
  <si>
    <t xml:space="preserve">Budynek wielofunkcyjny RDM nr inw. 2101000011010
</t>
  </si>
  <si>
    <t xml:space="preserve">Budynek administracyjny RE nr inw. 210100001001
</t>
  </si>
  <si>
    <t>Usług Technicznych</t>
  </si>
  <si>
    <t>Oddział  Zamość - Posterunek Energetyczny Frampol</t>
  </si>
  <si>
    <t>ul. Janowska 5        23-440  Frampol</t>
  </si>
  <si>
    <t xml:space="preserve">Budynek admninistracyjny                      
</t>
  </si>
  <si>
    <t>Majdan Nepryski 136A            23-460  Józefów</t>
  </si>
  <si>
    <t xml:space="preserve">Budynek Posterunku Energetycznego             
</t>
  </si>
  <si>
    <t>Oddział  Zamość - Posterunek Energetyczny  Brody Małe</t>
  </si>
  <si>
    <t>Brody Małe 179    22-460 Szczebrzeszyn</t>
  </si>
  <si>
    <t>Budynek Posterunku Energetycznego SZCZEBRZESZYN</t>
  </si>
  <si>
    <t>Oddział  Zamość - Posterunek Energetyczny  Biłgoraj</t>
  </si>
  <si>
    <t>ul. Janowska 36 23-400  Biłgoraj</t>
  </si>
  <si>
    <t xml:space="preserve">Budynek admninistracyjny            
</t>
  </si>
  <si>
    <t xml:space="preserve">Budynek admninistracyjny </t>
  </si>
  <si>
    <t>Budynek admninistracyjny</t>
  </si>
  <si>
    <t>Zadanie nr 7 - Oddział Zamość</t>
  </si>
  <si>
    <t>Podsumowanie Zadanie 7</t>
  </si>
  <si>
    <t xml:space="preserve">ul.  Narewska, 15-950 Białystok </t>
  </si>
  <si>
    <t>ul. Elewatorska 17, 15-950 Białystok</t>
  </si>
  <si>
    <t>Budynek warsztatowo-garażowy</t>
  </si>
  <si>
    <t>administracyjny - przyziemie A Hala WYDZ. DU</t>
  </si>
  <si>
    <t>administracyjny - przyziemie B Hala WYDZ. DU</t>
  </si>
  <si>
    <t>RE6 administracyjny - przyziemie A Hala</t>
  </si>
  <si>
    <t>RE6 administracyjno - socjalny</t>
  </si>
  <si>
    <t>RE6 administracyjny - przyziemie A Hala - RA</t>
  </si>
  <si>
    <t>RE6 przyziemie hala B - RM/ RU</t>
  </si>
  <si>
    <t xml:space="preserve">RE6 administracyjno - socjalny </t>
  </si>
  <si>
    <t>RE6 administracyjny RE 6 - przyziemie A Hala -RA</t>
  </si>
  <si>
    <t>RE6 administracyjno - socjalny RE 6</t>
  </si>
  <si>
    <t>PE SKIERNIEWICE</t>
  </si>
  <si>
    <t>PE RAWA MAZOWIECKA</t>
  </si>
  <si>
    <t>OBIEKT RE ŻYRARDÓW</t>
  </si>
  <si>
    <t>Skierniewice, Rawa, Żyrardów</t>
  </si>
  <si>
    <t>PE ŁASK</t>
  </si>
  <si>
    <t>PE PODDĘBICE</t>
  </si>
  <si>
    <t>OBIEKT RE SIERADZ</t>
  </si>
  <si>
    <t>SOCHACZEW</t>
  </si>
  <si>
    <t>ŁOWICZ</t>
  </si>
  <si>
    <t>KOLUSZKI</t>
  </si>
  <si>
    <t>Sochaczew, Łowicz, Koluszki</t>
  </si>
  <si>
    <t>OBIEKT PRZEDBÓRZ</t>
  </si>
  <si>
    <t>Radomsko + Przedbórz</t>
  </si>
  <si>
    <t>OBIEKT OPOCZNO</t>
  </si>
  <si>
    <t>OBIEKT RE TOMASZÓW</t>
  </si>
  <si>
    <t>Opoczno + Tomaszów</t>
  </si>
  <si>
    <t>Obiekt Widawa</t>
  </si>
  <si>
    <t>OBIEKT WIELUŃ</t>
  </si>
  <si>
    <t>Widawa+Wieluń</t>
  </si>
  <si>
    <t>SUMA - Teren wewnętrzny</t>
  </si>
  <si>
    <t>SUMA - Teren zewnętrzny</t>
  </si>
  <si>
    <t>Teren zewnętrzny</t>
  </si>
  <si>
    <t>POMIESZCZENIA MAGAZYNOWE</t>
  </si>
  <si>
    <t>ul. Warszawska 27, 05-400 Otwock</t>
  </si>
  <si>
    <t>Podsumowanie zadanie nr 5</t>
  </si>
  <si>
    <t>Budynek Biurowo Mieszkalny PE Nowe Miasto</t>
  </si>
  <si>
    <t>ul. Kwiatowa 1/3,
26-420 Nowe Miasto</t>
  </si>
  <si>
    <t xml:space="preserve"> Oddział Skarżysko-Kamienna - PE Nowe Miasto</t>
  </si>
  <si>
    <t>10501- 6302 budynek PE Warka</t>
  </si>
  <si>
    <t>ul. Kolejowa 12,
05-660 Warka</t>
  </si>
  <si>
    <t xml:space="preserve"> Oddział Skarżysko-Kamienna - PE Warka</t>
  </si>
  <si>
    <t xml:space="preserve">ul. Mogielnicka 32,
05-600 Grójec  </t>
  </si>
  <si>
    <t>10201-6502 Budynek Stacji Obsługi Pojazdów</t>
  </si>
  <si>
    <t>10400- 6304 Budynek socjalno-magazynowy</t>
  </si>
  <si>
    <t xml:space="preserve"> 10500- 6301 budynek biurowy </t>
  </si>
  <si>
    <t xml:space="preserve"> Oddział Skarżysko-Kamienna - RE Grójec</t>
  </si>
  <si>
    <t>budynek biurowo-socjalny</t>
  </si>
  <si>
    <t xml:space="preserve"> Oddział Skarżysko-Kamienna - PE Lipsko</t>
  </si>
  <si>
    <t>budynek magazynowo-warsztatowy</t>
  </si>
  <si>
    <t xml:space="preserve">ul. Perzyny 82,
26-700 Zwoleń </t>
  </si>
  <si>
    <t>budynek administracyjny</t>
  </si>
  <si>
    <t xml:space="preserve"> Oddział Skarżysko-Kamienna - PE Zwoleń</t>
  </si>
  <si>
    <t>budynek PE 10501-7001</t>
  </si>
  <si>
    <t>ul. Augustowska 6,
26-670 Pionki</t>
  </si>
  <si>
    <t xml:space="preserve"> Oddział Skarżysko-Kamienna - PE Pionki</t>
  </si>
  <si>
    <t>ul. Przemysłowa 11,
26-900 Kozienice</t>
  </si>
  <si>
    <t>budynek stacji obsługi sam.  10201-7001</t>
  </si>
  <si>
    <t>warsztatowo magazynowy  10401-7001</t>
  </si>
  <si>
    <t>administracyjno-biurowy 10500-7001</t>
  </si>
  <si>
    <t xml:space="preserve"> Oddział Skarżysko-Kamienna - RE Kozienice</t>
  </si>
  <si>
    <t>ul.Staszica 23,
26-006 Nowa Słupia</t>
  </si>
  <si>
    <t xml:space="preserve"> Oddział Skarżysko-Kamienna - PE Nowa Słupia</t>
  </si>
  <si>
    <t>ul.Kopernika 53,
27-400 Ostrowiec Św.</t>
  </si>
  <si>
    <t>budynek magazynowy</t>
  </si>
  <si>
    <t>budynek garażowo-warsztatowy</t>
  </si>
  <si>
    <t xml:space="preserve"> Oddział Skarżysko-Kamienna - RE Ostrowiec</t>
  </si>
  <si>
    <t xml:space="preserve">budynek posterunku energetycznego </t>
  </si>
  <si>
    <t>ul. Koszycka 22,
28-500 Kazimierza Wielka</t>
  </si>
  <si>
    <t xml:space="preserve"> Oddział Skarżysko-Kamienna - PE Kazimierza Wielka</t>
  </si>
  <si>
    <t>ul. M.Konopnickiej 25,
32-200 Miechów</t>
  </si>
  <si>
    <t>budynek warsztatowo-magazynowy</t>
  </si>
  <si>
    <t xml:space="preserve"> Oddział Skarżysko-Kamienna - PE Miechów</t>
  </si>
  <si>
    <t>ul. Słupska 55,
28-133 Pacanów</t>
  </si>
  <si>
    <t xml:space="preserve"> Oddział Skarżysko-Kamienna - PE Pacanów</t>
  </si>
  <si>
    <t>ul.Batalionów Chłopskich 117,
28-400 Pińczów</t>
  </si>
  <si>
    <t xml:space="preserve"> Oddział Skarżysko-Kamienna - PE Pińczów</t>
  </si>
  <si>
    <t>ul.Szydłowska 14,
26-020 Chmielnik</t>
  </si>
  <si>
    <t xml:space="preserve"> Oddział Skarżysko-Kamienna - PE Chmielnik</t>
  </si>
  <si>
    <t>ul.Bohaterów Warszawy 110,
28-100 Busko-Zdrój</t>
  </si>
  <si>
    <t xml:space="preserve"> Oddział Skarżysko-Kamienna - RE Busko</t>
  </si>
  <si>
    <t>budynek socjalno-warsztatowy</t>
  </si>
  <si>
    <t>ul. Zachodnia 1,
26-230 Radoszyce</t>
  </si>
  <si>
    <t xml:space="preserve"> Oddział Skarżysko-Kamienna - PE Radoszyce</t>
  </si>
  <si>
    <t>bud.garażowy mały</t>
  </si>
  <si>
    <t>ul. Przemysłowa 5,
26-400 Przysucha</t>
  </si>
  <si>
    <t>budynek administracyjny Nr inw. 10501-3004</t>
  </si>
  <si>
    <t xml:space="preserve"> Oddział Skarżysko-Kamienna - PE Przysucha</t>
  </si>
  <si>
    <t>budynek magazynu i brygad nr inw. 10400-3004</t>
  </si>
  <si>
    <t>ul. Krakowska 44,
26-200 Końskie</t>
  </si>
  <si>
    <t xml:space="preserve">budynek administracyjny nr inw. 10501-3003 </t>
  </si>
  <si>
    <t xml:space="preserve"> Oddział Skarżysko-Kamienna - PE Końskie</t>
  </si>
  <si>
    <t>ul. Kościuszki 16,
26-500 Szydłowiec,</t>
  </si>
  <si>
    <t xml:space="preserve"> Oddział Skarżysko-Kamienna - PE Szydłowiec</t>
  </si>
  <si>
    <t>ul.Kopalniana 25,
27-200 Starachowice</t>
  </si>
  <si>
    <t xml:space="preserve"> Oddział Skarżysko-Kamienna - PE Starachowice</t>
  </si>
  <si>
    <t xml:space="preserve">ul.Rejowska 95,
26-110 Skarżysko-Kam. </t>
  </si>
  <si>
    <t>budynek warsztatowo-biurowy</t>
  </si>
  <si>
    <t>budynek administracyjno-biurowy</t>
  </si>
  <si>
    <t xml:space="preserve"> Oddział Skarżysko-Kamienna - RE Skarżysko </t>
  </si>
  <si>
    <t>bud. mag.-garażowy                nr inw. 10400-8602</t>
  </si>
  <si>
    <t>ul. Czarnieckiego 24,
29-100 Włoszczowa</t>
  </si>
  <si>
    <t>budynek administar.-biurowy                                                      nr inw. 10501-8601</t>
  </si>
  <si>
    <t xml:space="preserve"> Oddział Skarżysko-Kamienna - PE Włoszczowa</t>
  </si>
  <si>
    <t>budynek administracyjno-mieszkalny                     nr inw. 10501-8600</t>
  </si>
  <si>
    <t xml:space="preserve"> ul.Kielecka 13,
28-340 Sędziszów</t>
  </si>
  <si>
    <t xml:space="preserve"> Oddział Skarżysko-Kamienna - PE Sędziszów</t>
  </si>
  <si>
    <t>budynek magazynowy              nr  inw. 10400-8600</t>
  </si>
  <si>
    <t>ul. Okrzei 103,
28-300 Jędrzejów</t>
  </si>
  <si>
    <t>budynek adm. - biurowy                          nr  inw. 10500-8600</t>
  </si>
  <si>
    <t xml:space="preserve"> Oddział Skarżysko-Kamienna - PE Jędrzejów</t>
  </si>
  <si>
    <t>nr inw. 10501-5002</t>
  </si>
  <si>
    <t>ul. Ogrodowa 9B,
26-065 Piekoszów</t>
  </si>
  <si>
    <t xml:space="preserve"> Oddział Skarżysko-Kamienna - PE Piekoszów</t>
  </si>
  <si>
    <t>budynek posterunku energetycznego</t>
  </si>
  <si>
    <t>ul. Spacerowa 8a,
26-050 Zagnańsk</t>
  </si>
  <si>
    <t xml:space="preserve"> Oddział Skarżysko-Kamienna - PE Zagnańsk</t>
  </si>
  <si>
    <t>Nr inw. 10501-5007</t>
  </si>
  <si>
    <t>ul. Błonie 6,
26-021 Daleszyce</t>
  </si>
  <si>
    <t>Nr inw. 10501-5006</t>
  </si>
  <si>
    <t>Nr inw. 10501-5005</t>
  </si>
  <si>
    <t>Nr inw. 10501-5004</t>
  </si>
  <si>
    <t>Nr inw. 10501-5003</t>
  </si>
  <si>
    <t xml:space="preserve"> Oddział Skarżysko-Kamienna - PE Daleszyce</t>
  </si>
  <si>
    <t>ul. Sandomierska 105, 25-324 Kielce</t>
  </si>
  <si>
    <t>budynek magazynu 10400-5017</t>
  </si>
  <si>
    <t>ul. Witosa 68A
25-561 Kielce</t>
  </si>
  <si>
    <t>10500-5000</t>
  </si>
  <si>
    <t>ul. Sandomierska 105,
25-324 Kielce</t>
  </si>
  <si>
    <t xml:space="preserve"> Oddział Skarżysko-Kamienna - RE Kielce</t>
  </si>
  <si>
    <t>ul.Cicha 7,
26-650 Przytyk</t>
  </si>
  <si>
    <t xml:space="preserve"> Oddział Skarżysko-Kamienna - PE Przytyk</t>
  </si>
  <si>
    <t>ul. Bodzentyńska 74,
27-100 Iłża</t>
  </si>
  <si>
    <t xml:space="preserve"> Oddział Skarżysko-Kamienna - PE Iłża</t>
  </si>
  <si>
    <t>budynek biurowy
105 00 2003</t>
  </si>
  <si>
    <t xml:space="preserve">ul. 11 Listopada 31,
26-800 Białobrzegi </t>
  </si>
  <si>
    <t xml:space="preserve"> Oddział Skarżysko-Kamienna - PE Białobrzegi</t>
  </si>
  <si>
    <t xml:space="preserve">ul. Średnia 49,
26-600 Radom </t>
  </si>
  <si>
    <t>bud. socjalno magazynowy</t>
  </si>
  <si>
    <t>bud. socjalno warsztat.PE</t>
  </si>
  <si>
    <t>bud. socjalno warsztat.TW</t>
  </si>
  <si>
    <t xml:space="preserve"> Oddział Skarżysko-Kamienna - RE Radom</t>
  </si>
  <si>
    <t>budynek portierni</t>
  </si>
  <si>
    <t>Stacja Rożki
26-624 Kowala-Stępocina</t>
  </si>
  <si>
    <t>budynek nastawni z rozdzielnią potrzeb własnych i rozdzielnią 30 kV</t>
  </si>
  <si>
    <t xml:space="preserve"> Oddział Skarżysko-Kamienna - Centrala Oddziału - Stacja Elektroenergetyczna Rożki</t>
  </si>
  <si>
    <t>budynek warsztatowy</t>
  </si>
  <si>
    <t>ul. Rudzka 111,
27-400 Ostrowiec Św.</t>
  </si>
  <si>
    <t>budynek nastawni z rozdzielnią potrzeb własnych</t>
  </si>
  <si>
    <t xml:space="preserve"> Oddział Skarżysko-Kamienna - Centrala Oddziału - Stacja Elektroenergetyczna Ostrowiec Systemowa</t>
  </si>
  <si>
    <t>budynek akumulatorni i olejarni</t>
  </si>
  <si>
    <t>ul Witosa 68A
25-561 Kielce</t>
  </si>
  <si>
    <t>budynek warsztatu i hala montażowa</t>
  </si>
  <si>
    <t xml:space="preserve">budynek administracyjny </t>
  </si>
  <si>
    <t xml:space="preserve"> Oddział Skarżysko-Kamienna - Centrala Oddziału - Departament Specjalistyczny</t>
  </si>
  <si>
    <t>ul.Szydłowiecka 26 i Rejowska 97, 26-110 Skarżysko-Kamienna</t>
  </si>
  <si>
    <t>Transport - budynek warsztatowo-biurowy</t>
  </si>
  <si>
    <t>ul.Rejowska 97,
26-110 Skarżysko-Kamienna</t>
  </si>
  <si>
    <t>budynek stacji paliw</t>
  </si>
  <si>
    <t>budynek serwisowo-magazynowy</t>
  </si>
  <si>
    <t>budynek dyspozytorni</t>
  </si>
  <si>
    <t xml:space="preserve"> Oddział Skarżysko-Kamienna - Centrala Oddziału - Wydział Transportu</t>
  </si>
  <si>
    <t>budynek B biurowo-magazynowy</t>
  </si>
  <si>
    <t>ul.Szydłowiecka 26a,
26-110 Skarżysko-Kamienna</t>
  </si>
  <si>
    <t xml:space="preserve"> Oddział Skarżysko-Kamienna - Centrala Oddziału - Baza Usług Technicznych</t>
  </si>
  <si>
    <t xml:space="preserve">budynek portierni </t>
  </si>
  <si>
    <t>ul.Szydłowiecka 26,
26-110 Skarżysko-Kamienna</t>
  </si>
  <si>
    <t>budynek A (część niska)</t>
  </si>
  <si>
    <t>budynek A (część wysoka)</t>
  </si>
  <si>
    <t>Al. J. Piłsudskiego 51,
26-110 Skarżysko-Kam.</t>
  </si>
  <si>
    <t>budynek administracyjny C</t>
  </si>
  <si>
    <t>budynek administracyjny B</t>
  </si>
  <si>
    <t>budynek administracyjny A</t>
  </si>
  <si>
    <t xml:space="preserve"> Oddział Skarżysko-Kamienna - Centrala Oddziału</t>
  </si>
  <si>
    <t>Zadanie nr 5 - Oddział Skarżysko Kamienna</t>
  </si>
  <si>
    <t>TAK 7-15</t>
  </si>
  <si>
    <t>TAK 9-10</t>
  </si>
  <si>
    <t>TAK 9-11</t>
  </si>
  <si>
    <t>TAK 9-15</t>
  </si>
  <si>
    <t>TAK 8 -12</t>
  </si>
  <si>
    <t>TAK 9-12</t>
  </si>
  <si>
    <t>TAK 8- 12</t>
  </si>
  <si>
    <t>ul. Brzeska 166, 21-500 Biała Podlaska</t>
  </si>
  <si>
    <t>warsztat samochodowy RE</t>
  </si>
  <si>
    <t>Posterunek Energetyczny Terespol</t>
  </si>
  <si>
    <t>ul. Wojska Polskiego 115, 21-550 Terespol</t>
  </si>
  <si>
    <t>TAK 7 -15</t>
  </si>
  <si>
    <t>TAK</t>
  </si>
  <si>
    <t>hole - 2
korytaże - 3
schody - 2</t>
  </si>
  <si>
    <t>hol - 1
korytaże - 1
schody - 1</t>
  </si>
  <si>
    <t>-</t>
  </si>
  <si>
    <t xml:space="preserve">ul. Balonna 1     08-530 Dęblin               </t>
  </si>
  <si>
    <t>Budynek brygady zabezpieczeń</t>
  </si>
  <si>
    <r>
      <t xml:space="preserve">Łask, Poddębice, Sieradz, </t>
    </r>
    <r>
      <rPr>
        <b/>
        <sz val="10"/>
        <color indexed="10"/>
        <rFont val="Arial"/>
        <family val="2"/>
        <charset val="238"/>
      </rPr>
      <t>Zduńska Wola</t>
    </r>
  </si>
  <si>
    <t>Budynek administracyjny A - nr inw. 142-6004</t>
  </si>
  <si>
    <t>Budynek magazynowo-warsztatowy D - nr inw. 132-6005</t>
  </si>
  <si>
    <t>Budynek socjalno-sanitarny B - nr inw. 132-6008</t>
  </si>
  <si>
    <t>Budynek portierni E - nr inw. 195-6057</t>
  </si>
  <si>
    <t>TAK 9-16</t>
  </si>
  <si>
    <t>TAK 9-17</t>
  </si>
  <si>
    <t>RE Sieradz 98-220 Zduńska Wola ul. Przemysłowa 31</t>
  </si>
  <si>
    <t>TAK 7:00-15:00</t>
  </si>
  <si>
    <t>Oddział Rzeszów- RE Janów Lubelski</t>
  </si>
  <si>
    <t>Polichna IV 162          23-225 Szastarka</t>
  </si>
  <si>
    <t>nie</t>
  </si>
  <si>
    <t>RE Janów Lubelski</t>
  </si>
  <si>
    <t>TAK 11-15</t>
  </si>
  <si>
    <t>budynek narzędziowni</t>
  </si>
  <si>
    <t>budynek magazynu</t>
  </si>
  <si>
    <t>ul. Spacerowa 21,
27-300 Lipsko</t>
  </si>
  <si>
    <t>ul. Pańska 50, Kosów Lacki 08-331</t>
  </si>
  <si>
    <t>Tak, 7 -15,00</t>
  </si>
  <si>
    <t>61.33</t>
  </si>
  <si>
    <t>tak</t>
  </si>
  <si>
    <t>Oddział Warszawa - Zaplecze Techniczne ul. Spokojna 37, Siedlce</t>
  </si>
  <si>
    <t>TAK 
7.00-15.00</t>
  </si>
  <si>
    <t>Oddział Warszawa - RE Otwock</t>
  </si>
  <si>
    <t>POMIESZCZENIE DOZORCÓWKI</t>
  </si>
  <si>
    <t>Pomieszczenie dozorcówki</t>
  </si>
  <si>
    <t>tak 7-15</t>
  </si>
  <si>
    <t>Nie</t>
  </si>
  <si>
    <t xml:space="preserve">Budynek warsztatowo-magazynowy </t>
  </si>
  <si>
    <t>Warsztatowo - magazynowy</t>
  </si>
  <si>
    <t>tak    7-15</t>
  </si>
  <si>
    <t>TAK - 14-18</t>
  </si>
  <si>
    <t>Budynek administracyjny byłego RE Hrubieszów</t>
  </si>
  <si>
    <t>90.25</t>
  </si>
  <si>
    <t>Oddział  Zamość - Rejon Energetyczny Przemyśl</t>
  </si>
  <si>
    <t>Zarząd I piętro</t>
  </si>
  <si>
    <t>Zarząd II piętro</t>
  </si>
  <si>
    <t>TAK 6:00 -14:00</t>
  </si>
  <si>
    <t>21-580 Wisznice, Curyn 70</t>
  </si>
  <si>
    <t>Oddział Warszawa - RE Legionowo - PE Nowy Dwór Mazowiecki</t>
  </si>
  <si>
    <t>wyłączony z usługi sprzątania od dnia 01.01.2025 r. do dnia 01.06.2026 r.</t>
  </si>
  <si>
    <t>wyłączony z usługi sprzątania od dnia 01.06.2026 r.</t>
  </si>
  <si>
    <t xml:space="preserve">ul. Górska 46, 05-100 Nowy Dwór Mazowiecki  </t>
  </si>
  <si>
    <t>Budynek biurowy - Nowy Dwór Mazowiecki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</si>
</sst>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zł&quot;_-;\-* #,##0.00\ &quot;zł&quot;_-;_-* &quot;-&quot;??\ &quot;zł&quot;_-;_-@_-"/>
    <numFmt numFmtId="164" formatCode="_-* #,##0.00\ _z_ł_-;\-* #,##0.00\ _z_ł_-;_-* &quot;-&quot;??\ _z_ł_-;_-@_-"/>
    <numFmt numFmtId="165" formatCode="#,##0.00_ ;\-#,##0.00\ "/>
  </numFmts>
  <fonts count="57">
    <font>
      <sz val="11"/>
      <color theme="1"/>
      <name val="Czcionka tekstu podstawowego"/>
      <family val="2"/>
      <charset val="238"/>
    </font>
    <font>
      <sz val="11"/>
      <color indexed="8"/>
      <name val="Czcionka tekstu podstawowego"/>
      <family val="2"/>
      <charset val="238"/>
    </font>
    <font>
      <sz val="10"/>
      <name val="Arial"/>
      <family val="2"/>
      <charset val="238"/>
    </font>
    <font>
      <b/>
      <sz val="8"/>
      <name val="Arial Narrow"/>
      <family val="2"/>
      <charset val="238"/>
    </font>
    <font>
      <b/>
      <sz val="8"/>
      <color indexed="8"/>
      <name val="Arial Narrow"/>
      <family val="2"/>
      <charset val="238"/>
    </font>
    <font>
      <b/>
      <sz val="12"/>
      <name val="Arial"/>
      <family val="2"/>
      <charset val="238"/>
    </font>
    <font>
      <sz val="10"/>
      <name val="Arial CE"/>
      <charset val="238"/>
    </font>
    <font>
      <sz val="9"/>
      <color indexed="8"/>
      <name val="Arial"/>
      <family val="2"/>
      <charset val="238"/>
    </font>
    <font>
      <sz val="9"/>
      <name val="Arial"/>
      <family val="2"/>
      <charset val="238"/>
    </font>
    <font>
      <b/>
      <sz val="9"/>
      <name val="Arial"/>
      <family val="2"/>
      <charset val="238"/>
    </font>
    <font>
      <b/>
      <sz val="9"/>
      <color indexed="8"/>
      <name val="Arial"/>
      <family val="2"/>
      <charset val="238"/>
    </font>
    <font>
      <b/>
      <sz val="11"/>
      <color indexed="8"/>
      <name val="Czcionka tekstu podstawowego"/>
      <charset val="238"/>
    </font>
    <font>
      <sz val="10"/>
      <name val="Arial Narrow"/>
      <family val="2"/>
      <charset val="238"/>
    </font>
    <font>
      <sz val="8"/>
      <name val="Arial Narrow"/>
      <family val="2"/>
      <charset val="238"/>
    </font>
    <font>
      <b/>
      <sz val="10"/>
      <name val="Arial"/>
      <family val="2"/>
      <charset val="238"/>
    </font>
    <font>
      <sz val="11"/>
      <name val="Arial Narrow"/>
      <family val="2"/>
      <charset val="238"/>
    </font>
    <font>
      <sz val="11"/>
      <name val="Arial"/>
      <family val="2"/>
      <charset val="238"/>
    </font>
    <font>
      <sz val="12"/>
      <name val="Arial"/>
      <family val="2"/>
      <charset val="238"/>
    </font>
    <font>
      <b/>
      <sz val="11"/>
      <name val="Czcionka tekstu podstawowego"/>
      <charset val="238"/>
    </font>
    <font>
      <sz val="11"/>
      <name val="Czcionka tekstu podstawowego"/>
      <family val="2"/>
      <charset val="238"/>
    </font>
    <font>
      <b/>
      <sz val="12"/>
      <color indexed="8"/>
      <name val="Arial"/>
      <family val="2"/>
      <charset val="238"/>
    </font>
    <font>
      <sz val="10"/>
      <color indexed="8"/>
      <name val="Arial"/>
      <family val="2"/>
      <charset val="238"/>
    </font>
    <font>
      <b/>
      <sz val="11"/>
      <name val="Arial"/>
      <family val="2"/>
      <charset val="238"/>
    </font>
    <font>
      <sz val="10"/>
      <color indexed="8"/>
      <name val="Arial Narrow"/>
      <family val="2"/>
      <charset val="238"/>
    </font>
    <font>
      <sz val="11"/>
      <name val="Czcionka tekstu podstawowego"/>
      <charset val="238"/>
    </font>
    <font>
      <b/>
      <i/>
      <sz val="9"/>
      <name val="Arial"/>
      <family val="2"/>
      <charset val="238"/>
    </font>
    <font>
      <b/>
      <i/>
      <sz val="10"/>
      <name val="Arial"/>
      <family val="2"/>
      <charset val="238"/>
    </font>
    <font>
      <b/>
      <i/>
      <sz val="12"/>
      <name val="Arial"/>
      <family val="2"/>
      <charset val="238"/>
    </font>
    <font>
      <b/>
      <sz val="10"/>
      <color indexed="8"/>
      <name val="Arial"/>
      <family val="2"/>
      <charset val="238"/>
    </font>
    <font>
      <sz val="11"/>
      <color theme="1"/>
      <name val="Czcionka tekstu podstawowego"/>
      <family val="2"/>
      <charset val="238"/>
    </font>
    <font>
      <b/>
      <sz val="11"/>
      <color theme="1"/>
      <name val="Czcionka tekstu podstawowego"/>
      <family val="2"/>
      <charset val="238"/>
    </font>
    <font>
      <b/>
      <i/>
      <sz val="9"/>
      <color theme="1"/>
      <name val="Arial"/>
      <family val="2"/>
      <charset val="238"/>
    </font>
    <font>
      <b/>
      <sz val="12"/>
      <color theme="1"/>
      <name val="Calibri"/>
      <family val="2"/>
      <charset val="238"/>
      <scheme val="minor"/>
    </font>
    <font>
      <sz val="9"/>
      <color theme="1"/>
      <name val="Arial"/>
      <family val="2"/>
      <charset val="238"/>
    </font>
    <font>
      <sz val="10"/>
      <color rgb="FF000000"/>
      <name val="Arial"/>
      <family val="2"/>
      <charset val="238"/>
    </font>
    <font>
      <sz val="10"/>
      <color theme="1"/>
      <name val="Arial"/>
      <family val="2"/>
      <charset val="238"/>
    </font>
    <font>
      <b/>
      <sz val="10"/>
      <color rgb="FF000000"/>
      <name val="Arial"/>
      <family val="2"/>
      <charset val="238"/>
    </font>
    <font>
      <b/>
      <sz val="10"/>
      <color theme="1"/>
      <name val="Arial"/>
      <family val="2"/>
      <charset val="238"/>
    </font>
    <font>
      <b/>
      <sz val="11"/>
      <name val="Calibri"/>
      <family val="2"/>
      <charset val="238"/>
      <scheme val="minor"/>
    </font>
    <font>
      <sz val="11"/>
      <name val="Calibri"/>
      <family val="2"/>
      <charset val="238"/>
      <scheme val="minor"/>
    </font>
    <font>
      <sz val="11"/>
      <color theme="1"/>
      <name val="Arial"/>
      <family val="2"/>
      <charset val="238"/>
    </font>
    <font>
      <b/>
      <sz val="11"/>
      <color theme="1"/>
      <name val="Arial"/>
      <family val="2"/>
      <charset val="238"/>
    </font>
    <font>
      <sz val="8"/>
      <color theme="1"/>
      <name val="Arial"/>
      <family val="2"/>
      <charset val="238"/>
    </font>
    <font>
      <b/>
      <i/>
      <sz val="10"/>
      <color theme="1"/>
      <name val="Arial"/>
      <family val="2"/>
      <charset val="238"/>
    </font>
    <font>
      <b/>
      <i/>
      <sz val="12"/>
      <color theme="1"/>
      <name val="Arial"/>
      <family val="2"/>
      <charset val="238"/>
    </font>
    <font>
      <b/>
      <sz val="12"/>
      <color rgb="FF000000"/>
      <name val="Arial"/>
      <family val="2"/>
      <charset val="238"/>
    </font>
    <font>
      <b/>
      <sz val="12"/>
      <color theme="1"/>
      <name val="Arial"/>
      <family val="2"/>
      <charset val="238"/>
    </font>
    <font>
      <b/>
      <sz val="11"/>
      <color theme="1"/>
      <name val="Czcionka tekstu podstawowego"/>
      <charset val="238"/>
    </font>
    <font>
      <b/>
      <sz val="8"/>
      <color theme="1"/>
      <name val="Arial Narrow"/>
      <family val="2"/>
      <charset val="238"/>
    </font>
    <font>
      <b/>
      <sz val="10"/>
      <color indexed="8"/>
      <name val="Czcionka tekstu podstawowego"/>
      <charset val="238"/>
    </font>
    <font>
      <b/>
      <sz val="10"/>
      <color theme="1"/>
      <name val="Czcionka tekstu podstawowego"/>
      <charset val="238"/>
    </font>
    <font>
      <b/>
      <sz val="10"/>
      <color indexed="10"/>
      <name val="Arial"/>
      <family val="2"/>
      <charset val="238"/>
    </font>
    <font>
      <sz val="11"/>
      <color rgb="FFFF0000"/>
      <name val="Arial"/>
      <family val="2"/>
      <charset val="238"/>
    </font>
    <font>
      <sz val="8"/>
      <color rgb="FFFF0000"/>
      <name val="Arial"/>
      <family val="2"/>
      <charset val="238"/>
    </font>
    <font>
      <sz val="11"/>
      <color rgb="FF000000"/>
      <name val="Calibri"/>
      <family val="2"/>
      <charset val="238"/>
    </font>
    <font>
      <b/>
      <sz val="12"/>
      <color rgb="FF000000"/>
      <name val="Calibri"/>
      <family val="2"/>
      <charset val="238"/>
    </font>
    <font>
      <b/>
      <sz val="12"/>
      <color theme="1"/>
      <name val="Czcionka tekstu podstawowego"/>
      <family val="2"/>
      <charset val="238"/>
    </font>
  </fonts>
  <fills count="23">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1"/>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rgb="FF00B0F0"/>
        <bgColor indexed="64"/>
      </patternFill>
    </fill>
    <fill>
      <patternFill patternType="solid">
        <fgColor rgb="FFFFC000"/>
        <bgColor indexed="64"/>
      </patternFill>
    </fill>
    <fill>
      <patternFill patternType="solid">
        <fgColor rgb="FF0070C0"/>
        <bgColor indexed="64"/>
      </patternFill>
    </fill>
    <fill>
      <patternFill patternType="solid">
        <fgColor theme="3" tint="0.39997558519241921"/>
        <bgColor indexed="64"/>
      </patternFill>
    </fill>
    <fill>
      <patternFill patternType="solid">
        <fgColor theme="6" tint="0.59999389629810485"/>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rgb="FFFFC000"/>
        <bgColor rgb="FF000000"/>
      </patternFill>
    </fill>
    <fill>
      <patternFill patternType="solid">
        <fgColor theme="2" tint="-0.249977111117893"/>
        <bgColor indexed="64"/>
      </patternFill>
    </fill>
    <fill>
      <patternFill patternType="solid">
        <fgColor theme="7" tint="0.59999389629810485"/>
        <bgColor indexed="64"/>
      </patternFill>
    </fill>
    <fill>
      <patternFill patternType="solid">
        <fgColor rgb="FFFF0000"/>
        <bgColor indexed="64"/>
      </patternFill>
    </fill>
    <fill>
      <patternFill patternType="solid">
        <fgColor rgb="FFFFFFFF"/>
        <bgColor indexed="64"/>
      </patternFill>
    </fill>
  </fills>
  <borders count="4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bottom/>
      <diagonal/>
    </border>
  </borders>
  <cellStyleXfs count="15">
    <xf numFmtId="0" fontId="0" fillId="0" borderId="0"/>
    <xf numFmtId="164" fontId="29" fillId="0" borderId="0" applyFont="0" applyFill="0" applyBorder="0" applyAlignment="0" applyProtection="0"/>
    <xf numFmtId="164" fontId="1" fillId="0" borderId="0" applyFont="0" applyFill="0" applyBorder="0" applyAlignment="0" applyProtection="0"/>
    <xf numFmtId="164" fontId="29" fillId="0" borderId="0" applyFont="0" applyFill="0" applyBorder="0" applyAlignment="0" applyProtection="0"/>
    <xf numFmtId="0" fontId="2" fillId="0" borderId="0"/>
    <xf numFmtId="0" fontId="6" fillId="0" borderId="0"/>
    <xf numFmtId="0" fontId="29" fillId="0" borderId="0"/>
    <xf numFmtId="0" fontId="29" fillId="0" borderId="0"/>
    <xf numFmtId="0" fontId="29" fillId="0" borderId="0"/>
    <xf numFmtId="0" fontId="29" fillId="0" borderId="0"/>
    <xf numFmtId="0" fontId="29" fillId="0" borderId="0"/>
    <xf numFmtId="0" fontId="1" fillId="0" borderId="0"/>
    <xf numFmtId="44" fontId="1" fillId="0" borderId="0" applyFont="0" applyFill="0" applyBorder="0" applyAlignment="0" applyProtection="0"/>
    <xf numFmtId="0" fontId="1" fillId="0" borderId="0"/>
    <xf numFmtId="0" fontId="2" fillId="0" borderId="0"/>
  </cellStyleXfs>
  <cellXfs count="744">
    <xf numFmtId="0" fontId="0" fillId="0" borderId="0" xfId="0"/>
    <xf numFmtId="0" fontId="0" fillId="0" borderId="0" xfId="0"/>
    <xf numFmtId="0" fontId="31" fillId="0" borderId="0" xfId="0" applyFont="1" applyAlignment="1">
      <alignment horizontal="left" vertical="top"/>
    </xf>
    <xf numFmtId="0" fontId="3" fillId="0" borderId="0" xfId="4" applyFont="1" applyFill="1" applyBorder="1" applyAlignment="1">
      <alignment horizontal="center" vertical="center" wrapText="1"/>
    </xf>
    <xf numFmtId="0" fontId="4" fillId="0" borderId="0" xfId="0" applyFont="1" applyFill="1" applyBorder="1" applyAlignment="1">
      <alignment horizontal="center" vertical="center" wrapText="1"/>
    </xf>
    <xf numFmtId="0" fontId="0" fillId="0" borderId="0" xfId="0" applyFill="1"/>
    <xf numFmtId="0" fontId="31" fillId="0" borderId="0" xfId="0" applyFont="1" applyFill="1" applyAlignment="1">
      <alignment horizontal="left" vertical="top"/>
    </xf>
    <xf numFmtId="0" fontId="32" fillId="0" borderId="0" xfId="0" applyFont="1" applyFill="1" applyAlignment="1">
      <alignment horizontal="center" vertical="center"/>
    </xf>
    <xf numFmtId="164" fontId="32" fillId="5" borderId="0" xfId="1" applyFont="1" applyFill="1" applyAlignment="1">
      <alignment horizontal="center" vertical="center"/>
    </xf>
    <xf numFmtId="164" fontId="32" fillId="0" borderId="0" xfId="1" applyFont="1" applyFill="1" applyAlignment="1">
      <alignment horizontal="center" vertical="center"/>
    </xf>
    <xf numFmtId="2" fontId="32" fillId="0" borderId="0" xfId="0" applyNumberFormat="1" applyFont="1" applyFill="1" applyAlignment="1">
      <alignment horizontal="center" vertical="center"/>
    </xf>
    <xf numFmtId="0" fontId="7" fillId="0"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2" fontId="7" fillId="5"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2" fontId="7" fillId="5" borderId="2" xfId="0" applyNumberFormat="1" applyFont="1" applyFill="1" applyBorder="1" applyAlignment="1">
      <alignment horizontal="center" vertical="center" wrapText="1"/>
    </xf>
    <xf numFmtId="0" fontId="33" fillId="0" borderId="2" xfId="0" applyFont="1" applyFill="1" applyBorder="1" applyAlignment="1">
      <alignment horizontal="center" vertical="center"/>
    </xf>
    <xf numFmtId="0" fontId="7" fillId="0" borderId="3" xfId="0" applyFont="1" applyFill="1" applyBorder="1" applyAlignment="1">
      <alignment horizontal="center" vertical="center" wrapText="1"/>
    </xf>
    <xf numFmtId="0" fontId="7" fillId="5" borderId="3" xfId="0" applyFont="1" applyFill="1" applyBorder="1" applyAlignment="1">
      <alignment horizontal="center" vertical="center" wrapText="1"/>
    </xf>
    <xf numFmtId="2" fontId="7" fillId="5" borderId="3" xfId="0" applyNumberFormat="1" applyFont="1" applyFill="1" applyBorder="1" applyAlignment="1">
      <alignment horizontal="center" vertical="center" wrapText="1"/>
    </xf>
    <xf numFmtId="0" fontId="33" fillId="0" borderId="3" xfId="0" applyFont="1" applyFill="1" applyBorder="1" applyAlignment="1">
      <alignment horizontal="center" vertical="center"/>
    </xf>
    <xf numFmtId="0" fontId="33" fillId="0" borderId="4" xfId="0" applyFont="1" applyFill="1" applyBorder="1" applyAlignment="1">
      <alignment horizontal="center" vertical="center" wrapText="1"/>
    </xf>
    <xf numFmtId="0" fontId="33" fillId="0" borderId="2" xfId="0" applyFont="1" applyFill="1" applyBorder="1" applyAlignment="1">
      <alignment horizontal="center" vertical="center" wrapText="1"/>
    </xf>
    <xf numFmtId="2" fontId="7" fillId="5" borderId="5" xfId="0" applyNumberFormat="1"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33" fillId="0" borderId="8" xfId="0" applyFont="1" applyFill="1" applyBorder="1" applyAlignment="1">
      <alignment horizontal="center" vertical="center"/>
    </xf>
    <xf numFmtId="0" fontId="33" fillId="5" borderId="0" xfId="0" applyFont="1" applyFill="1" applyAlignment="1">
      <alignment horizontal="center" vertical="center"/>
    </xf>
    <xf numFmtId="0" fontId="33" fillId="5" borderId="2" xfId="0" applyFont="1" applyFill="1" applyBorder="1" applyAlignment="1">
      <alignment horizontal="center" vertical="center" wrapText="1"/>
    </xf>
    <xf numFmtId="0" fontId="33" fillId="5" borderId="2" xfId="0" applyFont="1" applyFill="1" applyBorder="1" applyAlignment="1">
      <alignment horizontal="center" vertical="center"/>
    </xf>
    <xf numFmtId="0" fontId="33" fillId="0" borderId="1"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33" fillId="5" borderId="1" xfId="0" applyFont="1" applyFill="1" applyBorder="1" applyAlignment="1">
      <alignment horizontal="center" vertical="center" wrapText="1"/>
    </xf>
    <xf numFmtId="2" fontId="33" fillId="5"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2" fontId="8" fillId="5"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5" borderId="2" xfId="0" applyFont="1" applyFill="1" applyBorder="1" applyAlignment="1">
      <alignment horizontal="center" vertical="center" wrapText="1"/>
    </xf>
    <xf numFmtId="2" fontId="8" fillId="5" borderId="2" xfId="0" applyNumberFormat="1" applyFont="1" applyFill="1" applyBorder="1" applyAlignment="1">
      <alignment horizontal="center" vertical="center" wrapText="1"/>
    </xf>
    <xf numFmtId="0" fontId="9" fillId="6" borderId="10" xfId="4" applyFont="1" applyFill="1" applyBorder="1" applyAlignment="1">
      <alignment horizontal="center" vertical="center" wrapText="1"/>
    </xf>
    <xf numFmtId="0" fontId="10" fillId="6" borderId="10" xfId="0" applyFont="1" applyFill="1" applyBorder="1" applyAlignment="1">
      <alignment horizontal="center" vertical="center" wrapText="1"/>
    </xf>
    <xf numFmtId="2" fontId="33" fillId="5" borderId="2" xfId="0" applyNumberFormat="1" applyFont="1" applyFill="1" applyBorder="1" applyAlignment="1">
      <alignment horizontal="center" vertical="center" wrapText="1"/>
    </xf>
    <xf numFmtId="0" fontId="33" fillId="7" borderId="2" xfId="0" applyFont="1" applyFill="1" applyBorder="1" applyAlignment="1">
      <alignment horizontal="center" vertical="center"/>
    </xf>
    <xf numFmtId="0" fontId="33" fillId="7" borderId="3" xfId="0" applyFont="1" applyFill="1" applyBorder="1" applyAlignment="1">
      <alignment horizontal="center" vertical="center"/>
    </xf>
    <xf numFmtId="0" fontId="33" fillId="7" borderId="1" xfId="0" applyFont="1" applyFill="1" applyBorder="1" applyAlignment="1">
      <alignment horizontal="center" vertical="center"/>
    </xf>
    <xf numFmtId="0" fontId="3" fillId="2" borderId="11" xfId="4"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11" applyFont="1" applyFill="1" applyBorder="1" applyAlignment="1">
      <alignment horizontal="center" vertical="center" wrapText="1"/>
    </xf>
    <xf numFmtId="0" fontId="2" fillId="8" borderId="2" xfId="11" applyFont="1" applyFill="1" applyBorder="1" applyAlignment="1">
      <alignment horizontal="center"/>
    </xf>
    <xf numFmtId="4" fontId="2" fillId="8" borderId="2" xfId="0" applyNumberFormat="1" applyFont="1" applyFill="1" applyBorder="1" applyAlignment="1">
      <alignment horizontal="center"/>
    </xf>
    <xf numFmtId="0" fontId="2"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11" applyFont="1" applyFill="1" applyBorder="1" applyAlignment="1">
      <alignment horizontal="center" vertical="center" wrapText="1"/>
    </xf>
    <xf numFmtId="0" fontId="2" fillId="8" borderId="3" xfId="11" applyFont="1" applyFill="1" applyBorder="1" applyAlignment="1">
      <alignment horizontal="center"/>
    </xf>
    <xf numFmtId="4" fontId="2" fillId="8" borderId="3" xfId="0" applyNumberFormat="1" applyFont="1" applyFill="1" applyBorder="1" applyAlignment="1">
      <alignment horizontal="center"/>
    </xf>
    <xf numFmtId="0" fontId="12" fillId="9" borderId="2" xfId="0" applyFont="1" applyFill="1" applyBorder="1" applyAlignment="1">
      <alignment horizontal="center"/>
    </xf>
    <xf numFmtId="49" fontId="13" fillId="9" borderId="12" xfId="0" applyNumberFormat="1" applyFont="1" applyFill="1" applyBorder="1"/>
    <xf numFmtId="4" fontId="12" fillId="9" borderId="2" xfId="0" applyNumberFormat="1" applyFont="1" applyFill="1" applyBorder="1" applyAlignment="1">
      <alignment horizontal="center"/>
    </xf>
    <xf numFmtId="0" fontId="2" fillId="0" borderId="9" xfId="0" applyFont="1" applyBorder="1" applyAlignment="1">
      <alignment horizontal="center" vertical="center" wrapText="1"/>
    </xf>
    <xf numFmtId="4" fontId="2" fillId="8" borderId="1" xfId="0" applyNumberFormat="1" applyFont="1" applyFill="1" applyBorder="1" applyAlignment="1">
      <alignment horizontal="center" vertical="center" wrapText="1"/>
    </xf>
    <xf numFmtId="4" fontId="2" fillId="8" borderId="2"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8" borderId="2" xfId="0" applyFont="1" applyFill="1" applyBorder="1" applyAlignment="1">
      <alignment horizontal="center"/>
    </xf>
    <xf numFmtId="0" fontId="2" fillId="0" borderId="2" xfId="0" applyFont="1" applyBorder="1" applyAlignment="1">
      <alignment horizontal="center" vertical="center" wrapText="1"/>
    </xf>
    <xf numFmtId="0" fontId="2" fillId="0" borderId="3" xfId="11" applyFont="1" applyFill="1" applyBorder="1" applyAlignment="1">
      <alignment horizontal="center" vertical="center" wrapText="1"/>
    </xf>
    <xf numFmtId="0" fontId="2" fillId="8" borderId="3" xfId="0" applyFont="1" applyFill="1" applyBorder="1" applyAlignment="1">
      <alignment horizontal="center"/>
    </xf>
    <xf numFmtId="0" fontId="2" fillId="0" borderId="13" xfId="0" applyFont="1" applyBorder="1" applyAlignment="1">
      <alignment horizontal="center" vertical="center" wrapText="1"/>
    </xf>
    <xf numFmtId="4" fontId="2" fillId="8" borderId="3"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11" applyFont="1" applyFill="1" applyBorder="1" applyAlignment="1">
      <alignment horizontal="center"/>
    </xf>
    <xf numFmtId="0" fontId="14" fillId="10" borderId="1" xfId="0" applyFont="1" applyFill="1" applyBorder="1" applyAlignment="1">
      <alignment horizontal="center" vertical="center" wrapText="1"/>
    </xf>
    <xf numFmtId="0" fontId="15" fillId="8" borderId="2" xfId="0" applyFont="1" applyFill="1" applyBorder="1" applyAlignment="1">
      <alignment horizontal="left"/>
    </xf>
    <xf numFmtId="0" fontId="12" fillId="8" borderId="2" xfId="0" applyFont="1" applyFill="1" applyBorder="1" applyAlignment="1">
      <alignment horizontal="center"/>
    </xf>
    <xf numFmtId="0" fontId="12" fillId="8" borderId="3" xfId="0" applyFont="1" applyFill="1" applyBorder="1" applyAlignment="1">
      <alignment horizontal="center"/>
    </xf>
    <xf numFmtId="0" fontId="2" fillId="0" borderId="3" xfId="0" applyFont="1" applyBorder="1" applyAlignment="1">
      <alignment horizontal="center" vertical="center" wrapText="1"/>
    </xf>
    <xf numFmtId="0" fontId="2" fillId="9" borderId="2" xfId="0" applyFont="1" applyFill="1" applyBorder="1" applyAlignment="1">
      <alignment horizontal="center" vertical="center" wrapText="1"/>
    </xf>
    <xf numFmtId="0" fontId="15" fillId="9" borderId="2" xfId="0" applyFont="1" applyFill="1" applyBorder="1" applyAlignment="1">
      <alignment horizontal="left"/>
    </xf>
    <xf numFmtId="0" fontId="2" fillId="9" borderId="2" xfId="11" applyFont="1" applyFill="1" applyBorder="1" applyAlignment="1">
      <alignment horizontal="center" vertical="center" wrapText="1"/>
    </xf>
    <xf numFmtId="4" fontId="2" fillId="9" borderId="2" xfId="0" applyNumberFormat="1" applyFont="1" applyFill="1" applyBorder="1" applyAlignment="1">
      <alignment horizontal="center" vertical="center" wrapText="1"/>
    </xf>
    <xf numFmtId="0" fontId="2" fillId="0" borderId="1" xfId="4"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2" xfId="4"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4"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4" fontId="14" fillId="10" borderId="1" xfId="5" applyNumberFormat="1" applyFont="1" applyFill="1" applyBorder="1" applyAlignment="1">
      <alignment horizontal="center" vertical="center"/>
    </xf>
    <xf numFmtId="0" fontId="2" fillId="9" borderId="2" xfId="4" applyFont="1" applyFill="1" applyBorder="1" applyAlignment="1">
      <alignment horizontal="center" vertical="center" wrapText="1"/>
    </xf>
    <xf numFmtId="0" fontId="2" fillId="8" borderId="1" xfId="0" applyFont="1" applyFill="1" applyBorder="1" applyAlignment="1">
      <alignment horizontal="center" vertical="center" wrapText="1"/>
    </xf>
    <xf numFmtId="16" fontId="2" fillId="0" borderId="1" xfId="0" applyNumberFormat="1" applyFont="1" applyBorder="1" applyAlignment="1">
      <alignment horizontal="center" vertical="center" wrapText="1"/>
    </xf>
    <xf numFmtId="0" fontId="2"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0" borderId="8" xfId="0" applyFont="1" applyBorder="1" applyAlignment="1">
      <alignment horizontal="center" vertical="center" wrapText="1"/>
    </xf>
    <xf numFmtId="4" fontId="2" fillId="9" borderId="2" xfId="4" applyNumberFormat="1" applyFont="1" applyFill="1" applyBorder="1" applyAlignment="1">
      <alignment horizontal="center" vertical="center" wrapText="1"/>
    </xf>
    <xf numFmtId="4" fontId="14" fillId="10" borderId="6" xfId="0" applyNumberFormat="1" applyFont="1" applyFill="1" applyBorder="1" applyAlignment="1">
      <alignment horizontal="center" vertical="center"/>
    </xf>
    <xf numFmtId="0" fontId="2" fillId="0" borderId="1" xfId="11" applyFont="1" applyFill="1" applyBorder="1" applyAlignment="1">
      <alignment horizontal="center" vertical="center"/>
    </xf>
    <xf numFmtId="0" fontId="2" fillId="8" borderId="1" xfId="0" applyFont="1" applyFill="1" applyBorder="1" applyAlignment="1">
      <alignment horizontal="center" vertical="center"/>
    </xf>
    <xf numFmtId="4" fontId="2" fillId="8" borderId="1" xfId="0" applyNumberFormat="1" applyFont="1" applyFill="1" applyBorder="1" applyAlignment="1">
      <alignment horizontal="center" vertical="center"/>
    </xf>
    <xf numFmtId="0" fontId="2" fillId="8" borderId="2" xfId="0" applyFont="1" applyFill="1" applyBorder="1" applyAlignment="1">
      <alignment horizontal="center" vertical="center"/>
    </xf>
    <xf numFmtId="4" fontId="2" fillId="8" borderId="2" xfId="0" applyNumberFormat="1" applyFont="1" applyFill="1" applyBorder="1" applyAlignment="1">
      <alignment horizontal="center" vertical="center"/>
    </xf>
    <xf numFmtId="0" fontId="2" fillId="0" borderId="2" xfId="11" applyFont="1" applyFill="1" applyBorder="1" applyAlignment="1">
      <alignment horizontal="center" vertical="center"/>
    </xf>
    <xf numFmtId="0" fontId="2" fillId="0" borderId="3" xfId="11" applyFont="1" applyFill="1" applyBorder="1" applyAlignment="1">
      <alignment horizontal="center" vertical="center"/>
    </xf>
    <xf numFmtId="0" fontId="2" fillId="8" borderId="3" xfId="0" applyFont="1" applyFill="1" applyBorder="1" applyAlignment="1">
      <alignment horizontal="center" vertical="center"/>
    </xf>
    <xf numFmtId="4" fontId="2" fillId="8" borderId="3" xfId="0" applyNumberFormat="1" applyFont="1" applyFill="1" applyBorder="1" applyAlignment="1">
      <alignment horizontal="center" vertical="center"/>
    </xf>
    <xf numFmtId="0" fontId="14" fillId="10" borderId="2" xfId="0" applyFont="1" applyFill="1" applyBorder="1" applyAlignment="1">
      <alignment horizontal="center" vertical="center" wrapText="1"/>
    </xf>
    <xf numFmtId="4" fontId="14" fillId="10" borderId="2" xfId="0" applyNumberFormat="1" applyFont="1" applyFill="1" applyBorder="1" applyAlignment="1">
      <alignment horizontal="center" vertical="center"/>
    </xf>
    <xf numFmtId="4" fontId="2" fillId="9" borderId="2" xfId="11" applyNumberFormat="1" applyFont="1" applyFill="1" applyBorder="1" applyAlignment="1">
      <alignment horizontal="center" vertical="center" wrapText="1"/>
    </xf>
    <xf numFmtId="0" fontId="2" fillId="8" borderId="1" xfId="11" applyFont="1" applyFill="1" applyBorder="1" applyAlignment="1">
      <alignment horizontal="center" vertical="center" wrapText="1"/>
    </xf>
    <xf numFmtId="0" fontId="2" fillId="8" borderId="2" xfId="11" applyFont="1" applyFill="1" applyBorder="1" applyAlignment="1">
      <alignment horizontal="center" vertical="center" wrapText="1"/>
    </xf>
    <xf numFmtId="0" fontId="2" fillId="8" borderId="8" xfId="0" applyFont="1" applyFill="1" applyBorder="1" applyAlignment="1">
      <alignment horizontal="center" vertical="center" wrapText="1"/>
    </xf>
    <xf numFmtId="0" fontId="2" fillId="8" borderId="3" xfId="11" applyFont="1" applyFill="1" applyBorder="1" applyAlignment="1">
      <alignment horizontal="center" vertical="center" wrapText="1"/>
    </xf>
    <xf numFmtId="4" fontId="2" fillId="8" borderId="14" xfId="0" applyNumberFormat="1" applyFont="1" applyFill="1" applyBorder="1" applyAlignment="1">
      <alignment horizontal="center" vertical="center"/>
    </xf>
    <xf numFmtId="0" fontId="2" fillId="8" borderId="8" xfId="11" applyFont="1" applyFill="1" applyBorder="1" applyAlignment="1">
      <alignment horizontal="center" vertical="center" wrapText="1"/>
    </xf>
    <xf numFmtId="4" fontId="2" fillId="8" borderId="8" xfId="0" applyNumberFormat="1" applyFont="1" applyFill="1" applyBorder="1" applyAlignment="1">
      <alignment horizontal="center" vertical="center" wrapText="1"/>
    </xf>
    <xf numFmtId="0" fontId="2" fillId="0" borderId="12" xfId="5" applyFont="1" applyFill="1" applyBorder="1" applyAlignment="1">
      <alignment wrapText="1"/>
    </xf>
    <xf numFmtId="0" fontId="2" fillId="8" borderId="14" xfId="0" applyFont="1" applyFill="1" applyBorder="1" applyAlignment="1">
      <alignment wrapText="1"/>
    </xf>
    <xf numFmtId="0" fontId="2" fillId="8" borderId="15" xfId="11" applyFont="1" applyFill="1" applyBorder="1"/>
    <xf numFmtId="4" fontId="2" fillId="8" borderId="7" xfId="0" applyNumberFormat="1" applyFont="1" applyFill="1" applyBorder="1" applyAlignment="1">
      <alignment horizontal="center" vertical="center"/>
    </xf>
    <xf numFmtId="0" fontId="2" fillId="8" borderId="16" xfId="0" applyFont="1" applyFill="1" applyBorder="1" applyAlignment="1">
      <alignment wrapText="1"/>
    </xf>
    <xf numFmtId="0" fontId="2" fillId="8" borderId="17" xfId="11" applyFont="1" applyFill="1" applyBorder="1" applyAlignment="1">
      <alignment wrapText="1"/>
    </xf>
    <xf numFmtId="0" fontId="2" fillId="8" borderId="18" xfId="11" applyFont="1" applyFill="1" applyBorder="1"/>
    <xf numFmtId="0" fontId="2" fillId="8" borderId="2" xfId="0" applyFont="1" applyFill="1" applyBorder="1" applyAlignment="1">
      <alignment wrapText="1"/>
    </xf>
    <xf numFmtId="0" fontId="2" fillId="8" borderId="2" xfId="11" applyFont="1" applyFill="1" applyBorder="1"/>
    <xf numFmtId="0" fontId="2" fillId="9" borderId="2" xfId="5" applyFont="1" applyFill="1" applyBorder="1" applyAlignment="1">
      <alignment wrapText="1"/>
    </xf>
    <xf numFmtId="0" fontId="2" fillId="9" borderId="2" xfId="11" applyFont="1" applyFill="1" applyBorder="1"/>
    <xf numFmtId="0" fontId="2" fillId="9" borderId="2" xfId="0" applyFont="1" applyFill="1" applyBorder="1" applyAlignment="1">
      <alignment horizontal="center" vertical="center"/>
    </xf>
    <xf numFmtId="4" fontId="2" fillId="9" borderId="2" xfId="0" applyNumberFormat="1"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4" fontId="2" fillId="0" borderId="1" xfId="0" applyNumberFormat="1" applyFont="1" applyBorder="1" applyAlignment="1">
      <alignment horizontal="center" vertical="center"/>
    </xf>
    <xf numFmtId="0" fontId="2" fillId="0" borderId="2" xfId="0" applyFont="1" applyFill="1" applyBorder="1" applyAlignment="1">
      <alignment horizontal="center" vertical="center"/>
    </xf>
    <xf numFmtId="0" fontId="2" fillId="0" borderId="2" xfId="0" applyFont="1" applyBorder="1" applyAlignment="1">
      <alignment horizontal="center" vertical="center"/>
    </xf>
    <xf numFmtId="4" fontId="2" fillId="0" borderId="2" xfId="0" applyNumberFormat="1" applyFont="1" applyBorder="1" applyAlignment="1">
      <alignment horizontal="center" vertical="center"/>
    </xf>
    <xf numFmtId="0" fontId="2" fillId="0" borderId="5" xfId="0" applyFont="1" applyBorder="1" applyAlignment="1">
      <alignment horizontal="center" vertical="center" wrapText="1"/>
    </xf>
    <xf numFmtId="0" fontId="2" fillId="0" borderId="3" xfId="0" applyFont="1" applyFill="1" applyBorder="1" applyAlignment="1">
      <alignment horizontal="center" vertical="center"/>
    </xf>
    <xf numFmtId="0" fontId="2" fillId="0" borderId="3" xfId="0" applyFont="1" applyBorder="1" applyAlignment="1">
      <alignment horizontal="center" vertical="center"/>
    </xf>
    <xf numFmtId="4" fontId="2" fillId="0" borderId="3" xfId="0" applyNumberFormat="1" applyFont="1" applyBorder="1" applyAlignment="1">
      <alignment horizontal="center" vertical="center"/>
    </xf>
    <xf numFmtId="0" fontId="2" fillId="0" borderId="19" xfId="0" applyFont="1" applyBorder="1" applyAlignment="1">
      <alignment horizontal="center" vertical="center" wrapText="1"/>
    </xf>
    <xf numFmtId="0" fontId="2" fillId="9" borderId="2" xfId="11" applyFont="1" applyFill="1" applyBorder="1" applyAlignment="1">
      <alignment horizontal="center" vertical="center"/>
    </xf>
    <xf numFmtId="4" fontId="14" fillId="10" borderId="1" xfId="0" applyNumberFormat="1" applyFont="1" applyFill="1" applyBorder="1" applyAlignment="1">
      <alignment horizontal="center" vertical="center"/>
    </xf>
    <xf numFmtId="0" fontId="16" fillId="8" borderId="2" xfId="0" applyFont="1" applyFill="1" applyBorder="1" applyAlignment="1">
      <alignment horizontal="left" wrapText="1"/>
    </xf>
    <xf numFmtId="0" fontId="17" fillId="9" borderId="2" xfId="4" applyFont="1" applyFill="1" applyBorder="1" applyAlignment="1">
      <alignment horizontal="center" vertical="center" wrapText="1"/>
    </xf>
    <xf numFmtId="0" fontId="0" fillId="9" borderId="2" xfId="0" applyFill="1" applyBorder="1"/>
    <xf numFmtId="0" fontId="19" fillId="0" borderId="0" xfId="0" applyFont="1" applyAlignment="1">
      <alignment horizontal="center" vertical="center"/>
    </xf>
    <xf numFmtId="0" fontId="4" fillId="2" borderId="1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1" xfId="11" applyFont="1" applyFill="1" applyBorder="1" applyAlignment="1">
      <alignment horizontal="center" vertical="center" wrapText="1"/>
    </xf>
    <xf numFmtId="4" fontId="21" fillId="0" borderId="1" xfId="0" applyNumberFormat="1" applyFont="1" applyFill="1" applyBorder="1" applyAlignment="1">
      <alignment horizontal="center" vertical="center" wrapText="1"/>
    </xf>
    <xf numFmtId="0" fontId="21" fillId="0" borderId="2" xfId="5" applyFont="1" applyFill="1" applyBorder="1" applyAlignment="1">
      <alignment horizontal="center" vertical="center"/>
    </xf>
    <xf numFmtId="4" fontId="21" fillId="0" borderId="2" xfId="0" applyNumberFormat="1" applyFont="1" applyFill="1" applyBorder="1" applyAlignment="1">
      <alignment horizontal="center" vertical="center" wrapText="1"/>
    </xf>
    <xf numFmtId="0" fontId="21" fillId="0" borderId="2" xfId="11" applyFont="1" applyFill="1" applyBorder="1" applyAlignment="1">
      <alignment horizontal="center" vertical="center" wrapText="1"/>
    </xf>
    <xf numFmtId="0" fontId="21" fillId="0" borderId="2" xfId="0" applyFont="1" applyFill="1" applyBorder="1" applyAlignment="1">
      <alignment horizontal="center" vertical="center" wrapText="1"/>
    </xf>
    <xf numFmtId="2" fontId="21" fillId="0" borderId="1" xfId="0" applyNumberFormat="1" applyFont="1" applyFill="1" applyBorder="1" applyAlignment="1">
      <alignment horizontal="center" vertical="center" wrapText="1"/>
    </xf>
    <xf numFmtId="2" fontId="21" fillId="0" borderId="2" xfId="0" applyNumberFormat="1"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1" xfId="0" applyFont="1" applyBorder="1" applyAlignment="1">
      <alignment horizontal="center" vertical="center" wrapText="1"/>
    </xf>
    <xf numFmtId="0" fontId="0" fillId="0" borderId="2" xfId="0" applyBorder="1" applyAlignment="1">
      <alignment horizontal="center" vertical="center" wrapText="1"/>
    </xf>
    <xf numFmtId="2" fontId="21" fillId="3" borderId="2" xfId="5" applyNumberFormat="1" applyFont="1" applyFill="1" applyBorder="1" applyAlignment="1">
      <alignment horizontal="center" vertical="center" wrapText="1"/>
    </xf>
    <xf numFmtId="0" fontId="21" fillId="0" borderId="3" xfId="0" applyFont="1" applyFill="1" applyBorder="1" applyAlignment="1">
      <alignment horizontal="center" vertical="center" wrapText="1"/>
    </xf>
    <xf numFmtId="0" fontId="21" fillId="0" borderId="3" xfId="11" applyFont="1" applyFill="1" applyBorder="1" applyAlignment="1">
      <alignment horizontal="center" vertical="center" wrapText="1"/>
    </xf>
    <xf numFmtId="4" fontId="21" fillId="0" borderId="3" xfId="0" applyNumberFormat="1" applyFont="1" applyFill="1" applyBorder="1" applyAlignment="1">
      <alignment horizontal="center" vertical="center" wrapText="1"/>
    </xf>
    <xf numFmtId="0" fontId="21" fillId="3" borderId="1" xfId="5" applyFont="1" applyFill="1" applyBorder="1" applyAlignment="1">
      <alignment horizontal="center" vertical="center" wrapText="1"/>
    </xf>
    <xf numFmtId="0" fontId="21" fillId="0" borderId="1" xfId="5" applyFont="1" applyBorder="1" applyAlignment="1">
      <alignment horizontal="center" vertical="center" wrapText="1"/>
    </xf>
    <xf numFmtId="0" fontId="21" fillId="0" borderId="1" xfId="5" applyFont="1" applyFill="1" applyBorder="1" applyAlignment="1">
      <alignment horizontal="center" vertical="center" wrapText="1"/>
    </xf>
    <xf numFmtId="0" fontId="2" fillId="0" borderId="1" xfId="5" applyFont="1" applyFill="1" applyBorder="1" applyAlignment="1">
      <alignment horizontal="center" vertical="center" wrapText="1"/>
    </xf>
    <xf numFmtId="2" fontId="2" fillId="0" borderId="1" xfId="5" applyNumberFormat="1" applyFont="1" applyFill="1" applyBorder="1" applyAlignment="1">
      <alignment horizontal="center" vertical="center" wrapText="1"/>
    </xf>
    <xf numFmtId="2" fontId="2" fillId="3" borderId="2" xfId="5" applyNumberFormat="1" applyFont="1" applyFill="1" applyBorder="1" applyAlignment="1">
      <alignment horizontal="center" vertical="center" wrapText="1"/>
    </xf>
    <xf numFmtId="0" fontId="21" fillId="3" borderId="2" xfId="5" applyFont="1" applyFill="1" applyBorder="1" applyAlignment="1">
      <alignment horizontal="center" vertical="center" wrapText="1"/>
    </xf>
    <xf numFmtId="0" fontId="21" fillId="0" borderId="2" xfId="5" applyFont="1" applyBorder="1" applyAlignment="1">
      <alignment horizontal="center" vertical="center" wrapText="1"/>
    </xf>
    <xf numFmtId="0" fontId="2" fillId="0" borderId="2" xfId="5" applyFont="1" applyFill="1" applyBorder="1" applyAlignment="1">
      <alignment horizontal="center" vertical="center"/>
    </xf>
    <xf numFmtId="0" fontId="2" fillId="3" borderId="2" xfId="5" applyFont="1" applyFill="1" applyBorder="1" applyAlignment="1">
      <alignment horizontal="center" vertical="center" wrapText="1"/>
    </xf>
    <xf numFmtId="0" fontId="21" fillId="0" borderId="2" xfId="5" applyFont="1" applyFill="1" applyBorder="1" applyAlignment="1">
      <alignment horizontal="center" vertical="center" wrapText="1"/>
    </xf>
    <xf numFmtId="2" fontId="21" fillId="0" borderId="2" xfId="5" applyNumberFormat="1" applyFont="1" applyFill="1" applyBorder="1" applyAlignment="1">
      <alignment horizontal="center" vertical="center" wrapText="1"/>
    </xf>
    <xf numFmtId="0" fontId="21" fillId="0" borderId="2" xfId="0" applyFont="1" applyFill="1" applyBorder="1" applyAlignment="1">
      <alignment horizontal="center" vertical="center"/>
    </xf>
    <xf numFmtId="0" fontId="21" fillId="0" borderId="2" xfId="4" applyFont="1" applyBorder="1" applyAlignment="1">
      <alignment horizontal="center" vertical="center" wrapText="1"/>
    </xf>
    <xf numFmtId="2" fontId="2" fillId="0" borderId="1" xfId="4" applyNumberFormat="1" applyFont="1" applyFill="1" applyBorder="1" applyAlignment="1">
      <alignment horizontal="center" vertical="center" wrapText="1"/>
    </xf>
    <xf numFmtId="2" fontId="2" fillId="0" borderId="2" xfId="4" applyNumberFormat="1" applyFont="1" applyFill="1" applyBorder="1" applyAlignment="1">
      <alignment horizontal="center" vertical="center" wrapText="1"/>
    </xf>
    <xf numFmtId="4" fontId="21" fillId="0" borderId="1" xfId="11" applyNumberFormat="1" applyFont="1" applyFill="1" applyBorder="1" applyAlignment="1">
      <alignment horizontal="center" vertical="center" wrapText="1"/>
    </xf>
    <xf numFmtId="4" fontId="21" fillId="0" borderId="2" xfId="11" applyNumberFormat="1" applyFont="1" applyFill="1" applyBorder="1" applyAlignment="1">
      <alignment horizontal="center" vertical="center" wrapText="1"/>
    </xf>
    <xf numFmtId="0" fontId="2" fillId="0" borderId="8" xfId="11" applyFont="1" applyFill="1" applyBorder="1" applyAlignment="1">
      <alignment horizontal="center" vertical="center" wrapText="1"/>
    </xf>
    <xf numFmtId="4" fontId="21" fillId="0" borderId="3" xfId="11" applyNumberFormat="1" applyFont="1" applyFill="1" applyBorder="1" applyAlignment="1">
      <alignment horizontal="center" vertical="center" wrapText="1"/>
    </xf>
    <xf numFmtId="0" fontId="21" fillId="0" borderId="8" xfId="11" applyFont="1" applyFill="1" applyBorder="1" applyAlignment="1">
      <alignment horizontal="center" vertical="center" wrapText="1"/>
    </xf>
    <xf numFmtId="2" fontId="2" fillId="0" borderId="3" xfId="4" applyNumberFormat="1" applyFont="1" applyFill="1" applyBorder="1" applyAlignment="1">
      <alignment horizontal="center" vertical="center" wrapText="1"/>
    </xf>
    <xf numFmtId="0" fontId="21" fillId="0" borderId="2" xfId="0" applyFont="1" applyBorder="1" applyAlignment="1">
      <alignment horizontal="center" vertical="center" wrapText="1"/>
    </xf>
    <xf numFmtId="2" fontId="21" fillId="0" borderId="3" xfId="0" applyNumberFormat="1" applyFont="1" applyFill="1" applyBorder="1" applyAlignment="1">
      <alignment horizontal="center" vertical="center" wrapText="1"/>
    </xf>
    <xf numFmtId="0" fontId="4" fillId="2" borderId="20" xfId="8" applyFont="1" applyFill="1" applyBorder="1" applyAlignment="1">
      <alignment horizontal="center" vertical="center" wrapText="1"/>
    </xf>
    <xf numFmtId="0" fontId="34" fillId="0" borderId="1" xfId="8" applyFont="1" applyFill="1" applyBorder="1" applyAlignment="1">
      <alignment horizontal="center" vertical="center"/>
    </xf>
    <xf numFmtId="0" fontId="34" fillId="0" borderId="1" xfId="8" applyFont="1" applyFill="1" applyBorder="1" applyAlignment="1">
      <alignment horizontal="center" vertical="center" wrapText="1"/>
    </xf>
    <xf numFmtId="4" fontId="34" fillId="0" borderId="1" xfId="8" applyNumberFormat="1" applyFont="1" applyFill="1" applyBorder="1" applyAlignment="1">
      <alignment horizontal="center" vertical="center"/>
    </xf>
    <xf numFmtId="0" fontId="34" fillId="0" borderId="2" xfId="8" applyFont="1" applyFill="1" applyBorder="1" applyAlignment="1">
      <alignment horizontal="center" vertical="center"/>
    </xf>
    <xf numFmtId="0" fontId="34" fillId="0" borderId="2" xfId="8" applyFont="1" applyFill="1" applyBorder="1" applyAlignment="1">
      <alignment horizontal="center" vertical="center" wrapText="1"/>
    </xf>
    <xf numFmtId="4" fontId="34" fillId="0" borderId="2" xfId="8" applyNumberFormat="1" applyFont="1" applyFill="1" applyBorder="1" applyAlignment="1">
      <alignment horizontal="center" vertical="center"/>
    </xf>
    <xf numFmtId="0" fontId="34" fillId="8" borderId="2" xfId="8" applyFont="1" applyFill="1" applyBorder="1" applyAlignment="1">
      <alignment horizontal="center" vertical="center"/>
    </xf>
    <xf numFmtId="0" fontId="34" fillId="8" borderId="2" xfId="8" applyFont="1" applyFill="1" applyBorder="1" applyAlignment="1">
      <alignment horizontal="center" vertical="center" wrapText="1"/>
    </xf>
    <xf numFmtId="4" fontId="34" fillId="8" borderId="2" xfId="8" applyNumberFormat="1" applyFont="1" applyFill="1" applyBorder="1" applyAlignment="1">
      <alignment horizontal="center" vertical="center"/>
    </xf>
    <xf numFmtId="0" fontId="35" fillId="0" borderId="16" xfId="7" applyFont="1" applyFill="1" applyBorder="1" applyAlignment="1">
      <alignment horizontal="center" vertical="center" wrapText="1"/>
    </xf>
    <xf numFmtId="0" fontId="34" fillId="11" borderId="0" xfId="8" applyFont="1" applyFill="1" applyBorder="1" applyAlignment="1">
      <alignment horizontal="center" vertical="center"/>
    </xf>
    <xf numFmtId="0" fontId="36" fillId="11" borderId="1" xfId="8" applyFont="1" applyFill="1" applyBorder="1" applyAlignment="1">
      <alignment horizontal="center" vertical="center" wrapText="1"/>
    </xf>
    <xf numFmtId="0" fontId="34" fillId="11" borderId="0" xfId="8" applyFont="1" applyFill="1" applyBorder="1" applyAlignment="1">
      <alignment horizontal="center" vertical="center" wrapText="1"/>
    </xf>
    <xf numFmtId="0" fontId="36" fillId="11" borderId="0" xfId="8" applyFont="1" applyFill="1" applyBorder="1" applyAlignment="1">
      <alignment horizontal="center" vertical="center" wrapText="1"/>
    </xf>
    <xf numFmtId="4" fontId="36" fillId="11" borderId="0" xfId="8" applyNumberFormat="1" applyFont="1" applyFill="1" applyBorder="1" applyAlignment="1">
      <alignment horizontal="center" vertical="center"/>
    </xf>
    <xf numFmtId="0" fontId="2" fillId="0" borderId="2" xfId="8" applyFont="1" applyFill="1" applyBorder="1" applyAlignment="1">
      <alignment horizontal="center" vertical="center"/>
    </xf>
    <xf numFmtId="4" fontId="2" fillId="0" borderId="2" xfId="8" applyNumberFormat="1" applyFont="1" applyFill="1" applyBorder="1" applyAlignment="1">
      <alignment horizontal="center" vertical="center"/>
    </xf>
    <xf numFmtId="0" fontId="36" fillId="11" borderId="2" xfId="8" applyFont="1" applyFill="1" applyBorder="1" applyAlignment="1">
      <alignment horizontal="center" vertical="center" wrapText="1"/>
    </xf>
    <xf numFmtId="4" fontId="14" fillId="11" borderId="0" xfId="8" applyNumberFormat="1" applyFont="1" applyFill="1" applyBorder="1" applyAlignment="1">
      <alignment horizontal="center" vertical="center"/>
    </xf>
    <xf numFmtId="0" fontId="34" fillId="0" borderId="3" xfId="8" applyFont="1" applyFill="1" applyBorder="1" applyAlignment="1">
      <alignment horizontal="center" vertical="center" wrapText="1"/>
    </xf>
    <xf numFmtId="0" fontId="34" fillId="0" borderId="3" xfId="8" applyFont="1" applyFill="1" applyBorder="1" applyAlignment="1">
      <alignment horizontal="center" vertical="center"/>
    </xf>
    <xf numFmtId="4" fontId="34" fillId="0" borderId="3" xfId="8" applyNumberFormat="1" applyFont="1" applyFill="1" applyBorder="1" applyAlignment="1">
      <alignment horizontal="center" vertical="center"/>
    </xf>
    <xf numFmtId="0" fontId="36" fillId="12" borderId="0" xfId="8" applyFont="1" applyFill="1" applyBorder="1" applyAlignment="1">
      <alignment horizontal="center" vertical="center"/>
    </xf>
    <xf numFmtId="0" fontId="36" fillId="12" borderId="0" xfId="8" applyFont="1" applyFill="1" applyBorder="1" applyAlignment="1">
      <alignment horizontal="center" vertical="center" wrapText="1"/>
    </xf>
    <xf numFmtId="4" fontId="36" fillId="12" borderId="0" xfId="8" applyNumberFormat="1" applyFont="1" applyFill="1" applyBorder="1" applyAlignment="1">
      <alignment horizontal="center" vertical="center"/>
    </xf>
    <xf numFmtId="0" fontId="34" fillId="8" borderId="1" xfId="8" applyFont="1" applyFill="1" applyBorder="1" applyAlignment="1">
      <alignment horizontal="center" vertical="center"/>
    </xf>
    <xf numFmtId="4" fontId="34" fillId="8" borderId="3" xfId="8" applyNumberFormat="1" applyFont="1" applyFill="1" applyBorder="1" applyAlignment="1">
      <alignment horizontal="center" vertical="center"/>
    </xf>
    <xf numFmtId="0" fontId="34" fillId="0" borderId="8" xfId="8" applyFont="1" applyFill="1" applyBorder="1" applyAlignment="1">
      <alignment horizontal="center" vertical="center"/>
    </xf>
    <xf numFmtId="0" fontId="36" fillId="11" borderId="2" xfId="8" applyFont="1" applyFill="1" applyBorder="1" applyAlignment="1">
      <alignment horizontal="center" vertical="center"/>
    </xf>
    <xf numFmtId="4" fontId="36" fillId="11" borderId="2" xfId="8" applyNumberFormat="1" applyFont="1" applyFill="1" applyBorder="1" applyAlignment="1">
      <alignment horizontal="center" vertical="center"/>
    </xf>
    <xf numFmtId="0" fontId="34" fillId="11" borderId="2" xfId="8" applyFont="1" applyFill="1" applyBorder="1" applyAlignment="1">
      <alignment horizontal="center" vertical="center"/>
    </xf>
    <xf numFmtId="0" fontId="34" fillId="11" borderId="2" xfId="8" applyFont="1" applyFill="1" applyBorder="1" applyAlignment="1">
      <alignment horizontal="center" vertical="center" wrapText="1"/>
    </xf>
    <xf numFmtId="4" fontId="34" fillId="11" borderId="2" xfId="8" applyNumberFormat="1" applyFont="1" applyFill="1" applyBorder="1" applyAlignment="1">
      <alignment horizontal="center" vertical="center"/>
    </xf>
    <xf numFmtId="0" fontId="34" fillId="12" borderId="0" xfId="8" applyFont="1" applyFill="1" applyBorder="1" applyAlignment="1">
      <alignment horizontal="center" vertical="center"/>
    </xf>
    <xf numFmtId="0" fontId="36" fillId="12" borderId="2" xfId="8" applyFont="1" applyFill="1" applyBorder="1" applyAlignment="1">
      <alignment horizontal="center" vertical="center" wrapText="1"/>
    </xf>
    <xf numFmtId="0" fontId="0" fillId="10" borderId="9" xfId="0" applyFill="1" applyBorder="1"/>
    <xf numFmtId="0" fontId="35" fillId="0" borderId="21"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21" fillId="0" borderId="22" xfId="11" applyFont="1" applyFill="1" applyBorder="1" applyAlignment="1">
      <alignment horizontal="center" vertical="center" wrapText="1"/>
    </xf>
    <xf numFmtId="0" fontId="35" fillId="0" borderId="14"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8" borderId="2" xfId="0" applyFont="1" applyFill="1" applyBorder="1" applyAlignment="1">
      <alignment horizontal="center" vertical="center" wrapText="1"/>
    </xf>
    <xf numFmtId="0" fontId="35" fillId="0" borderId="16" xfId="0" applyFont="1" applyFill="1" applyBorder="1" applyAlignment="1">
      <alignment horizontal="center" vertical="center" wrapText="1"/>
    </xf>
    <xf numFmtId="0" fontId="35" fillId="9" borderId="23" xfId="0" applyFont="1" applyFill="1" applyBorder="1" applyAlignment="1">
      <alignment horizontal="center" vertical="center" wrapText="1"/>
    </xf>
    <xf numFmtId="0" fontId="37" fillId="9" borderId="3" xfId="0" applyFont="1" applyFill="1" applyBorder="1" applyAlignment="1">
      <alignment horizontal="center" vertical="center" wrapText="1"/>
    </xf>
    <xf numFmtId="2" fontId="37" fillId="9" borderId="3" xfId="0" applyNumberFormat="1" applyFont="1" applyFill="1" applyBorder="1" applyAlignment="1">
      <alignment horizontal="center" vertical="center" wrapText="1"/>
    </xf>
    <xf numFmtId="0" fontId="37" fillId="9" borderId="24" xfId="0" applyFont="1" applyFill="1" applyBorder="1" applyAlignment="1">
      <alignment horizontal="center" vertical="center" wrapText="1"/>
    </xf>
    <xf numFmtId="0" fontId="35" fillId="0" borderId="25" xfId="0" applyFont="1" applyFill="1" applyBorder="1" applyAlignment="1">
      <alignment horizontal="center" vertical="center" wrapText="1"/>
    </xf>
    <xf numFmtId="0" fontId="35" fillId="8" borderId="1"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26" xfId="0" applyFont="1" applyFill="1" applyBorder="1" applyAlignment="1">
      <alignment horizontal="center" vertical="center" wrapText="1"/>
    </xf>
    <xf numFmtId="0" fontId="35" fillId="8" borderId="16" xfId="0" applyFont="1" applyFill="1" applyBorder="1" applyAlignment="1">
      <alignment horizontal="center" vertical="center" wrapText="1"/>
    </xf>
    <xf numFmtId="0" fontId="35" fillId="9" borderId="2" xfId="0" applyFont="1" applyFill="1" applyBorder="1" applyAlignment="1">
      <alignment horizontal="center" vertical="center" wrapText="1"/>
    </xf>
    <xf numFmtId="0" fontId="37" fillId="9" borderId="2" xfId="0" applyFont="1" applyFill="1" applyBorder="1" applyAlignment="1">
      <alignment horizontal="center" vertical="center" wrapText="1"/>
    </xf>
    <xf numFmtId="2" fontId="37" fillId="9" borderId="2" xfId="0" applyNumberFormat="1" applyFont="1" applyFill="1" applyBorder="1" applyAlignment="1">
      <alignment horizontal="center" vertical="center" wrapText="1"/>
    </xf>
    <xf numFmtId="0" fontId="35" fillId="0" borderId="21" xfId="7" applyFont="1" applyFill="1" applyBorder="1" applyAlignment="1">
      <alignment horizontal="center" vertical="center" wrapText="1"/>
    </xf>
    <xf numFmtId="0" fontId="35" fillId="0" borderId="22" xfId="7" applyFont="1" applyFill="1" applyBorder="1" applyAlignment="1">
      <alignment horizontal="center" vertical="center" wrapText="1"/>
    </xf>
    <xf numFmtId="0" fontId="35" fillId="0" borderId="14" xfId="7" applyFont="1" applyFill="1" applyBorder="1" applyAlignment="1">
      <alignment horizontal="center" vertical="center" wrapText="1"/>
    </xf>
    <xf numFmtId="0" fontId="35" fillId="0" borderId="2" xfId="7" applyFont="1" applyFill="1" applyBorder="1" applyAlignment="1">
      <alignment horizontal="center" vertical="center" wrapText="1"/>
    </xf>
    <xf numFmtId="0" fontId="35" fillId="9" borderId="2" xfId="7" applyFont="1" applyFill="1" applyBorder="1" applyAlignment="1">
      <alignment horizontal="center" vertical="center" wrapText="1"/>
    </xf>
    <xf numFmtId="0" fontId="37" fillId="9" borderId="2" xfId="7" applyFont="1" applyFill="1" applyBorder="1" applyAlignment="1">
      <alignment horizontal="center" vertical="center" wrapText="1"/>
    </xf>
    <xf numFmtId="1" fontId="37" fillId="9" borderId="2" xfId="7" applyNumberFormat="1" applyFont="1" applyFill="1" applyBorder="1" applyAlignment="1">
      <alignment horizontal="center" vertical="center" wrapText="1"/>
    </xf>
    <xf numFmtId="0" fontId="35" fillId="8" borderId="22" xfId="7" applyFont="1" applyFill="1" applyBorder="1" applyAlignment="1">
      <alignment horizontal="center" vertical="center" wrapText="1"/>
    </xf>
    <xf numFmtId="0" fontId="35" fillId="8" borderId="2" xfId="7" applyFont="1" applyFill="1" applyBorder="1" applyAlignment="1">
      <alignment horizontal="center" vertical="center" wrapText="1"/>
    </xf>
    <xf numFmtId="0" fontId="35" fillId="0" borderId="3" xfId="7" applyFont="1" applyFill="1" applyBorder="1" applyAlignment="1">
      <alignment horizontal="center" vertical="center" wrapText="1"/>
    </xf>
    <xf numFmtId="0" fontId="35" fillId="8" borderId="3" xfId="7" applyFont="1" applyFill="1" applyBorder="1" applyAlignment="1">
      <alignment horizontal="center" vertical="center" wrapText="1"/>
    </xf>
    <xf numFmtId="0" fontId="35" fillId="9" borderId="27" xfId="7" applyFont="1" applyFill="1" applyBorder="1" applyAlignment="1">
      <alignment horizontal="center" vertical="center" wrapText="1"/>
    </xf>
    <xf numFmtId="0" fontId="37" fillId="9" borderId="28" xfId="7" applyFont="1" applyFill="1" applyBorder="1" applyAlignment="1">
      <alignment horizontal="center" vertical="center" wrapText="1"/>
    </xf>
    <xf numFmtId="2" fontId="37" fillId="9" borderId="28" xfId="7" applyNumberFormat="1" applyFont="1" applyFill="1" applyBorder="1" applyAlignment="1">
      <alignment horizontal="center" vertical="center" wrapText="1"/>
    </xf>
    <xf numFmtId="0" fontId="37" fillId="9" borderId="29" xfId="7" applyFont="1" applyFill="1" applyBorder="1" applyAlignment="1">
      <alignment horizontal="center" vertical="center" wrapText="1"/>
    </xf>
    <xf numFmtId="0" fontId="35" fillId="0" borderId="12" xfId="7" applyFont="1" applyFill="1" applyBorder="1" applyAlignment="1">
      <alignment horizontal="center" vertical="center" wrapText="1"/>
    </xf>
    <xf numFmtId="0" fontId="35" fillId="0" borderId="23" xfId="7" applyFont="1" applyFill="1" applyBorder="1" applyAlignment="1">
      <alignment horizontal="center" vertical="center" wrapText="1"/>
    </xf>
    <xf numFmtId="0" fontId="35" fillId="0" borderId="24" xfId="7" applyFont="1" applyFill="1" applyBorder="1" applyAlignment="1">
      <alignment horizontal="center" vertical="center" wrapText="1"/>
    </xf>
    <xf numFmtId="0" fontId="35" fillId="9" borderId="23" xfId="7" applyFont="1" applyFill="1" applyBorder="1" applyAlignment="1">
      <alignment horizontal="center" vertical="center" wrapText="1"/>
    </xf>
    <xf numFmtId="0" fontId="37" fillId="9" borderId="3" xfId="7" applyFont="1" applyFill="1" applyBorder="1" applyAlignment="1">
      <alignment horizontal="center" vertical="center" wrapText="1"/>
    </xf>
    <xf numFmtId="2" fontId="37" fillId="9" borderId="3" xfId="7" applyNumberFormat="1" applyFont="1" applyFill="1" applyBorder="1" applyAlignment="1">
      <alignment horizontal="center" vertical="center" wrapText="1"/>
    </xf>
    <xf numFmtId="0" fontId="37" fillId="9" borderId="24" xfId="7" applyFont="1" applyFill="1" applyBorder="1" applyAlignment="1">
      <alignment horizontal="center" vertical="center" wrapText="1"/>
    </xf>
    <xf numFmtId="0" fontId="21" fillId="8" borderId="22" xfId="11" applyFont="1" applyFill="1" applyBorder="1" applyAlignment="1">
      <alignment horizontal="center" vertical="center" wrapText="1"/>
    </xf>
    <xf numFmtId="0" fontId="35" fillId="8" borderId="14" xfId="7" applyFont="1" applyFill="1" applyBorder="1" applyAlignment="1">
      <alignment horizontal="center" vertical="center" wrapText="1"/>
    </xf>
    <xf numFmtId="0" fontId="35" fillId="8" borderId="16" xfId="7" applyFont="1" applyFill="1" applyBorder="1" applyAlignment="1">
      <alignment horizontal="center" vertical="center" wrapText="1"/>
    </xf>
    <xf numFmtId="0" fontId="35" fillId="9" borderId="16" xfId="7" applyFont="1" applyFill="1" applyBorder="1" applyAlignment="1">
      <alignment horizontal="center" vertical="center" wrapText="1"/>
    </xf>
    <xf numFmtId="0" fontId="35" fillId="8" borderId="12" xfId="7" applyFont="1" applyFill="1" applyBorder="1" applyAlignment="1">
      <alignment horizontal="center" vertical="center" wrapText="1"/>
    </xf>
    <xf numFmtId="0" fontId="21" fillId="8" borderId="2" xfId="11" applyFont="1" applyFill="1" applyBorder="1" applyAlignment="1">
      <alignment horizontal="center" vertical="center" wrapText="1"/>
    </xf>
    <xf numFmtId="0" fontId="35" fillId="9" borderId="3" xfId="7" applyFont="1" applyFill="1" applyBorder="1" applyAlignment="1">
      <alignment horizontal="center" vertical="center" wrapText="1"/>
    </xf>
    <xf numFmtId="0" fontId="35" fillId="9" borderId="24" xfId="7" applyFont="1" applyFill="1" applyBorder="1" applyAlignment="1">
      <alignment horizontal="center" vertical="center" wrapText="1"/>
    </xf>
    <xf numFmtId="0" fontId="35" fillId="8" borderId="2" xfId="7" applyNumberFormat="1" applyFont="1" applyFill="1" applyBorder="1" applyAlignment="1">
      <alignment horizontal="center" vertical="center" wrapText="1"/>
    </xf>
    <xf numFmtId="0" fontId="23" fillId="0" borderId="2" xfId="10" applyFont="1" applyFill="1" applyBorder="1" applyAlignment="1">
      <alignment horizontal="center" wrapText="1"/>
    </xf>
    <xf numFmtId="0" fontId="38" fillId="2" borderId="2" xfId="4" applyFont="1" applyFill="1" applyBorder="1" applyAlignment="1">
      <alignment horizontal="center" vertical="center" wrapText="1"/>
    </xf>
    <xf numFmtId="0" fontId="39" fillId="0" borderId="2" xfId="0" applyFont="1" applyBorder="1" applyAlignment="1">
      <alignment horizontal="center" vertical="center" wrapText="1"/>
    </xf>
    <xf numFmtId="0" fontId="39" fillId="0" borderId="2" xfId="0" applyNumberFormat="1" applyFont="1" applyBorder="1" applyAlignment="1">
      <alignment horizontal="center" vertical="center" wrapText="1"/>
    </xf>
    <xf numFmtId="0" fontId="39" fillId="0" borderId="2" xfId="0" applyFont="1" applyBorder="1" applyAlignment="1">
      <alignment wrapText="1"/>
    </xf>
    <xf numFmtId="0" fontId="39" fillId="9" borderId="2" xfId="0" applyNumberFormat="1" applyFont="1" applyFill="1" applyBorder="1" applyAlignment="1">
      <alignment horizontal="center" vertical="center" wrapText="1"/>
    </xf>
    <xf numFmtId="0" fontId="38" fillId="2" borderId="2" xfId="0" applyFont="1" applyFill="1" applyBorder="1" applyAlignment="1">
      <alignment horizontal="center" vertical="center" wrapText="1"/>
    </xf>
    <xf numFmtId="0" fontId="38" fillId="13" borderId="2" xfId="0" applyFont="1" applyFill="1" applyBorder="1" applyAlignment="1">
      <alignment vertical="center" wrapText="1"/>
    </xf>
    <xf numFmtId="0" fontId="39" fillId="9" borderId="2" xfId="0" applyFont="1" applyFill="1" applyBorder="1" applyAlignment="1">
      <alignment horizontal="center" vertical="center" wrapText="1"/>
    </xf>
    <xf numFmtId="0" fontId="39" fillId="0" borderId="2" xfId="0" applyFont="1" applyBorder="1" applyAlignment="1">
      <alignment horizontal="center" vertical="center"/>
    </xf>
    <xf numFmtId="0" fontId="38" fillId="0" borderId="2" xfId="0" applyFont="1" applyFill="1" applyBorder="1" applyAlignment="1">
      <alignment horizontal="center" vertical="center" wrapText="1"/>
    </xf>
    <xf numFmtId="0" fontId="19" fillId="0" borderId="2" xfId="0" applyFont="1" applyBorder="1" applyAlignment="1">
      <alignment horizontal="center" vertical="center"/>
    </xf>
    <xf numFmtId="0" fontId="39" fillId="9" borderId="2" xfId="0" applyFont="1" applyFill="1" applyBorder="1" applyAlignment="1">
      <alignment horizontal="center" vertical="center"/>
    </xf>
    <xf numFmtId="0" fontId="39" fillId="9" borderId="2" xfId="0" applyFont="1" applyFill="1" applyBorder="1" applyAlignment="1">
      <alignment horizontal="left" vertical="center" wrapText="1"/>
    </xf>
    <xf numFmtId="3" fontId="39" fillId="9" borderId="2" xfId="0" applyNumberFormat="1" applyFont="1" applyFill="1" applyBorder="1" applyAlignment="1">
      <alignment horizontal="center" vertical="center" wrapText="1"/>
    </xf>
    <xf numFmtId="4" fontId="18" fillId="13" borderId="2" xfId="0" applyNumberFormat="1" applyFont="1" applyFill="1" applyBorder="1" applyAlignment="1">
      <alignment horizontal="center" vertical="center"/>
    </xf>
    <xf numFmtId="0" fontId="39" fillId="0" borderId="2" xfId="0" applyFont="1" applyBorder="1"/>
    <xf numFmtId="165" fontId="38" fillId="9" borderId="2" xfId="1" applyNumberFormat="1" applyFont="1" applyFill="1" applyBorder="1" applyAlignment="1">
      <alignment horizontal="center" vertical="center"/>
    </xf>
    <xf numFmtId="0" fontId="3" fillId="6" borderId="20" xfId="4" applyFont="1" applyFill="1" applyBorder="1" applyAlignment="1">
      <alignment horizontal="center" vertical="center" wrapText="1"/>
    </xf>
    <xf numFmtId="0" fontId="3" fillId="6" borderId="30" xfId="4" applyFont="1" applyFill="1" applyBorder="1" applyAlignment="1">
      <alignment horizontal="center" vertical="center" wrapText="1"/>
    </xf>
    <xf numFmtId="0" fontId="3" fillId="6" borderId="11" xfId="4" applyFont="1" applyFill="1" applyBorder="1" applyAlignment="1">
      <alignment horizontal="center" vertical="center" wrapText="1"/>
    </xf>
    <xf numFmtId="0" fontId="4" fillId="6" borderId="20" xfId="0" applyFont="1" applyFill="1" applyBorder="1" applyAlignment="1">
      <alignment horizontal="center" vertical="center" wrapText="1"/>
    </xf>
    <xf numFmtId="0" fontId="40" fillId="0" borderId="2" xfId="8" applyFont="1" applyFill="1" applyBorder="1" applyAlignment="1">
      <alignment horizontal="center" vertical="center" wrapText="1"/>
    </xf>
    <xf numFmtId="0" fontId="40" fillId="0" borderId="2" xfId="8" applyFont="1" applyFill="1" applyBorder="1" applyAlignment="1">
      <alignment horizontal="left" vertical="center" wrapText="1"/>
    </xf>
    <xf numFmtId="0" fontId="24" fillId="0" borderId="2" xfId="0" applyFont="1" applyFill="1" applyBorder="1" applyAlignment="1">
      <alignment horizontal="center" vertical="center"/>
    </xf>
    <xf numFmtId="0" fontId="40" fillId="0" borderId="2" xfId="8" applyFont="1" applyFill="1" applyBorder="1" applyAlignment="1">
      <alignment horizontal="center" vertical="center"/>
    </xf>
    <xf numFmtId="0" fontId="16" fillId="0" borderId="2" xfId="8" applyFont="1" applyFill="1" applyBorder="1" applyAlignment="1">
      <alignment horizontal="center" vertical="center" wrapText="1"/>
    </xf>
    <xf numFmtId="2" fontId="16" fillId="0" borderId="2" xfId="8" applyNumberFormat="1" applyFont="1" applyFill="1" applyBorder="1" applyAlignment="1">
      <alignment horizontal="center" vertical="center" wrapText="1"/>
    </xf>
    <xf numFmtId="2" fontId="40" fillId="0" borderId="2" xfId="8" applyNumberFormat="1" applyFont="1" applyFill="1" applyBorder="1" applyAlignment="1">
      <alignment horizontal="center" vertical="center" wrapText="1"/>
    </xf>
    <xf numFmtId="0" fontId="40" fillId="9" borderId="2" xfId="8" applyFont="1" applyFill="1" applyBorder="1" applyAlignment="1">
      <alignment horizontal="center" vertical="center" wrapText="1"/>
    </xf>
    <xf numFmtId="0" fontId="41" fillId="9" borderId="2" xfId="8" applyFont="1" applyFill="1" applyBorder="1" applyAlignment="1">
      <alignment horizontal="center" vertical="center" wrapText="1"/>
    </xf>
    <xf numFmtId="2" fontId="41" fillId="9" borderId="2" xfId="8" applyNumberFormat="1" applyFont="1" applyFill="1" applyBorder="1" applyAlignment="1">
      <alignment horizontal="center" vertical="center" wrapText="1"/>
    </xf>
    <xf numFmtId="0" fontId="41" fillId="9" borderId="4" xfId="8" applyFont="1" applyFill="1" applyBorder="1" applyAlignment="1">
      <alignment horizontal="center" vertical="center"/>
    </xf>
    <xf numFmtId="0" fontId="40" fillId="9" borderId="2" xfId="8" applyFont="1" applyFill="1" applyBorder="1" applyAlignment="1">
      <alignment horizontal="center" vertical="center"/>
    </xf>
    <xf numFmtId="0" fontId="41" fillId="9" borderId="2" xfId="8" applyFont="1" applyFill="1" applyBorder="1" applyAlignment="1">
      <alignment horizontal="center" vertical="center"/>
    </xf>
    <xf numFmtId="0" fontId="40" fillId="0" borderId="1" xfId="8" applyFont="1" applyFill="1" applyBorder="1" applyAlignment="1">
      <alignment horizontal="center" vertical="center" wrapText="1"/>
    </xf>
    <xf numFmtId="0" fontId="40" fillId="0" borderId="1" xfId="0" applyFont="1" applyFill="1" applyBorder="1" applyAlignment="1">
      <alignment wrapText="1"/>
    </xf>
    <xf numFmtId="0" fontId="40" fillId="0" borderId="1" xfId="0" applyFont="1" applyFill="1" applyBorder="1"/>
    <xf numFmtId="2" fontId="40" fillId="0" borderId="1" xfId="8" applyNumberFormat="1" applyFont="1" applyFill="1" applyBorder="1" applyAlignment="1">
      <alignment horizontal="center" vertical="center" wrapText="1"/>
    </xf>
    <xf numFmtId="0" fontId="40" fillId="0" borderId="2" xfId="0" applyFont="1" applyFill="1" applyBorder="1" applyAlignment="1">
      <alignment wrapText="1"/>
    </xf>
    <xf numFmtId="0" fontId="40" fillId="0" borderId="2" xfId="0" applyFont="1" applyFill="1" applyBorder="1"/>
    <xf numFmtId="0" fontId="16" fillId="0" borderId="2" xfId="6" applyFont="1" applyFill="1" applyBorder="1" applyAlignment="1">
      <alignment horizontal="left" vertical="center" wrapText="1"/>
    </xf>
    <xf numFmtId="0" fontId="40" fillId="0" borderId="2" xfId="0" applyFont="1" applyFill="1" applyBorder="1" applyAlignment="1">
      <alignment vertical="center" wrapText="1"/>
    </xf>
    <xf numFmtId="0" fontId="40" fillId="0" borderId="3" xfId="8" applyFont="1" applyFill="1" applyBorder="1" applyAlignment="1">
      <alignment horizontal="center" vertical="center" wrapText="1"/>
    </xf>
    <xf numFmtId="0" fontId="16" fillId="0" borderId="3" xfId="6" applyFont="1" applyFill="1" applyBorder="1" applyAlignment="1">
      <alignment horizontal="left" vertical="center" wrapText="1"/>
    </xf>
    <xf numFmtId="0" fontId="40" fillId="0" borderId="3" xfId="0" applyFont="1" applyFill="1" applyBorder="1" applyAlignment="1">
      <alignment vertical="center" wrapText="1"/>
    </xf>
    <xf numFmtId="0" fontId="40" fillId="0" borderId="3" xfId="0" applyFont="1" applyFill="1" applyBorder="1" applyAlignment="1">
      <alignment wrapText="1"/>
    </xf>
    <xf numFmtId="2" fontId="40" fillId="0" borderId="3" xfId="8" applyNumberFormat="1" applyFont="1" applyFill="1" applyBorder="1" applyAlignment="1">
      <alignment horizontal="center" vertical="center" wrapText="1"/>
    </xf>
    <xf numFmtId="0" fontId="40" fillId="0" borderId="25" xfId="0" applyFont="1" applyFill="1" applyBorder="1" applyAlignment="1">
      <alignment wrapText="1"/>
    </xf>
    <xf numFmtId="0" fontId="40" fillId="0" borderId="6" xfId="8" applyFont="1" applyFill="1" applyBorder="1" applyAlignment="1">
      <alignment horizontal="left" vertical="center" wrapText="1"/>
    </xf>
    <xf numFmtId="2" fontId="40" fillId="0" borderId="9" xfId="8" applyNumberFormat="1" applyFont="1" applyFill="1" applyBorder="1" applyAlignment="1">
      <alignment horizontal="center" vertical="center" wrapText="1"/>
    </xf>
    <xf numFmtId="0" fontId="40" fillId="0" borderId="12" xfId="0" applyFont="1" applyFill="1" applyBorder="1" applyAlignment="1">
      <alignment wrapText="1"/>
    </xf>
    <xf numFmtId="0" fontId="40" fillId="0" borderId="4" xfId="8" applyFont="1" applyFill="1" applyBorder="1" applyAlignment="1">
      <alignment horizontal="left" vertical="center" wrapText="1"/>
    </xf>
    <xf numFmtId="2" fontId="40" fillId="0" borderId="5" xfId="8" applyNumberFormat="1" applyFont="1" applyFill="1" applyBorder="1" applyAlignment="1">
      <alignment horizontal="center" vertical="center" wrapText="1"/>
    </xf>
    <xf numFmtId="0" fontId="40" fillId="0" borderId="2" xfId="0" applyFont="1" applyFill="1" applyBorder="1" applyAlignment="1"/>
    <xf numFmtId="2" fontId="40" fillId="0" borderId="19" xfId="8" applyNumberFormat="1" applyFont="1" applyFill="1" applyBorder="1" applyAlignment="1">
      <alignment horizontal="center" vertical="center" wrapText="1"/>
    </xf>
    <xf numFmtId="0" fontId="40" fillId="0" borderId="3" xfId="8" applyFont="1" applyFill="1" applyBorder="1" applyAlignment="1">
      <alignment horizontal="center" vertical="center"/>
    </xf>
    <xf numFmtId="0" fontId="42" fillId="0" borderId="2" xfId="8" applyFont="1" applyFill="1" applyBorder="1" applyAlignment="1">
      <alignment horizontal="left" vertical="center" wrapText="1"/>
    </xf>
    <xf numFmtId="0" fontId="40" fillId="0" borderId="3" xfId="8" applyFont="1" applyFill="1" applyBorder="1" applyAlignment="1">
      <alignment horizontal="left" vertical="center" wrapText="1"/>
    </xf>
    <xf numFmtId="0" fontId="42" fillId="0" borderId="3" xfId="8" applyFont="1" applyFill="1" applyBorder="1" applyAlignment="1">
      <alignment horizontal="left" vertical="center" wrapText="1"/>
    </xf>
    <xf numFmtId="0" fontId="16" fillId="0" borderId="3" xfId="8" applyFont="1" applyFill="1" applyBorder="1" applyAlignment="1">
      <alignment horizontal="center" vertical="center" wrapText="1"/>
    </xf>
    <xf numFmtId="2" fontId="16" fillId="0" borderId="3" xfId="8" applyNumberFormat="1" applyFont="1" applyFill="1" applyBorder="1" applyAlignment="1">
      <alignment horizontal="center" vertical="center" wrapText="1"/>
    </xf>
    <xf numFmtId="0" fontId="40" fillId="0" borderId="23" xfId="0" applyFont="1" applyFill="1" applyBorder="1" applyAlignment="1">
      <alignment wrapText="1"/>
    </xf>
    <xf numFmtId="0" fontId="40" fillId="0" borderId="7" xfId="8" applyFont="1" applyFill="1" applyBorder="1" applyAlignment="1">
      <alignment horizontal="left" vertical="center" wrapText="1"/>
    </xf>
    <xf numFmtId="0" fontId="40" fillId="0" borderId="3" xfId="0" applyFont="1" applyFill="1" applyBorder="1"/>
    <xf numFmtId="0" fontId="16" fillId="0" borderId="2" xfId="0" applyFont="1" applyFill="1" applyBorder="1" applyAlignment="1">
      <alignment wrapText="1"/>
    </xf>
    <xf numFmtId="0" fontId="16" fillId="0" borderId="1" xfId="8" applyFont="1" applyFill="1" applyBorder="1" applyAlignment="1">
      <alignment horizontal="left" vertical="center" wrapText="1"/>
    </xf>
    <xf numFmtId="0" fontId="16" fillId="0" borderId="1" xfId="8" applyFont="1" applyFill="1" applyBorder="1" applyAlignment="1">
      <alignment horizontal="center" vertical="center" wrapText="1"/>
    </xf>
    <xf numFmtId="2" fontId="16" fillId="0" borderId="1" xfId="8" applyNumberFormat="1" applyFont="1" applyFill="1" applyBorder="1" applyAlignment="1">
      <alignment horizontal="center" vertical="center" wrapText="1"/>
    </xf>
    <xf numFmtId="0" fontId="16" fillId="0" borderId="2" xfId="8" applyFont="1" applyFill="1" applyBorder="1" applyAlignment="1">
      <alignment horizontal="left" vertical="center" wrapText="1"/>
    </xf>
    <xf numFmtId="0" fontId="16" fillId="0" borderId="2" xfId="8" applyFont="1" applyFill="1" applyBorder="1" applyAlignment="1">
      <alignment horizontal="center" vertical="center"/>
    </xf>
    <xf numFmtId="0" fontId="40" fillId="9" borderId="3" xfId="8" applyFont="1" applyFill="1" applyBorder="1" applyAlignment="1">
      <alignment horizontal="center" vertical="center" wrapText="1"/>
    </xf>
    <xf numFmtId="0" fontId="41" fillId="9" borderId="3" xfId="8" applyFont="1" applyFill="1" applyBorder="1" applyAlignment="1">
      <alignment horizontal="center" vertical="center" wrapText="1"/>
    </xf>
    <xf numFmtId="2" fontId="41" fillId="9" borderId="3" xfId="8" applyNumberFormat="1" applyFont="1" applyFill="1" applyBorder="1" applyAlignment="1">
      <alignment horizontal="center" vertical="center" wrapText="1"/>
    </xf>
    <xf numFmtId="0" fontId="16" fillId="9" borderId="2" xfId="8" applyFont="1" applyFill="1" applyBorder="1" applyAlignment="1">
      <alignment horizontal="center" vertical="center"/>
    </xf>
    <xf numFmtId="0" fontId="40" fillId="0" borderId="9" xfId="0" applyFont="1" applyFill="1" applyBorder="1" applyAlignment="1">
      <alignment horizontal="left" wrapText="1"/>
    </xf>
    <xf numFmtId="0" fontId="40" fillId="0" borderId="1" xfId="0" applyFont="1" applyFill="1" applyBorder="1" applyAlignment="1">
      <alignment horizontal="left" wrapText="1"/>
    </xf>
    <xf numFmtId="0" fontId="40" fillId="0" borderId="6" xfId="0" applyFont="1" applyFill="1" applyBorder="1" applyAlignment="1">
      <alignment horizontal="left" wrapText="1"/>
    </xf>
    <xf numFmtId="0" fontId="40" fillId="0" borderId="1" xfId="0" applyFont="1" applyFill="1" applyBorder="1" applyAlignment="1">
      <alignment horizontal="center"/>
    </xf>
    <xf numFmtId="2" fontId="40" fillId="0" borderId="1" xfId="0" applyNumberFormat="1" applyFont="1" applyFill="1" applyBorder="1" applyAlignment="1">
      <alignment horizontal="center"/>
    </xf>
    <xf numFmtId="0" fontId="40" fillId="0" borderId="5" xfId="0" applyFont="1" applyFill="1" applyBorder="1" applyAlignment="1">
      <alignment horizontal="left" wrapText="1"/>
    </xf>
    <xf numFmtId="0" fontId="40" fillId="0" borderId="2" xfId="0" applyFont="1" applyFill="1" applyBorder="1" applyAlignment="1">
      <alignment horizontal="left" wrapText="1"/>
    </xf>
    <xf numFmtId="0" fontId="40" fillId="0" borderId="1" xfId="0" applyFont="1" applyFill="1" applyBorder="1" applyAlignment="1">
      <alignment horizontal="left"/>
    </xf>
    <xf numFmtId="0" fontId="40" fillId="0" borderId="2" xfId="0" applyFont="1" applyFill="1" applyBorder="1" applyAlignment="1">
      <alignment horizontal="left"/>
    </xf>
    <xf numFmtId="2" fontId="40" fillId="0" borderId="4" xfId="0" applyNumberFormat="1" applyFont="1" applyFill="1" applyBorder="1" applyAlignment="1">
      <alignment horizontal="center"/>
    </xf>
    <xf numFmtId="2" fontId="40" fillId="0" borderId="6" xfId="0" applyNumberFormat="1" applyFont="1" applyFill="1" applyBorder="1" applyAlignment="1">
      <alignment horizontal="center"/>
    </xf>
    <xf numFmtId="0" fontId="40" fillId="0" borderId="1" xfId="0" applyFont="1" applyFill="1" applyBorder="1" applyAlignment="1"/>
    <xf numFmtId="0" fontId="40" fillId="0" borderId="2" xfId="0" applyFont="1" applyFill="1" applyBorder="1" applyAlignment="1">
      <alignment horizontal="center"/>
    </xf>
    <xf numFmtId="2" fontId="40" fillId="0" borderId="7" xfId="0" applyNumberFormat="1" applyFont="1" applyFill="1" applyBorder="1" applyAlignment="1">
      <alignment horizontal="center"/>
    </xf>
    <xf numFmtId="0" fontId="40" fillId="0" borderId="2" xfId="0" applyFont="1" applyFill="1" applyBorder="1" applyAlignment="1">
      <alignment horizontal="left" vertical="center" wrapText="1"/>
    </xf>
    <xf numFmtId="0" fontId="40" fillId="0" borderId="4" xfId="0" applyFont="1" applyFill="1" applyBorder="1" applyAlignment="1">
      <alignment horizontal="center"/>
    </xf>
    <xf numFmtId="0" fontId="40" fillId="0" borderId="2" xfId="0" applyFont="1" applyFill="1" applyBorder="1" applyAlignment="1">
      <alignment horizontal="left" vertical="center"/>
    </xf>
    <xf numFmtId="0" fontId="16" fillId="0" borderId="2" xfId="9" applyFont="1" applyFill="1" applyBorder="1" applyAlignment="1">
      <alignment horizontal="left" vertical="center" wrapText="1"/>
    </xf>
    <xf numFmtId="0" fontId="40" fillId="0" borderId="2" xfId="0" applyFont="1" applyFill="1" applyBorder="1" applyAlignment="1">
      <alignment horizontal="center" vertical="center"/>
    </xf>
    <xf numFmtId="0" fontId="40" fillId="0" borderId="4" xfId="0" applyFont="1" applyFill="1" applyBorder="1" applyAlignment="1">
      <alignment horizontal="center" vertical="center"/>
    </xf>
    <xf numFmtId="0" fontId="16" fillId="0" borderId="2" xfId="0" applyFont="1" applyFill="1" applyBorder="1" applyAlignment="1">
      <alignment vertical="center" wrapText="1"/>
    </xf>
    <xf numFmtId="0" fontId="40" fillId="9" borderId="2" xfId="0" applyFont="1" applyFill="1" applyBorder="1" applyAlignment="1">
      <alignment vertical="center" wrapText="1"/>
    </xf>
    <xf numFmtId="0" fontId="41" fillId="9" borderId="1" xfId="8" applyFont="1" applyFill="1" applyBorder="1" applyAlignment="1">
      <alignment horizontal="center" vertical="center" wrapText="1"/>
    </xf>
    <xf numFmtId="2" fontId="22" fillId="9" borderId="0" xfId="0" applyNumberFormat="1" applyFont="1" applyFill="1" applyBorder="1" applyAlignment="1">
      <alignment horizontal="center"/>
    </xf>
    <xf numFmtId="0" fontId="40" fillId="9" borderId="1" xfId="8" applyFont="1" applyFill="1" applyBorder="1" applyAlignment="1">
      <alignment horizontal="center" vertical="center"/>
    </xf>
    <xf numFmtId="0" fontId="40" fillId="0" borderId="8" xfId="0" applyFont="1" applyFill="1" applyBorder="1" applyAlignment="1">
      <alignment horizontal="left" wrapText="1"/>
    </xf>
    <xf numFmtId="0" fontId="16" fillId="0" borderId="8" xfId="0" applyFont="1" applyFill="1" applyBorder="1" applyAlignment="1">
      <alignment horizontal="center"/>
    </xf>
    <xf numFmtId="2" fontId="16" fillId="0" borderId="2" xfId="0" applyNumberFormat="1" applyFont="1" applyFill="1" applyBorder="1" applyAlignment="1">
      <alignment horizontal="center"/>
    </xf>
    <xf numFmtId="0" fontId="16" fillId="0" borderId="2" xfId="0" applyFont="1" applyFill="1" applyBorder="1" applyAlignment="1">
      <alignment horizontal="center"/>
    </xf>
    <xf numFmtId="2" fontId="40" fillId="0" borderId="2" xfId="0" applyNumberFormat="1" applyFont="1" applyFill="1" applyBorder="1" applyAlignment="1">
      <alignment horizontal="center"/>
    </xf>
    <xf numFmtId="0" fontId="40" fillId="0" borderId="1" xfId="8" applyFont="1" applyFill="1" applyBorder="1" applyAlignment="1">
      <alignment horizontal="left" vertical="center" wrapText="1"/>
    </xf>
    <xf numFmtId="0" fontId="16" fillId="0" borderId="2" xfId="0" applyFont="1" applyFill="1" applyBorder="1"/>
    <xf numFmtId="0" fontId="40" fillId="0" borderId="2" xfId="9" applyFont="1" applyFill="1" applyBorder="1" applyAlignment="1">
      <alignment horizontal="left" vertical="center" wrapText="1"/>
    </xf>
    <xf numFmtId="0" fontId="16" fillId="0" borderId="2" xfId="0" applyFont="1" applyFill="1" applyBorder="1" applyAlignment="1">
      <alignment horizontal="center" vertical="center"/>
    </xf>
    <xf numFmtId="0" fontId="16" fillId="0" borderId="4" xfId="0" applyFont="1" applyFill="1" applyBorder="1" applyAlignment="1">
      <alignment horizontal="left" wrapText="1"/>
    </xf>
    <xf numFmtId="0" fontId="40" fillId="0" borderId="0" xfId="8" applyFont="1" applyFill="1" applyBorder="1" applyAlignment="1">
      <alignment horizontal="center" vertical="center" wrapText="1"/>
    </xf>
    <xf numFmtId="0" fontId="16" fillId="0" borderId="2" xfId="0" applyFont="1" applyFill="1" applyBorder="1" applyAlignment="1">
      <alignment horizontal="left" wrapText="1"/>
    </xf>
    <xf numFmtId="0" fontId="16" fillId="0" borderId="3" xfId="8" applyFont="1" applyFill="1" applyBorder="1" applyAlignment="1">
      <alignment horizontal="left" vertical="center" wrapText="1"/>
    </xf>
    <xf numFmtId="0" fontId="16" fillId="0" borderId="3" xfId="0" applyFont="1" applyFill="1" applyBorder="1" applyAlignment="1">
      <alignment horizontal="left" wrapText="1"/>
    </xf>
    <xf numFmtId="2" fontId="40" fillId="0" borderId="2" xfId="0" applyNumberFormat="1" applyFont="1" applyFill="1" applyBorder="1" applyAlignment="1">
      <alignment horizontal="center" vertical="center"/>
    </xf>
    <xf numFmtId="2" fontId="16" fillId="0" borderId="12" xfId="0" applyNumberFormat="1" applyFont="1" applyFill="1" applyBorder="1" applyAlignment="1">
      <alignment horizontal="center" vertical="center" wrapText="1"/>
    </xf>
    <xf numFmtId="0" fontId="16" fillId="0" borderId="1" xfId="4" applyFont="1" applyFill="1" applyBorder="1" applyAlignment="1">
      <alignment horizontal="center" vertical="center" wrapText="1"/>
    </xf>
    <xf numFmtId="0" fontId="16" fillId="0" borderId="1" xfId="0" applyFont="1" applyFill="1" applyBorder="1" applyAlignment="1">
      <alignment vertical="center" wrapText="1"/>
    </xf>
    <xf numFmtId="0" fontId="16" fillId="0" borderId="2" xfId="4" applyFont="1" applyFill="1" applyBorder="1" applyAlignment="1">
      <alignment horizontal="center" vertical="center" wrapText="1"/>
    </xf>
    <xf numFmtId="0" fontId="16" fillId="9" borderId="2" xfId="4" applyFont="1" applyFill="1" applyBorder="1" applyAlignment="1">
      <alignment horizontal="center" vertical="center" wrapText="1"/>
    </xf>
    <xf numFmtId="0" fontId="40" fillId="9" borderId="2" xfId="8" applyFont="1" applyFill="1" applyBorder="1" applyAlignment="1">
      <alignment horizontal="left" vertical="center" wrapText="1"/>
    </xf>
    <xf numFmtId="2" fontId="29" fillId="0" borderId="0" xfId="8" applyNumberFormat="1" applyFill="1"/>
    <xf numFmtId="0" fontId="29" fillId="0" borderId="0" xfId="8" applyFill="1"/>
    <xf numFmtId="0" fontId="12" fillId="8" borderId="2" xfId="0" applyFont="1" applyFill="1" applyBorder="1" applyAlignment="1">
      <alignment horizontal="center" wrapText="1"/>
    </xf>
    <xf numFmtId="0" fontId="2" fillId="8" borderId="2" xfId="0" applyFont="1" applyFill="1" applyBorder="1" applyAlignment="1">
      <alignment horizontal="left" wrapText="1"/>
    </xf>
    <xf numFmtId="0" fontId="10" fillId="6" borderId="31" xfId="0" applyFont="1" applyFill="1" applyBorder="1" applyAlignment="1">
      <alignment horizontal="center" vertical="center" wrapText="1"/>
    </xf>
    <xf numFmtId="164" fontId="32" fillId="9" borderId="0" xfId="1" applyFont="1" applyFill="1"/>
    <xf numFmtId="0" fontId="7" fillId="9" borderId="1" xfId="0" applyFont="1" applyFill="1" applyBorder="1" applyAlignment="1">
      <alignment horizontal="center" vertical="center" wrapText="1"/>
    </xf>
    <xf numFmtId="0" fontId="7" fillId="9" borderId="2" xfId="0" applyFont="1" applyFill="1" applyBorder="1" applyAlignment="1">
      <alignment horizontal="center" vertical="center" wrapText="1"/>
    </xf>
    <xf numFmtId="2" fontId="7" fillId="9" borderId="2" xfId="0" applyNumberFormat="1" applyFont="1" applyFill="1" applyBorder="1" applyAlignment="1">
      <alignment horizontal="center" vertical="center" wrapText="1"/>
    </xf>
    <xf numFmtId="0" fontId="33" fillId="9" borderId="3" xfId="0" applyFont="1" applyFill="1" applyBorder="1" applyAlignment="1">
      <alignment horizontal="center" vertical="center"/>
    </xf>
    <xf numFmtId="0" fontId="8" fillId="5" borderId="3" xfId="0" applyFont="1" applyFill="1" applyBorder="1" applyAlignment="1">
      <alignment horizontal="center" vertical="center" wrapText="1"/>
    </xf>
    <xf numFmtId="0" fontId="33" fillId="9" borderId="2" xfId="0" applyFont="1" applyFill="1" applyBorder="1" applyAlignment="1">
      <alignment horizontal="center" vertical="center"/>
    </xf>
    <xf numFmtId="0" fontId="33" fillId="9" borderId="3" xfId="8" applyFont="1" applyFill="1" applyBorder="1" applyAlignment="1">
      <alignment horizontal="center" vertical="center" wrapText="1"/>
    </xf>
    <xf numFmtId="0" fontId="7" fillId="9" borderId="8" xfId="0" applyFont="1" applyFill="1" applyBorder="1" applyAlignment="1">
      <alignment horizontal="center" vertical="center" wrapText="1"/>
    </xf>
    <xf numFmtId="0" fontId="7" fillId="9" borderId="3" xfId="0" applyFont="1" applyFill="1" applyBorder="1" applyAlignment="1">
      <alignment horizontal="center" vertical="center" wrapText="1"/>
    </xf>
    <xf numFmtId="2" fontId="33" fillId="9" borderId="3" xfId="8" applyNumberFormat="1" applyFont="1" applyFill="1" applyBorder="1" applyAlignment="1">
      <alignment horizontal="center" vertical="center" wrapText="1"/>
    </xf>
    <xf numFmtId="0" fontId="33" fillId="9" borderId="3" xfId="8" applyFont="1" applyFill="1" applyBorder="1" applyAlignment="1">
      <alignment horizontal="center" vertical="center"/>
    </xf>
    <xf numFmtId="0" fontId="30" fillId="0" borderId="0" xfId="0" applyFont="1" applyFill="1" applyBorder="1" applyAlignment="1">
      <alignment horizontal="center" vertical="center"/>
    </xf>
    <xf numFmtId="0" fontId="0" fillId="0" borderId="0" xfId="0" applyFill="1" applyBorder="1"/>
    <xf numFmtId="164" fontId="0" fillId="0" borderId="0" xfId="0" applyNumberFormat="1" applyFill="1" applyBorder="1"/>
    <xf numFmtId="164" fontId="32" fillId="0" borderId="0" xfId="1" applyFont="1" applyFill="1" applyBorder="1" applyAlignment="1">
      <alignment horizontal="center" vertical="center"/>
    </xf>
    <xf numFmtId="2" fontId="7" fillId="9" borderId="3" xfId="0" applyNumberFormat="1" applyFont="1" applyFill="1" applyBorder="1" applyAlignment="1">
      <alignment horizontal="center" vertical="center" wrapText="1"/>
    </xf>
    <xf numFmtId="0" fontId="30" fillId="0" borderId="0" xfId="0" applyFont="1" applyFill="1" applyBorder="1" applyAlignment="1">
      <alignment horizontal="center" vertical="center" wrapText="1"/>
    </xf>
    <xf numFmtId="0" fontId="33" fillId="5" borderId="1" xfId="0" applyFont="1" applyFill="1" applyBorder="1" applyAlignment="1">
      <alignment horizontal="center" vertical="center"/>
    </xf>
    <xf numFmtId="0" fontId="33" fillId="9" borderId="3" xfId="0" applyFont="1" applyFill="1" applyBorder="1" applyAlignment="1">
      <alignment horizontal="center" vertical="center" wrapText="1"/>
    </xf>
    <xf numFmtId="2" fontId="33" fillId="9" borderId="3" xfId="0" applyNumberFormat="1" applyFont="1" applyFill="1" applyBorder="1" applyAlignment="1">
      <alignment horizontal="center" vertical="center"/>
    </xf>
    <xf numFmtId="0" fontId="33" fillId="9" borderId="1" xfId="0" applyFont="1" applyFill="1" applyBorder="1" applyAlignment="1">
      <alignment horizontal="center" vertical="center" wrapText="1"/>
    </xf>
    <xf numFmtId="0" fontId="24" fillId="0" borderId="0" xfId="0" applyFont="1"/>
    <xf numFmtId="0" fontId="24" fillId="0" borderId="0" xfId="0" applyFont="1" applyAlignment="1">
      <alignment horizontal="center" vertical="center"/>
    </xf>
    <xf numFmtId="0" fontId="14" fillId="9" borderId="2" xfId="0" applyFont="1" applyFill="1" applyBorder="1" applyAlignment="1">
      <alignment horizontal="center" vertical="center" wrapText="1"/>
    </xf>
    <xf numFmtId="4" fontId="14" fillId="9" borderId="2" xfId="0" applyNumberFormat="1" applyFont="1" applyFill="1" applyBorder="1" applyAlignment="1">
      <alignment horizontal="center" vertical="center" wrapText="1"/>
    </xf>
    <xf numFmtId="0" fontId="9" fillId="9" borderId="2"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8" borderId="8" xfId="0" applyFont="1" applyFill="1" applyBorder="1" applyAlignment="1">
      <alignment horizontal="center" vertical="center"/>
    </xf>
    <xf numFmtId="0" fontId="14" fillId="9" borderId="2" xfId="0" applyFont="1" applyFill="1" applyBorder="1" applyAlignment="1">
      <alignment horizontal="center" vertical="center"/>
    </xf>
    <xf numFmtId="0" fontId="2" fillId="9" borderId="1" xfId="0" applyFont="1" applyFill="1" applyBorder="1" applyAlignment="1">
      <alignment horizontal="center" vertical="center" wrapText="1"/>
    </xf>
    <xf numFmtId="0" fontId="14" fillId="9" borderId="8" xfId="0" applyFont="1" applyFill="1" applyBorder="1" applyAlignment="1">
      <alignment horizontal="center" vertical="center" wrapText="1"/>
    </xf>
    <xf numFmtId="4" fontId="14" fillId="9" borderId="8" xfId="0" applyNumberFormat="1" applyFont="1" applyFill="1" applyBorder="1" applyAlignment="1">
      <alignment horizontal="center" vertical="center" wrapText="1"/>
    </xf>
    <xf numFmtId="0" fontId="9" fillId="9" borderId="8" xfId="0" applyFont="1" applyFill="1" applyBorder="1" applyAlignment="1">
      <alignment horizontal="center" vertical="center" wrapText="1"/>
    </xf>
    <xf numFmtId="0" fontId="25" fillId="0" borderId="0" xfId="0" applyFont="1" applyAlignment="1">
      <alignment horizontal="left" vertical="top"/>
    </xf>
    <xf numFmtId="0" fontId="25" fillId="0" borderId="0" xfId="0" applyFont="1" applyFill="1" applyAlignment="1">
      <alignment horizontal="left" vertical="top"/>
    </xf>
    <xf numFmtId="0" fontId="3" fillId="0" borderId="0" xfId="0" applyFont="1" applyFill="1" applyBorder="1" applyAlignment="1">
      <alignment horizontal="center" vertical="center" wrapText="1"/>
    </xf>
    <xf numFmtId="0" fontId="19" fillId="8" borderId="3" xfId="0" applyFont="1" applyFill="1" applyBorder="1" applyAlignment="1">
      <alignment horizontal="center"/>
    </xf>
    <xf numFmtId="0" fontId="19" fillId="9" borderId="2" xfId="0" applyFont="1" applyFill="1" applyBorder="1" applyAlignment="1">
      <alignment horizontal="center"/>
    </xf>
    <xf numFmtId="4" fontId="19" fillId="9" borderId="2" xfId="0" applyNumberFormat="1" applyFont="1" applyFill="1" applyBorder="1" applyAlignment="1">
      <alignment horizontal="center"/>
    </xf>
    <xf numFmtId="0" fontId="19" fillId="9" borderId="2" xfId="0" applyFont="1" applyFill="1" applyBorder="1"/>
    <xf numFmtId="4" fontId="2" fillId="9" borderId="2" xfId="0" applyNumberFormat="1" applyFont="1" applyFill="1" applyBorder="1" applyAlignment="1">
      <alignment horizontal="center"/>
    </xf>
    <xf numFmtId="0" fontId="19" fillId="0" borderId="0" xfId="0" applyFont="1"/>
    <xf numFmtId="0" fontId="2" fillId="1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37" fillId="10" borderId="0" xfId="7" applyFont="1" applyFill="1" applyBorder="1" applyAlignment="1">
      <alignment horizontal="center" vertical="center" wrapText="1"/>
    </xf>
    <xf numFmtId="0" fontId="38" fillId="13" borderId="2" xfId="0" applyFont="1" applyFill="1" applyBorder="1" applyAlignment="1">
      <alignment horizontal="center" vertical="center" wrapText="1"/>
    </xf>
    <xf numFmtId="0" fontId="48" fillId="7" borderId="11" xfId="0" applyFont="1" applyFill="1" applyBorder="1" applyAlignment="1">
      <alignment horizontal="center" vertical="center" wrapText="1"/>
    </xf>
    <xf numFmtId="0" fontId="14" fillId="4" borderId="38" xfId="4" applyFont="1" applyFill="1" applyBorder="1" applyAlignment="1">
      <alignment horizontal="center" vertical="center" wrapText="1"/>
    </xf>
    <xf numFmtId="0" fontId="5" fillId="4" borderId="38" xfId="4" applyFont="1" applyFill="1" applyBorder="1" applyAlignment="1">
      <alignment vertical="center" wrapText="1"/>
    </xf>
    <xf numFmtId="0" fontId="14" fillId="4" borderId="39" xfId="4" applyFont="1" applyFill="1" applyBorder="1" applyAlignment="1">
      <alignment horizontal="center" vertical="center" wrapText="1"/>
    </xf>
    <xf numFmtId="0" fontId="21" fillId="0" borderId="6" xfId="5" applyFont="1" applyFill="1" applyBorder="1" applyAlignment="1">
      <alignment horizontal="center" vertical="center"/>
    </xf>
    <xf numFmtId="0" fontId="0" fillId="0" borderId="1" xfId="0" applyBorder="1"/>
    <xf numFmtId="0" fontId="0" fillId="0" borderId="2" xfId="0" applyBorder="1"/>
    <xf numFmtId="0" fontId="0" fillId="0" borderId="3" xfId="0" applyBorder="1"/>
    <xf numFmtId="2" fontId="14" fillId="4" borderId="39" xfId="4" applyNumberFormat="1"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47" xfId="0" applyFont="1" applyBorder="1" applyAlignment="1">
      <alignment horizontal="center" vertical="center" wrapText="1"/>
    </xf>
    <xf numFmtId="0" fontId="28" fillId="10" borderId="38" xfId="0" applyFont="1" applyFill="1" applyBorder="1" applyAlignment="1">
      <alignment horizontal="center" vertical="center" wrapText="1"/>
    </xf>
    <xf numFmtId="0" fontId="20" fillId="10" borderId="38" xfId="0" applyFont="1" applyFill="1" applyBorder="1" applyAlignment="1">
      <alignment vertical="center" wrapText="1"/>
    </xf>
    <xf numFmtId="2" fontId="28" fillId="10" borderId="39"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1" fontId="14" fillId="4" borderId="39" xfId="4"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47" xfId="0" applyFont="1" applyFill="1" applyBorder="1" applyAlignment="1">
      <alignment horizontal="center" vertical="center" wrapText="1"/>
    </xf>
    <xf numFmtId="0" fontId="28" fillId="4" borderId="38" xfId="5" applyFont="1" applyFill="1" applyBorder="1" applyAlignment="1">
      <alignment horizontal="center" vertical="center"/>
    </xf>
    <xf numFmtId="0" fontId="20" fillId="4" borderId="38" xfId="5" applyFont="1" applyFill="1" applyBorder="1" applyAlignment="1">
      <alignment vertical="center"/>
    </xf>
    <xf numFmtId="0" fontId="28" fillId="4" borderId="39" xfId="5" applyFont="1" applyFill="1" applyBorder="1" applyAlignment="1">
      <alignment horizontal="center" vertical="center"/>
    </xf>
    <xf numFmtId="0" fontId="21" fillId="0" borderId="2" xfId="6" applyFont="1" applyFill="1" applyBorder="1" applyAlignment="1">
      <alignment horizontal="center" vertical="center"/>
    </xf>
    <xf numFmtId="0" fontId="21" fillId="3" borderId="3" xfId="5" applyFont="1" applyFill="1" applyBorder="1" applyAlignment="1">
      <alignment horizontal="center" vertical="center" wrapText="1"/>
    </xf>
    <xf numFmtId="0" fontId="21" fillId="0" borderId="3" xfId="5" applyFont="1" applyBorder="1" applyAlignment="1">
      <alignment horizontal="center" vertical="center" wrapText="1"/>
    </xf>
    <xf numFmtId="0" fontId="28" fillId="10" borderId="38" xfId="5" applyFont="1" applyFill="1" applyBorder="1" applyAlignment="1">
      <alignment horizontal="center" vertical="center" wrapText="1"/>
    </xf>
    <xf numFmtId="0" fontId="20" fillId="10" borderId="38" xfId="5" applyFont="1" applyFill="1" applyBorder="1" applyAlignment="1">
      <alignment vertical="center" wrapText="1"/>
    </xf>
    <xf numFmtId="0" fontId="28" fillId="10" borderId="39" xfId="5" applyFont="1" applyFill="1" applyBorder="1" applyAlignment="1">
      <alignment horizontal="center" vertical="center" wrapText="1"/>
    </xf>
    <xf numFmtId="0" fontId="14" fillId="4" borderId="38" xfId="4" applyFont="1" applyFill="1" applyBorder="1" applyAlignment="1">
      <alignment horizontal="center" vertical="center"/>
    </xf>
    <xf numFmtId="0" fontId="5" fillId="4" borderId="38" xfId="4" applyFont="1" applyFill="1" applyBorder="1" applyAlignment="1">
      <alignment vertical="center"/>
    </xf>
    <xf numFmtId="1" fontId="14" fillId="4" borderId="39" xfId="4" applyNumberFormat="1" applyFont="1" applyFill="1" applyBorder="1" applyAlignment="1">
      <alignment horizontal="center" vertical="center"/>
    </xf>
    <xf numFmtId="2" fontId="14" fillId="4" borderId="38" xfId="4" applyNumberFormat="1" applyFont="1" applyFill="1" applyBorder="1" applyAlignment="1">
      <alignment horizontal="center" vertical="center"/>
    </xf>
    <xf numFmtId="0" fontId="14" fillId="4" borderId="39" xfId="4" applyFont="1" applyFill="1" applyBorder="1" applyAlignment="1">
      <alignment horizontal="center" vertical="center"/>
    </xf>
    <xf numFmtId="4" fontId="21" fillId="0" borderId="1" xfId="14" applyNumberFormat="1" applyFont="1" applyFill="1" applyBorder="1" applyAlignment="1">
      <alignment horizontal="center" vertical="center" wrapText="1"/>
    </xf>
    <xf numFmtId="0" fontId="21" fillId="0" borderId="6" xfId="14" applyFont="1" applyFill="1" applyBorder="1" applyAlignment="1">
      <alignment horizontal="center" vertical="center" wrapText="1"/>
    </xf>
    <xf numFmtId="4" fontId="2" fillId="0" borderId="2" xfId="14" applyNumberFormat="1" applyFont="1" applyFill="1" applyBorder="1" applyAlignment="1">
      <alignment horizontal="center" vertical="center" wrapText="1"/>
    </xf>
    <xf numFmtId="4" fontId="21" fillId="0" borderId="2" xfId="14" applyNumberFormat="1" applyFont="1" applyFill="1" applyBorder="1" applyAlignment="1">
      <alignment horizontal="center" vertical="center" wrapText="1"/>
    </xf>
    <xf numFmtId="0" fontId="21" fillId="0" borderId="2" xfId="14" applyFont="1" applyFill="1" applyBorder="1" applyAlignment="1">
      <alignment horizontal="center" vertical="center" wrapText="1"/>
    </xf>
    <xf numFmtId="0" fontId="21" fillId="0" borderId="3" xfId="14" applyFont="1" applyFill="1" applyBorder="1" applyAlignment="1">
      <alignment horizontal="center" vertical="center" wrapText="1"/>
    </xf>
    <xf numFmtId="4" fontId="21" fillId="0" borderId="3" xfId="14" applyNumberFormat="1" applyFont="1" applyFill="1" applyBorder="1" applyAlignment="1">
      <alignment horizontal="center" vertical="center" wrapText="1"/>
    </xf>
    <xf numFmtId="0" fontId="21" fillId="0" borderId="47" xfId="14" applyFont="1" applyFill="1" applyBorder="1" applyAlignment="1">
      <alignment horizontal="center" vertical="center" wrapText="1"/>
    </xf>
    <xf numFmtId="0" fontId="21" fillId="0" borderId="1" xfId="14" applyFont="1" applyFill="1" applyBorder="1" applyAlignment="1">
      <alignment horizontal="center" vertical="center" wrapText="1"/>
    </xf>
    <xf numFmtId="0" fontId="21" fillId="0" borderId="6" xfId="11" applyFont="1" applyFill="1" applyBorder="1" applyAlignment="1">
      <alignment horizontal="center" vertical="center" wrapText="1"/>
    </xf>
    <xf numFmtId="0" fontId="2" fillId="0" borderId="8" xfId="4" applyFont="1" applyFill="1" applyBorder="1" applyAlignment="1">
      <alignment horizontal="center" vertical="center" wrapText="1"/>
    </xf>
    <xf numFmtId="0" fontId="21" fillId="0" borderId="47" xfId="11" applyFont="1" applyFill="1" applyBorder="1" applyAlignment="1">
      <alignment horizontal="center" vertical="center" wrapText="1"/>
    </xf>
    <xf numFmtId="2" fontId="14" fillId="4" borderId="39" xfId="4" applyNumberFormat="1" applyFont="1" applyFill="1" applyBorder="1" applyAlignment="1">
      <alignment horizontal="center" vertical="center"/>
    </xf>
    <xf numFmtId="2" fontId="2" fillId="0" borderId="1" xfId="14" applyNumberFormat="1" applyFont="1" applyFill="1" applyBorder="1" applyAlignment="1">
      <alignment horizontal="center" vertical="center" wrapText="1"/>
    </xf>
    <xf numFmtId="2" fontId="2" fillId="0" borderId="2" xfId="14" applyNumberFormat="1" applyFont="1" applyFill="1" applyBorder="1" applyAlignment="1">
      <alignment horizontal="center" vertical="center" wrapText="1"/>
    </xf>
    <xf numFmtId="2" fontId="21" fillId="0" borderId="0" xfId="14" applyNumberFormat="1" applyFont="1" applyFill="1" applyAlignment="1">
      <alignment horizontal="center" vertical="center"/>
    </xf>
    <xf numFmtId="0" fontId="21" fillId="0" borderId="4" xfId="14" applyFont="1" applyFill="1" applyBorder="1" applyAlignment="1">
      <alignment horizontal="center" vertical="center" wrapText="1"/>
    </xf>
    <xf numFmtId="0" fontId="21" fillId="0" borderId="7" xfId="14" applyFont="1" applyFill="1" applyBorder="1" applyAlignment="1">
      <alignment horizontal="center" vertical="center" wrapText="1"/>
    </xf>
    <xf numFmtId="0" fontId="21" fillId="8" borderId="1" xfId="0" applyFont="1" applyFill="1" applyBorder="1" applyAlignment="1">
      <alignment horizontal="center" vertical="center" wrapText="1"/>
    </xf>
    <xf numFmtId="0" fontId="21" fillId="8" borderId="1" xfId="11" applyFont="1" applyFill="1" applyBorder="1" applyAlignment="1">
      <alignment horizontal="center" vertical="center" wrapText="1"/>
    </xf>
    <xf numFmtId="0" fontId="21" fillId="8" borderId="2" xfId="0" applyFont="1" applyFill="1" applyBorder="1" applyAlignment="1">
      <alignment horizontal="center" vertical="center" wrapText="1"/>
    </xf>
    <xf numFmtId="0" fontId="21" fillId="8" borderId="8" xfId="0" applyFont="1" applyFill="1" applyBorder="1" applyAlignment="1">
      <alignment horizontal="center" vertical="center" wrapText="1"/>
    </xf>
    <xf numFmtId="0" fontId="21" fillId="8" borderId="3" xfId="11" applyFont="1" applyFill="1" applyBorder="1" applyAlignment="1">
      <alignment horizontal="center" vertical="center" wrapText="1"/>
    </xf>
    <xf numFmtId="0" fontId="2" fillId="0" borderId="2" xfId="14" applyFont="1" applyFill="1" applyBorder="1" applyAlignment="1">
      <alignment horizontal="center" vertical="center"/>
    </xf>
    <xf numFmtId="2" fontId="14" fillId="4" borderId="38" xfId="4" applyNumberFormat="1" applyFont="1" applyFill="1" applyBorder="1" applyAlignment="1">
      <alignment horizontal="center" vertical="center" wrapText="1"/>
    </xf>
    <xf numFmtId="2" fontId="21" fillId="8" borderId="1" xfId="0" applyNumberFormat="1" applyFont="1" applyFill="1" applyBorder="1" applyAlignment="1">
      <alignment horizontal="center" vertical="center" wrapText="1"/>
    </xf>
    <xf numFmtId="0" fontId="21" fillId="8" borderId="6" xfId="0" applyFont="1" applyFill="1" applyBorder="1" applyAlignment="1">
      <alignment horizontal="center" vertical="center" wrapText="1"/>
    </xf>
    <xf numFmtId="2" fontId="21" fillId="8" borderId="2" xfId="0" applyNumberFormat="1" applyFont="1" applyFill="1" applyBorder="1" applyAlignment="1">
      <alignment horizontal="center" vertical="center" wrapText="1"/>
    </xf>
    <xf numFmtId="0" fontId="21" fillId="8" borderId="4" xfId="0" applyFont="1" applyFill="1" applyBorder="1" applyAlignment="1">
      <alignment horizontal="center" vertical="center" wrapText="1"/>
    </xf>
    <xf numFmtId="0" fontId="21" fillId="8" borderId="3" xfId="0" applyFont="1" applyFill="1" applyBorder="1" applyAlignment="1">
      <alignment horizontal="center" vertical="center" wrapText="1"/>
    </xf>
    <xf numFmtId="2" fontId="21" fillId="8" borderId="3" xfId="0" applyNumberFormat="1" applyFont="1" applyFill="1" applyBorder="1" applyAlignment="1">
      <alignment horizontal="center" vertical="center" wrapText="1"/>
    </xf>
    <xf numFmtId="0" fontId="21" fillId="8" borderId="7" xfId="0" applyFont="1" applyFill="1" applyBorder="1" applyAlignment="1">
      <alignment horizontal="center" vertical="center" wrapText="1"/>
    </xf>
    <xf numFmtId="2" fontId="28" fillId="10" borderId="38" xfId="0" applyNumberFormat="1"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8" borderId="7" xfId="0" applyFont="1" applyFill="1" applyBorder="1" applyAlignment="1">
      <alignment horizontal="center" vertical="center" wrapText="1"/>
    </xf>
    <xf numFmtId="4" fontId="21" fillId="8" borderId="1" xfId="0" applyNumberFormat="1" applyFont="1" applyFill="1" applyBorder="1" applyAlignment="1">
      <alignment horizontal="center" vertical="center" wrapText="1"/>
    </xf>
    <xf numFmtId="4" fontId="21" fillId="8" borderId="2" xfId="0" applyNumberFormat="1" applyFont="1" applyFill="1" applyBorder="1" applyAlignment="1">
      <alignment horizontal="center" vertical="center" wrapText="1"/>
    </xf>
    <xf numFmtId="4" fontId="21" fillId="8" borderId="3" xfId="0" applyNumberFormat="1" applyFont="1" applyFill="1" applyBorder="1" applyAlignment="1">
      <alignment horizontal="center" vertical="center" wrapText="1"/>
    </xf>
    <xf numFmtId="0" fontId="28" fillId="10" borderId="39" xfId="0" applyFont="1" applyFill="1" applyBorder="1" applyAlignment="1">
      <alignment horizontal="center" vertical="center" wrapText="1"/>
    </xf>
    <xf numFmtId="2" fontId="35" fillId="0" borderId="0" xfId="0" applyNumberFormat="1" applyFont="1" applyAlignment="1">
      <alignment horizontal="center"/>
    </xf>
    <xf numFmtId="0" fontId="35" fillId="0" borderId="1" xfId="0" applyFont="1" applyBorder="1"/>
    <xf numFmtId="0" fontId="35" fillId="0" borderId="2" xfId="0" applyFont="1" applyBorder="1"/>
    <xf numFmtId="0" fontId="35" fillId="0" borderId="3" xfId="0" applyFont="1" applyBorder="1"/>
    <xf numFmtId="164" fontId="11" fillId="15" borderId="4" xfId="1" applyFont="1" applyFill="1" applyBorder="1" applyAlignment="1">
      <alignment vertical="center" wrapText="1"/>
    </xf>
    <xf numFmtId="164" fontId="49" fillId="15" borderId="31" xfId="1" applyFont="1" applyFill="1" applyBorder="1" applyAlignment="1">
      <alignment vertical="center" wrapText="1"/>
    </xf>
    <xf numFmtId="4" fontId="22" fillId="15" borderId="5" xfId="0" applyNumberFormat="1" applyFont="1" applyFill="1" applyBorder="1" applyAlignment="1">
      <alignment horizontal="center"/>
    </xf>
    <xf numFmtId="0" fontId="0" fillId="15" borderId="3" xfId="0" applyFill="1" applyBorder="1"/>
    <xf numFmtId="2" fontId="22" fillId="5" borderId="4" xfId="0" applyNumberFormat="1" applyFont="1" applyFill="1" applyBorder="1" applyAlignment="1">
      <alignment horizontal="center" vertical="center" wrapText="1"/>
    </xf>
    <xf numFmtId="1" fontId="50" fillId="5" borderId="31" xfId="0" applyNumberFormat="1" applyFont="1" applyFill="1" applyBorder="1" applyAlignment="1">
      <alignment horizontal="center"/>
    </xf>
    <xf numFmtId="0" fontId="2" fillId="0" borderId="3" xfId="8" applyFont="1" applyFill="1" applyBorder="1" applyAlignment="1">
      <alignment horizontal="center" vertical="center"/>
    </xf>
    <xf numFmtId="4" fontId="2" fillId="0" borderId="3" xfId="8" applyNumberFormat="1" applyFont="1" applyFill="1" applyBorder="1" applyAlignment="1">
      <alignment horizontal="center" vertical="center"/>
    </xf>
    <xf numFmtId="0" fontId="0" fillId="0" borderId="2" xfId="0" applyFill="1" applyBorder="1" applyAlignment="1">
      <alignment horizontal="center"/>
    </xf>
    <xf numFmtId="0" fontId="0" fillId="0" borderId="2" xfId="0" applyBorder="1" applyAlignment="1">
      <alignment horizontal="center"/>
    </xf>
    <xf numFmtId="4" fontId="35" fillId="8" borderId="22" xfId="0" applyNumberFormat="1" applyFont="1" applyFill="1" applyBorder="1" applyAlignment="1">
      <alignment horizontal="center" vertical="center" wrapText="1"/>
    </xf>
    <xf numFmtId="4" fontId="35" fillId="8" borderId="2" xfId="0" applyNumberFormat="1" applyFont="1" applyFill="1" applyBorder="1" applyAlignment="1">
      <alignment horizontal="center" vertical="center" wrapText="1"/>
    </xf>
    <xf numFmtId="4" fontId="35" fillId="0" borderId="22" xfId="7" applyNumberFormat="1" applyFont="1" applyFill="1" applyBorder="1" applyAlignment="1">
      <alignment horizontal="center" vertical="center" wrapText="1"/>
    </xf>
    <xf numFmtId="4" fontId="35" fillId="0" borderId="2" xfId="7" applyNumberFormat="1" applyFont="1" applyFill="1" applyBorder="1" applyAlignment="1">
      <alignment horizontal="center" vertical="center" wrapText="1"/>
    </xf>
    <xf numFmtId="4" fontId="35" fillId="8" borderId="22" xfId="7" applyNumberFormat="1" applyFont="1" applyFill="1" applyBorder="1" applyAlignment="1">
      <alignment horizontal="center" vertical="center" wrapText="1"/>
    </xf>
    <xf numFmtId="4" fontId="35" fillId="8" borderId="2" xfId="7" applyNumberFormat="1" applyFont="1" applyFill="1" applyBorder="1" applyAlignment="1">
      <alignment horizontal="center" vertical="center" wrapText="1"/>
    </xf>
    <xf numFmtId="4" fontId="35" fillId="8" borderId="3" xfId="7" applyNumberFormat="1" applyFont="1" applyFill="1" applyBorder="1" applyAlignment="1">
      <alignment horizontal="center" vertical="center" wrapText="1"/>
    </xf>
    <xf numFmtId="0" fontId="35" fillId="10" borderId="13" xfId="7" applyFont="1" applyFill="1" applyBorder="1" applyAlignment="1">
      <alignment horizontal="center" vertical="center" wrapText="1"/>
    </xf>
    <xf numFmtId="0" fontId="37" fillId="10" borderId="8" xfId="7" applyFont="1" applyFill="1" applyBorder="1" applyAlignment="1">
      <alignment horizontal="center" vertical="center" wrapText="1"/>
    </xf>
    <xf numFmtId="0" fontId="37" fillId="10" borderId="47" xfId="7" applyFont="1" applyFill="1" applyBorder="1" applyAlignment="1">
      <alignment horizontal="center" vertical="center" wrapText="1"/>
    </xf>
    <xf numFmtId="2" fontId="37" fillId="10" borderId="13" xfId="7" applyNumberFormat="1" applyFont="1" applyFill="1" applyBorder="1" applyAlignment="1">
      <alignment horizontal="center" vertical="center" wrapText="1"/>
    </xf>
    <xf numFmtId="0" fontId="14" fillId="9" borderId="1"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9" borderId="2" xfId="0" applyFont="1" applyFill="1" applyBorder="1" applyAlignment="1">
      <alignment horizontal="center" vertical="center" wrapText="1"/>
    </xf>
    <xf numFmtId="2" fontId="22" fillId="9" borderId="2" xfId="8" applyNumberFormat="1" applyFont="1" applyFill="1" applyBorder="1" applyAlignment="1">
      <alignment horizontal="center" vertical="center" wrapText="1"/>
    </xf>
    <xf numFmtId="0" fontId="52" fillId="9" borderId="3" xfId="8" applyFont="1" applyFill="1" applyBorder="1" applyAlignment="1">
      <alignment horizontal="center" vertical="center" wrapText="1"/>
    </xf>
    <xf numFmtId="0" fontId="22" fillId="9" borderId="3" xfId="0" applyFont="1" applyFill="1" applyBorder="1" applyAlignment="1">
      <alignment horizontal="left" wrapText="1"/>
    </xf>
    <xf numFmtId="0" fontId="22" fillId="9" borderId="3" xfId="8" applyFont="1" applyFill="1" applyBorder="1" applyAlignment="1">
      <alignment horizontal="left" vertical="center" wrapText="1"/>
    </xf>
    <xf numFmtId="0" fontId="52" fillId="9" borderId="3" xfId="8" applyFont="1" applyFill="1" applyBorder="1" applyAlignment="1">
      <alignment horizontal="left" vertical="center" wrapText="1"/>
    </xf>
    <xf numFmtId="0" fontId="52" fillId="9" borderId="0" xfId="8" applyFont="1" applyFill="1" applyBorder="1" applyAlignment="1">
      <alignment horizontal="center" vertical="center" wrapText="1"/>
    </xf>
    <xf numFmtId="2" fontId="52" fillId="0" borderId="2" xfId="8" applyNumberFormat="1" applyFont="1" applyFill="1" applyBorder="1" applyAlignment="1">
      <alignment horizontal="center" vertical="center" wrapText="1"/>
    </xf>
    <xf numFmtId="0" fontId="52" fillId="0" borderId="3" xfId="8" applyFont="1" applyFill="1" applyBorder="1" applyAlignment="1">
      <alignment horizontal="center" vertical="center" wrapText="1"/>
    </xf>
    <xf numFmtId="0" fontId="52" fillId="0" borderId="3" xfId="8" applyFont="1" applyFill="1" applyBorder="1" applyAlignment="1">
      <alignment horizontal="left" vertical="center" wrapText="1"/>
    </xf>
    <xf numFmtId="0" fontId="52" fillId="0" borderId="0" xfId="8" applyFont="1" applyFill="1" applyBorder="1" applyAlignment="1">
      <alignment horizontal="center" vertical="center" wrapText="1"/>
    </xf>
    <xf numFmtId="2" fontId="22" fillId="9" borderId="2" xfId="0" applyNumberFormat="1" applyFont="1" applyFill="1" applyBorder="1" applyAlignment="1">
      <alignment horizontal="center" vertical="center"/>
    </xf>
    <xf numFmtId="0" fontId="22" fillId="9" borderId="2" xfId="0" applyFont="1" applyFill="1" applyBorder="1" applyAlignment="1">
      <alignment horizontal="center" vertical="center"/>
    </xf>
    <xf numFmtId="0" fontId="41" fillId="9" borderId="2" xfId="9" applyFont="1" applyFill="1" applyBorder="1" applyAlignment="1">
      <alignment horizontal="left" vertical="center" wrapText="1"/>
    </xf>
    <xf numFmtId="0" fontId="22" fillId="9" borderId="2" xfId="0" applyFont="1" applyFill="1" applyBorder="1" applyAlignment="1">
      <alignment wrapText="1"/>
    </xf>
    <xf numFmtId="0" fontId="16" fillId="9" borderId="2" xfId="0" applyFont="1" applyFill="1" applyBorder="1" applyAlignment="1">
      <alignment wrapText="1"/>
    </xf>
    <xf numFmtId="2" fontId="16" fillId="0" borderId="2" xfId="0" applyNumberFormat="1" applyFont="1" applyFill="1" applyBorder="1" applyAlignment="1">
      <alignment horizontal="center" vertical="center"/>
    </xf>
    <xf numFmtId="0" fontId="41" fillId="9" borderId="2" xfId="8" applyFont="1" applyFill="1" applyBorder="1" applyAlignment="1">
      <alignment horizontal="left" vertical="center" wrapText="1"/>
    </xf>
    <xf numFmtId="0" fontId="40" fillId="9" borderId="1" xfId="8" applyFont="1" applyFill="1" applyBorder="1" applyAlignment="1">
      <alignment horizontal="left" vertical="center" wrapText="1"/>
    </xf>
    <xf numFmtId="0" fontId="52" fillId="0" borderId="2" xfId="8" applyFont="1" applyFill="1" applyBorder="1" applyAlignment="1">
      <alignment horizontal="center" vertical="center"/>
    </xf>
    <xf numFmtId="0" fontId="52" fillId="0" borderId="2" xfId="8" applyFont="1" applyFill="1" applyBorder="1" applyAlignment="1">
      <alignment horizontal="center" vertical="center" wrapText="1"/>
    </xf>
    <xf numFmtId="0" fontId="52" fillId="0" borderId="2" xfId="8" applyFont="1" applyFill="1" applyBorder="1" applyAlignment="1">
      <alignment horizontal="left" vertical="center" wrapText="1"/>
    </xf>
    <xf numFmtId="2" fontId="52" fillId="0" borderId="19" xfId="8" applyNumberFormat="1" applyFont="1" applyFill="1" applyBorder="1" applyAlignment="1">
      <alignment horizontal="center" vertical="center" wrapText="1"/>
    </xf>
    <xf numFmtId="0" fontId="52" fillId="0" borderId="3" xfId="0" applyFont="1" applyFill="1" applyBorder="1"/>
    <xf numFmtId="0" fontId="52" fillId="0" borderId="7" xfId="8" applyFont="1" applyFill="1" applyBorder="1" applyAlignment="1">
      <alignment horizontal="left" vertical="center" wrapText="1"/>
    </xf>
    <xf numFmtId="0" fontId="52" fillId="0" borderId="23" xfId="0" applyFont="1" applyFill="1" applyBorder="1" applyAlignment="1">
      <alignment wrapText="1"/>
    </xf>
    <xf numFmtId="2" fontId="52" fillId="0" borderId="3" xfId="8" applyNumberFormat="1" applyFont="1" applyFill="1" applyBorder="1" applyAlignment="1">
      <alignment horizontal="center" vertical="center" wrapText="1"/>
    </xf>
    <xf numFmtId="0" fontId="53" fillId="0" borderId="3" xfId="8" applyFont="1" applyFill="1" applyBorder="1" applyAlignment="1">
      <alignment horizontal="left" vertical="center" wrapText="1"/>
    </xf>
    <xf numFmtId="0" fontId="52" fillId="0" borderId="3" xfId="8" applyFont="1" applyFill="1" applyBorder="1" applyAlignment="1">
      <alignment horizontal="center" vertical="center"/>
    </xf>
    <xf numFmtId="0" fontId="54" fillId="0" borderId="39" xfId="0" applyFont="1" applyBorder="1" applyAlignment="1">
      <alignment horizontal="right" vertical="center"/>
    </xf>
    <xf numFmtId="0" fontId="54" fillId="0" borderId="34" xfId="0" applyFont="1" applyBorder="1" applyAlignment="1">
      <alignment horizontal="right" vertical="center"/>
    </xf>
    <xf numFmtId="0" fontId="54" fillId="22" borderId="34" xfId="0" applyFont="1" applyFill="1" applyBorder="1" applyAlignment="1">
      <alignment horizontal="right" vertical="center" wrapText="1"/>
    </xf>
    <xf numFmtId="0" fontId="47" fillId="0" borderId="0" xfId="0" applyFont="1"/>
    <xf numFmtId="0" fontId="54" fillId="0" borderId="39" xfId="0" applyFont="1" applyBorder="1" applyAlignment="1">
      <alignment horizontal="right" vertical="center" wrapText="1"/>
    </xf>
    <xf numFmtId="0" fontId="54" fillId="0" borderId="34" xfId="0" applyFont="1" applyBorder="1" applyAlignment="1">
      <alignment horizontal="right" vertical="center" wrapText="1"/>
    </xf>
    <xf numFmtId="4" fontId="0" fillId="0" borderId="0" xfId="0" applyNumberFormat="1"/>
    <xf numFmtId="164" fontId="0" fillId="0" borderId="0" xfId="0" applyNumberFormat="1"/>
    <xf numFmtId="0" fontId="52" fillId="0" borderId="1" xfId="0" applyFont="1" applyFill="1" applyBorder="1" applyAlignment="1">
      <alignment horizontal="left"/>
    </xf>
    <xf numFmtId="0" fontId="52" fillId="0" borderId="2" xfId="0" applyFont="1" applyFill="1" applyBorder="1" applyAlignment="1">
      <alignment horizontal="center"/>
    </xf>
    <xf numFmtId="2" fontId="52" fillId="0" borderId="2" xfId="0" applyNumberFormat="1" applyFont="1" applyFill="1" applyBorder="1" applyAlignment="1">
      <alignment horizontal="center"/>
    </xf>
    <xf numFmtId="0" fontId="5" fillId="5" borderId="32" xfId="4" applyFont="1" applyFill="1" applyBorder="1" applyAlignment="1">
      <alignment horizontal="center" vertical="center" wrapText="1"/>
    </xf>
    <xf numFmtId="0" fontId="5" fillId="5" borderId="33" xfId="4" applyFont="1" applyFill="1" applyBorder="1" applyAlignment="1">
      <alignment horizontal="center" vertical="center" wrapText="1"/>
    </xf>
    <xf numFmtId="0" fontId="5" fillId="5" borderId="34" xfId="4" applyFont="1" applyFill="1" applyBorder="1" applyAlignment="1">
      <alignment horizontal="center" vertical="center" wrapText="1"/>
    </xf>
    <xf numFmtId="0" fontId="43" fillId="0" borderId="0" xfId="0" applyFont="1" applyAlignment="1">
      <alignment horizontal="left" vertical="top"/>
    </xf>
    <xf numFmtId="0" fontId="44" fillId="0" borderId="0" xfId="0" applyFont="1" applyAlignment="1">
      <alignment horizontal="center" vertical="center"/>
    </xf>
    <xf numFmtId="0" fontId="5" fillId="15" borderId="37" xfId="0" applyFont="1" applyFill="1" applyBorder="1" applyAlignment="1">
      <alignment horizontal="center" vertical="center"/>
    </xf>
    <xf numFmtId="0" fontId="5" fillId="15" borderId="38" xfId="0" applyFont="1" applyFill="1" applyBorder="1" applyAlignment="1">
      <alignment horizontal="center" vertical="center"/>
    </xf>
    <xf numFmtId="0" fontId="5" fillId="15" borderId="39" xfId="0" applyFont="1" applyFill="1" applyBorder="1" applyAlignment="1">
      <alignment horizontal="center" vertical="center"/>
    </xf>
    <xf numFmtId="0" fontId="5" fillId="5" borderId="37" xfId="4" applyFont="1" applyFill="1" applyBorder="1" applyAlignment="1">
      <alignment horizontal="center" vertical="center" wrapText="1"/>
    </xf>
    <xf numFmtId="0" fontId="5" fillId="5" borderId="38" xfId="4" applyFont="1" applyFill="1" applyBorder="1" applyAlignment="1">
      <alignment horizontal="center" vertical="center" wrapText="1"/>
    </xf>
    <xf numFmtId="0" fontId="5" fillId="5" borderId="39" xfId="4" applyFont="1" applyFill="1" applyBorder="1" applyAlignment="1">
      <alignment horizontal="center" vertical="center" wrapText="1"/>
    </xf>
    <xf numFmtId="0" fontId="14" fillId="5" borderId="37" xfId="4" applyFont="1" applyFill="1" applyBorder="1" applyAlignment="1">
      <alignment horizontal="center" vertical="center" wrapText="1"/>
    </xf>
    <xf numFmtId="0" fontId="14" fillId="5" borderId="38" xfId="4" applyFont="1" applyFill="1" applyBorder="1" applyAlignment="1">
      <alignment horizontal="center" vertical="center" wrapText="1"/>
    </xf>
    <xf numFmtId="0" fontId="14" fillId="5" borderId="39" xfId="4" applyFont="1" applyFill="1" applyBorder="1" applyAlignment="1">
      <alignment horizontal="center" vertical="center" wrapText="1"/>
    </xf>
    <xf numFmtId="0" fontId="5" fillId="5" borderId="35" xfId="4" applyFont="1" applyFill="1" applyBorder="1" applyAlignment="1">
      <alignment horizontal="center" vertical="center" wrapText="1"/>
    </xf>
    <xf numFmtId="0" fontId="5" fillId="5" borderId="0" xfId="4" applyFont="1" applyFill="1" applyBorder="1" applyAlignment="1">
      <alignment horizontal="center" vertical="center" wrapText="1"/>
    </xf>
    <xf numFmtId="0" fontId="5" fillId="5" borderId="36" xfId="4"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 xfId="0" applyFont="1" applyFill="1" applyBorder="1" applyAlignment="1">
      <alignment horizontal="center" vertical="center"/>
    </xf>
    <xf numFmtId="164" fontId="18" fillId="0" borderId="4" xfId="1" applyFont="1" applyFill="1" applyBorder="1" applyAlignment="1">
      <alignment horizontal="center"/>
    </xf>
    <xf numFmtId="164" fontId="18" fillId="0" borderId="5" xfId="1" applyFont="1" applyFill="1" applyBorder="1" applyAlignment="1">
      <alignment horizontal="center"/>
    </xf>
    <xf numFmtId="0" fontId="18" fillId="5" borderId="4" xfId="0" applyFont="1" applyFill="1" applyBorder="1" applyAlignment="1">
      <alignment horizontal="center" vertical="center" wrapText="1"/>
    </xf>
    <xf numFmtId="0" fontId="18" fillId="5" borderId="5" xfId="0" applyFont="1" applyFill="1" applyBorder="1" applyAlignment="1">
      <alignment horizontal="center" vertical="center" wrapText="1"/>
    </xf>
    <xf numFmtId="164" fontId="18" fillId="5" borderId="2" xfId="1" applyFont="1" applyFill="1" applyBorder="1" applyAlignment="1">
      <alignment horizontal="right"/>
    </xf>
    <xf numFmtId="0" fontId="20" fillId="4" borderId="37" xfId="5" applyFont="1" applyFill="1" applyBorder="1" applyAlignment="1">
      <alignment horizontal="center" vertical="center"/>
    </xf>
    <xf numFmtId="0" fontId="20" fillId="4" borderId="38" xfId="5" applyFont="1" applyFill="1" applyBorder="1" applyAlignment="1">
      <alignment horizontal="center" vertical="center"/>
    </xf>
    <xf numFmtId="0" fontId="20" fillId="10" borderId="37" xfId="5" applyFont="1" applyFill="1" applyBorder="1" applyAlignment="1">
      <alignment horizontal="center" vertical="center" wrapText="1"/>
    </xf>
    <xf numFmtId="0" fontId="20" fillId="10" borderId="38" xfId="5" applyFont="1" applyFill="1" applyBorder="1" applyAlignment="1">
      <alignment horizontal="center" vertical="center" wrapText="1"/>
    </xf>
    <xf numFmtId="0" fontId="5" fillId="4" borderId="37" xfId="4" applyFont="1" applyFill="1" applyBorder="1" applyAlignment="1">
      <alignment horizontal="center" vertical="center"/>
    </xf>
    <xf numFmtId="0" fontId="5" fillId="4" borderId="38" xfId="4" applyFont="1" applyFill="1" applyBorder="1" applyAlignment="1">
      <alignment horizontal="center" vertical="center"/>
    </xf>
    <xf numFmtId="0" fontId="5" fillId="4" borderId="37" xfId="4" applyFont="1" applyFill="1" applyBorder="1" applyAlignment="1">
      <alignment horizontal="center" vertical="center" wrapText="1"/>
    </xf>
    <xf numFmtId="0" fontId="5" fillId="4" borderId="38" xfId="4" applyFont="1" applyFill="1" applyBorder="1" applyAlignment="1">
      <alignment horizontal="center" vertical="center" wrapText="1"/>
    </xf>
    <xf numFmtId="0" fontId="20" fillId="10" borderId="37" xfId="0" applyFont="1" applyFill="1" applyBorder="1" applyAlignment="1">
      <alignment horizontal="center" vertical="center" wrapText="1"/>
    </xf>
    <xf numFmtId="0" fontId="20" fillId="10" borderId="38" xfId="0" applyFont="1" applyFill="1" applyBorder="1" applyAlignment="1">
      <alignment horizontal="center" vertical="center" wrapText="1"/>
    </xf>
    <xf numFmtId="0" fontId="20" fillId="16" borderId="0"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5" borderId="2" xfId="0" applyFont="1" applyFill="1" applyBorder="1" applyAlignment="1">
      <alignment horizontal="center" vertical="center" wrapText="1"/>
    </xf>
    <xf numFmtId="164" fontId="11" fillId="5" borderId="2" xfId="1" applyFont="1" applyFill="1" applyBorder="1" applyAlignment="1">
      <alignment horizontal="center" vertical="center" wrapText="1"/>
    </xf>
    <xf numFmtId="164" fontId="11" fillId="5" borderId="1" xfId="1"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47" fillId="0" borderId="1" xfId="7" applyFont="1" applyBorder="1" applyAlignment="1">
      <alignment horizontal="center" vertical="center" wrapText="1"/>
    </xf>
    <xf numFmtId="0" fontId="47" fillId="0" borderId="2" xfId="7" applyFont="1" applyBorder="1" applyAlignment="1">
      <alignment horizontal="center" vertical="center" wrapText="1"/>
    </xf>
    <xf numFmtId="0" fontId="47" fillId="0" borderId="1" xfId="7" applyFont="1" applyBorder="1" applyAlignment="1">
      <alignment horizontal="center" vertical="center"/>
    </xf>
    <xf numFmtId="164" fontId="47" fillId="0" borderId="44" xfId="3" applyFont="1" applyBorder="1" applyAlignment="1">
      <alignment horizontal="right"/>
    </xf>
    <xf numFmtId="164" fontId="47" fillId="0" borderId="45" xfId="3" applyFont="1" applyBorder="1" applyAlignment="1">
      <alignment horizontal="right"/>
    </xf>
    <xf numFmtId="0" fontId="47" fillId="5" borderId="2" xfId="7" applyFont="1" applyFill="1" applyBorder="1" applyAlignment="1">
      <alignment horizontal="center" vertical="center"/>
    </xf>
    <xf numFmtId="164" fontId="47" fillId="5" borderId="4" xfId="3" applyFont="1" applyFill="1" applyBorder="1" applyAlignment="1">
      <alignment horizontal="right"/>
    </xf>
    <xf numFmtId="164" fontId="47" fillId="5" borderId="5" xfId="3" applyFont="1" applyFill="1" applyBorder="1" applyAlignment="1">
      <alignment horizontal="right"/>
    </xf>
    <xf numFmtId="0" fontId="45" fillId="10" borderId="4" xfId="8" applyFont="1" applyFill="1" applyBorder="1" applyAlignment="1">
      <alignment horizontal="center" vertical="center"/>
    </xf>
    <xf numFmtId="0" fontId="45" fillId="10" borderId="18" xfId="8" applyFont="1" applyFill="1" applyBorder="1" applyAlignment="1">
      <alignment horizontal="center" vertical="center"/>
    </xf>
    <xf numFmtId="0" fontId="45" fillId="10" borderId="5" xfId="8" applyFont="1" applyFill="1" applyBorder="1" applyAlignment="1">
      <alignment horizontal="center" vertical="center"/>
    </xf>
    <xf numFmtId="0" fontId="46" fillId="17" borderId="37" xfId="8" applyFont="1" applyFill="1" applyBorder="1" applyAlignment="1">
      <alignment horizontal="center" vertical="center"/>
    </xf>
    <xf numFmtId="0" fontId="46" fillId="17" borderId="38" xfId="8" applyFont="1" applyFill="1" applyBorder="1" applyAlignment="1">
      <alignment horizontal="center" vertical="center"/>
    </xf>
    <xf numFmtId="0" fontId="46" fillId="17" borderId="39" xfId="8" applyFont="1" applyFill="1" applyBorder="1" applyAlignment="1">
      <alignment horizontal="center" vertical="center"/>
    </xf>
    <xf numFmtId="0" fontId="5" fillId="18" borderId="37" xfId="4" applyFont="1" applyFill="1" applyBorder="1" applyAlignment="1">
      <alignment horizontal="center" vertical="center" wrapText="1"/>
    </xf>
    <xf numFmtId="0" fontId="5" fillId="18" borderId="38" xfId="4" applyFont="1" applyFill="1" applyBorder="1" applyAlignment="1">
      <alignment horizontal="center" vertical="center" wrapText="1"/>
    </xf>
    <xf numFmtId="0" fontId="5" fillId="18" borderId="40" xfId="4" applyFont="1" applyFill="1" applyBorder="1" applyAlignment="1">
      <alignment horizontal="center" vertical="center" wrapText="1"/>
    </xf>
    <xf numFmtId="0" fontId="5" fillId="18" borderId="30" xfId="4" applyFont="1" applyFill="1" applyBorder="1" applyAlignment="1">
      <alignment horizontal="center" vertical="center" wrapText="1"/>
    </xf>
    <xf numFmtId="0" fontId="36" fillId="10" borderId="4" xfId="8" applyFont="1" applyFill="1" applyBorder="1" applyAlignment="1">
      <alignment horizontal="center" vertical="center"/>
    </xf>
    <xf numFmtId="0" fontId="36" fillId="10" borderId="18" xfId="8" applyFont="1" applyFill="1" applyBorder="1" applyAlignment="1">
      <alignment horizontal="center" vertical="center"/>
    </xf>
    <xf numFmtId="0" fontId="36" fillId="10" borderId="5" xfId="8" applyFont="1" applyFill="1" applyBorder="1" applyAlignment="1">
      <alignment horizontal="center" vertical="center"/>
    </xf>
    <xf numFmtId="0" fontId="34" fillId="10" borderId="18" xfId="8" applyFont="1" applyFill="1" applyBorder="1" applyAlignment="1">
      <alignment horizontal="center" vertical="center"/>
    </xf>
    <xf numFmtId="0" fontId="5" fillId="18" borderId="33" xfId="4" applyFont="1" applyFill="1" applyBorder="1" applyAlignment="1">
      <alignment horizontal="center" vertical="center" wrapText="1"/>
    </xf>
    <xf numFmtId="0" fontId="37" fillId="10" borderId="43" xfId="0" applyFont="1" applyFill="1" applyBorder="1" applyAlignment="1">
      <alignment horizontal="center" vertical="center" wrapText="1"/>
    </xf>
    <xf numFmtId="0" fontId="37" fillId="10" borderId="33" xfId="0" applyFont="1" applyFill="1" applyBorder="1" applyAlignment="1">
      <alignment horizontal="center" vertical="center" wrapText="1"/>
    </xf>
    <xf numFmtId="0" fontId="37" fillId="10" borderId="20" xfId="7" applyFont="1" applyFill="1" applyBorder="1" applyAlignment="1">
      <alignment horizontal="center" vertical="center" wrapText="1"/>
    </xf>
    <xf numFmtId="0" fontId="37" fillId="10" borderId="30" xfId="7" applyFont="1" applyFill="1" applyBorder="1" applyAlignment="1">
      <alignment horizontal="center" vertical="center" wrapText="1"/>
    </xf>
    <xf numFmtId="0" fontId="37" fillId="10" borderId="41" xfId="7" applyFont="1" applyFill="1" applyBorder="1" applyAlignment="1">
      <alignment horizontal="center" vertical="center" wrapText="1"/>
    </xf>
    <xf numFmtId="0" fontId="37" fillId="10" borderId="32" xfId="7" applyFont="1" applyFill="1" applyBorder="1" applyAlignment="1">
      <alignment horizontal="center" vertical="center" wrapText="1"/>
    </xf>
    <xf numFmtId="0" fontId="37" fillId="10" borderId="33" xfId="7" applyFont="1" applyFill="1" applyBorder="1" applyAlignment="1">
      <alignment horizontal="center" vertical="center" wrapText="1"/>
    </xf>
    <xf numFmtId="0" fontId="37" fillId="10" borderId="34" xfId="7" applyFont="1" applyFill="1" applyBorder="1" applyAlignment="1">
      <alignment horizontal="center" vertical="center" wrapText="1"/>
    </xf>
    <xf numFmtId="0" fontId="37" fillId="10" borderId="17" xfId="7" applyFont="1" applyFill="1" applyBorder="1" applyAlignment="1">
      <alignment horizontal="center" vertical="center" wrapText="1"/>
    </xf>
    <xf numFmtId="0" fontId="37" fillId="10" borderId="18" xfId="7" applyFont="1" applyFill="1" applyBorder="1" applyAlignment="1">
      <alignment horizontal="center" vertical="center" wrapText="1"/>
    </xf>
    <xf numFmtId="0" fontId="37" fillId="10" borderId="42" xfId="7" applyFont="1" applyFill="1" applyBorder="1" applyAlignment="1">
      <alignment horizontal="center" vertical="center" wrapText="1"/>
    </xf>
    <xf numFmtId="0" fontId="37" fillId="10" borderId="35" xfId="0" applyFont="1" applyFill="1" applyBorder="1" applyAlignment="1">
      <alignment horizontal="center" vertical="center" wrapText="1"/>
    </xf>
    <xf numFmtId="0" fontId="37" fillId="10" borderId="0" xfId="0" applyFont="1" applyFill="1" applyBorder="1" applyAlignment="1">
      <alignment horizontal="center" vertical="center" wrapText="1"/>
    </xf>
    <xf numFmtId="0" fontId="37" fillId="10" borderId="36" xfId="0" applyFont="1" applyFill="1" applyBorder="1" applyAlignment="1">
      <alignment horizontal="center" vertical="center" wrapText="1"/>
    </xf>
    <xf numFmtId="0" fontId="37" fillId="10" borderId="34" xfId="0" applyFont="1" applyFill="1" applyBorder="1" applyAlignment="1">
      <alignment horizontal="center" vertical="center" wrapText="1"/>
    </xf>
    <xf numFmtId="0" fontId="37" fillId="10" borderId="35" xfId="0" applyFont="1" applyFill="1" applyBorder="1" applyAlignment="1">
      <alignment horizontal="center" vertical="center"/>
    </xf>
    <xf numFmtId="0" fontId="37" fillId="10" borderId="33" xfId="0" applyFont="1" applyFill="1" applyBorder="1" applyAlignment="1">
      <alignment horizontal="center" vertical="center"/>
    </xf>
    <xf numFmtId="0" fontId="37" fillId="10" borderId="34" xfId="0" applyFont="1" applyFill="1" applyBorder="1" applyAlignment="1">
      <alignment horizontal="center" vertical="center"/>
    </xf>
    <xf numFmtId="0" fontId="37" fillId="10" borderId="0" xfId="7" applyFont="1" applyFill="1" applyBorder="1" applyAlignment="1">
      <alignment horizontal="center" vertical="center" wrapText="1"/>
    </xf>
    <xf numFmtId="0" fontId="37" fillId="10" borderId="36" xfId="7" applyFont="1" applyFill="1" applyBorder="1" applyAlignment="1">
      <alignment horizontal="center" vertical="center" wrapText="1"/>
    </xf>
    <xf numFmtId="0" fontId="38" fillId="10" borderId="4" xfId="0" applyFont="1" applyFill="1" applyBorder="1" applyAlignment="1">
      <alignment horizontal="center" vertical="center" wrapText="1"/>
    </xf>
    <xf numFmtId="0" fontId="38" fillId="10" borderId="18" xfId="0" applyFont="1" applyFill="1" applyBorder="1" applyAlignment="1">
      <alignment horizontal="center" vertical="center" wrapText="1"/>
    </xf>
    <xf numFmtId="0" fontId="38" fillId="10" borderId="5" xfId="0" applyFont="1" applyFill="1" applyBorder="1" applyAlignment="1">
      <alignment horizontal="center" vertical="center" wrapText="1"/>
    </xf>
    <xf numFmtId="0" fontId="38" fillId="13" borderId="4" xfId="0" applyFont="1" applyFill="1" applyBorder="1" applyAlignment="1">
      <alignment horizontal="center" vertical="center" wrapText="1"/>
    </xf>
    <xf numFmtId="0" fontId="38" fillId="13" borderId="18" xfId="0" applyFont="1" applyFill="1" applyBorder="1" applyAlignment="1">
      <alignment horizontal="center" vertical="center" wrapText="1"/>
    </xf>
    <xf numFmtId="0" fontId="38" fillId="13" borderId="5" xfId="0" applyFont="1" applyFill="1" applyBorder="1" applyAlignment="1">
      <alignment horizontal="center" vertical="center" wrapText="1"/>
    </xf>
    <xf numFmtId="0" fontId="26" fillId="0" borderId="0" xfId="0" applyFont="1" applyAlignment="1">
      <alignment horizontal="left" vertical="top"/>
    </xf>
    <xf numFmtId="0" fontId="27" fillId="0" borderId="0" xfId="0" applyFont="1" applyAlignment="1">
      <alignment horizontal="center" vertical="center"/>
    </xf>
    <xf numFmtId="0" fontId="38" fillId="19" borderId="4" xfId="0" applyFont="1" applyFill="1" applyBorder="1" applyAlignment="1">
      <alignment horizontal="center" vertical="center"/>
    </xf>
    <xf numFmtId="0" fontId="38" fillId="19" borderId="18" xfId="0" applyFont="1" applyFill="1" applyBorder="1" applyAlignment="1">
      <alignment horizontal="center" vertical="center"/>
    </xf>
    <xf numFmtId="0" fontId="38" fillId="19" borderId="5" xfId="0" applyFont="1" applyFill="1" applyBorder="1" applyAlignment="1">
      <alignment horizontal="center" vertical="center"/>
    </xf>
    <xf numFmtId="0" fontId="38" fillId="14" borderId="7" xfId="0" applyFont="1" applyFill="1" applyBorder="1" applyAlignment="1">
      <alignment horizontal="center" vertical="center" wrapText="1"/>
    </xf>
    <xf numFmtId="0" fontId="38" fillId="14" borderId="19" xfId="0" applyFont="1" applyFill="1" applyBorder="1" applyAlignment="1">
      <alignment horizontal="center" vertical="center" wrapText="1"/>
    </xf>
    <xf numFmtId="0" fontId="38" fillId="14" borderId="6" xfId="0" applyFont="1" applyFill="1" applyBorder="1" applyAlignment="1">
      <alignment horizontal="center" vertical="center" wrapText="1"/>
    </xf>
    <xf numFmtId="0" fontId="38" fillId="14" borderId="9" xfId="0" applyFont="1" applyFill="1" applyBorder="1" applyAlignment="1">
      <alignment horizontal="center" vertical="center" wrapText="1"/>
    </xf>
    <xf numFmtId="0" fontId="38" fillId="13" borderId="4" xfId="0" applyFont="1" applyFill="1" applyBorder="1" applyAlignment="1">
      <alignment horizontal="center" vertical="center"/>
    </xf>
    <xf numFmtId="0" fontId="38" fillId="13" borderId="18" xfId="0" applyFont="1" applyFill="1" applyBorder="1" applyAlignment="1">
      <alignment horizontal="center" vertical="center"/>
    </xf>
    <xf numFmtId="0" fontId="38" fillId="13" borderId="5" xfId="0" applyFont="1" applyFill="1" applyBorder="1" applyAlignment="1">
      <alignment horizontal="center" vertical="center"/>
    </xf>
    <xf numFmtId="0" fontId="38" fillId="9" borderId="4" xfId="0" applyFont="1" applyFill="1" applyBorder="1" applyAlignment="1">
      <alignment horizontal="center" vertical="center"/>
    </xf>
    <xf numFmtId="0" fontId="38" fillId="9" borderId="18" xfId="0" applyFont="1" applyFill="1" applyBorder="1" applyAlignment="1">
      <alignment horizontal="center" vertical="center"/>
    </xf>
    <xf numFmtId="0" fontId="38" fillId="9" borderId="5" xfId="0" applyFont="1" applyFill="1" applyBorder="1" applyAlignment="1">
      <alignment horizontal="center" vertical="center"/>
    </xf>
    <xf numFmtId="0" fontId="5" fillId="10" borderId="37" xfId="4" applyFont="1" applyFill="1" applyBorder="1" applyAlignment="1">
      <alignment horizontal="center" vertical="center" wrapText="1"/>
    </xf>
    <xf numFmtId="0" fontId="5" fillId="10" borderId="38" xfId="4" applyFont="1" applyFill="1" applyBorder="1" applyAlignment="1">
      <alignment horizontal="center" vertical="center" wrapText="1"/>
    </xf>
    <xf numFmtId="0" fontId="18" fillId="8" borderId="2" xfId="0" applyFont="1" applyFill="1" applyBorder="1" applyAlignment="1">
      <alignment horizontal="center" vertical="center"/>
    </xf>
    <xf numFmtId="164" fontId="18" fillId="8" borderId="2" xfId="2" applyFont="1" applyFill="1" applyBorder="1" applyAlignment="1">
      <alignment horizontal="center" vertical="center"/>
    </xf>
    <xf numFmtId="0" fontId="18" fillId="9" borderId="2" xfId="0" applyFont="1" applyFill="1" applyBorder="1" applyAlignment="1">
      <alignment horizontal="center" vertical="center"/>
    </xf>
    <xf numFmtId="164" fontId="18" fillId="9" borderId="2" xfId="2" applyFont="1" applyFill="1" applyBorder="1" applyAlignment="1">
      <alignment horizontal="center" vertical="center"/>
    </xf>
    <xf numFmtId="0" fontId="5" fillId="10" borderId="20" xfId="4" applyFont="1" applyFill="1" applyBorder="1" applyAlignment="1">
      <alignment horizontal="center" vertical="center" wrapText="1"/>
    </xf>
    <xf numFmtId="0" fontId="5" fillId="10" borderId="30" xfId="4" applyFont="1" applyFill="1" applyBorder="1" applyAlignment="1">
      <alignment horizontal="center" vertical="center" wrapText="1"/>
    </xf>
    <xf numFmtId="0" fontId="5" fillId="20" borderId="37" xfId="0" applyFont="1" applyFill="1" applyBorder="1" applyAlignment="1">
      <alignment horizontal="center" vertical="center"/>
    </xf>
    <xf numFmtId="0" fontId="5" fillId="20" borderId="38" xfId="0" applyFont="1" applyFill="1" applyBorder="1" applyAlignment="1">
      <alignment horizontal="center" vertical="center"/>
    </xf>
    <xf numFmtId="0" fontId="5" fillId="20" borderId="39" xfId="0" applyFont="1" applyFill="1" applyBorder="1" applyAlignment="1">
      <alignment horizontal="center" vertical="center"/>
    </xf>
    <xf numFmtId="0" fontId="5" fillId="16" borderId="37" xfId="4" applyFont="1" applyFill="1" applyBorder="1" applyAlignment="1">
      <alignment horizontal="center" vertical="center" wrapText="1"/>
    </xf>
    <xf numFmtId="0" fontId="5" fillId="16" borderId="38" xfId="4" applyFont="1" applyFill="1" applyBorder="1" applyAlignment="1">
      <alignment horizontal="center" vertical="center" wrapText="1"/>
    </xf>
    <xf numFmtId="0" fontId="5" fillId="16" borderId="39" xfId="4" applyFont="1" applyFill="1" applyBorder="1" applyAlignment="1">
      <alignment horizontal="center" vertical="center" wrapText="1"/>
    </xf>
    <xf numFmtId="0" fontId="5" fillId="21" borderId="37" xfId="4" applyFont="1" applyFill="1" applyBorder="1" applyAlignment="1">
      <alignment horizontal="center" vertical="center" wrapText="1"/>
    </xf>
    <xf numFmtId="0" fontId="5" fillId="21" borderId="38" xfId="4" applyFont="1" applyFill="1" applyBorder="1" applyAlignment="1">
      <alignment horizontal="center" vertical="center" wrapText="1"/>
    </xf>
    <xf numFmtId="0" fontId="5" fillId="21" borderId="39" xfId="4" applyFont="1" applyFill="1" applyBorder="1" applyAlignment="1">
      <alignment horizontal="center" vertical="center" wrapText="1"/>
    </xf>
    <xf numFmtId="0" fontId="18" fillId="5" borderId="2" xfId="0" applyFont="1" applyFill="1" applyBorder="1" applyAlignment="1">
      <alignment horizontal="center" vertical="center"/>
    </xf>
    <xf numFmtId="164" fontId="18" fillId="5" borderId="2" xfId="2" applyFont="1" applyFill="1" applyBorder="1" applyAlignment="1">
      <alignment horizontal="center" vertical="center"/>
    </xf>
    <xf numFmtId="0" fontId="46" fillId="13" borderId="37" xfId="0" applyFont="1" applyFill="1" applyBorder="1" applyAlignment="1">
      <alignment horizontal="center" vertical="center"/>
    </xf>
    <xf numFmtId="0" fontId="46" fillId="13" borderId="38" xfId="0" applyFont="1" applyFill="1" applyBorder="1" applyAlignment="1">
      <alignment horizontal="center" vertical="center"/>
    </xf>
    <xf numFmtId="0" fontId="46" fillId="13" borderId="39" xfId="0" applyFont="1" applyFill="1" applyBorder="1" applyAlignment="1">
      <alignment horizontal="center" vertical="center"/>
    </xf>
    <xf numFmtId="0" fontId="46" fillId="6" borderId="37" xfId="0" applyFont="1" applyFill="1" applyBorder="1" applyAlignment="1">
      <alignment horizontal="center" vertical="center"/>
    </xf>
    <xf numFmtId="0" fontId="0" fillId="6" borderId="38" xfId="0" applyFill="1" applyBorder="1" applyAlignment="1">
      <alignment horizontal="center" vertical="center"/>
    </xf>
    <xf numFmtId="0" fontId="0" fillId="10" borderId="38" xfId="0" applyFill="1" applyBorder="1" applyAlignment="1">
      <alignment horizontal="center" vertical="center" wrapText="1"/>
    </xf>
    <xf numFmtId="0" fontId="0" fillId="10" borderId="30" xfId="0" applyFill="1" applyBorder="1" applyAlignment="1">
      <alignment horizontal="center" vertical="center" wrapText="1"/>
    </xf>
    <xf numFmtId="0" fontId="22" fillId="10" borderId="37" xfId="4" applyFont="1" applyFill="1" applyBorder="1" applyAlignment="1">
      <alignment horizontal="center" vertical="center" wrapText="1"/>
    </xf>
    <xf numFmtId="0" fontId="0" fillId="10" borderId="46" xfId="0" applyFill="1" applyBorder="1" applyAlignment="1">
      <alignment horizontal="center" vertical="center" wrapText="1"/>
    </xf>
    <xf numFmtId="0" fontId="0" fillId="10" borderId="13" xfId="0" applyFill="1" applyBorder="1" applyAlignment="1">
      <alignment horizontal="center" vertical="center" wrapText="1"/>
    </xf>
    <xf numFmtId="0" fontId="0" fillId="10" borderId="36" xfId="0" applyFill="1" applyBorder="1" applyAlignment="1">
      <alignment horizontal="center" vertical="center" wrapText="1"/>
    </xf>
    <xf numFmtId="0" fontId="22" fillId="10" borderId="32" xfId="4" applyFont="1" applyFill="1" applyBorder="1" applyAlignment="1">
      <alignment horizontal="center" vertical="center" wrapText="1"/>
    </xf>
    <xf numFmtId="0" fontId="22" fillId="10" borderId="38" xfId="4" applyFont="1" applyFill="1" applyBorder="1" applyAlignment="1">
      <alignment horizontal="center" vertical="center" wrapText="1"/>
    </xf>
    <xf numFmtId="0" fontId="22" fillId="10" borderId="0" xfId="4" applyFont="1" applyFill="1" applyBorder="1" applyAlignment="1">
      <alignment horizontal="center" vertical="center" wrapText="1"/>
    </xf>
    <xf numFmtId="0" fontId="0" fillId="10" borderId="41" xfId="0" applyFill="1" applyBorder="1" applyAlignment="1">
      <alignment horizontal="center" vertical="center" wrapText="1"/>
    </xf>
    <xf numFmtId="0" fontId="47" fillId="0" borderId="2" xfId="8" applyFont="1" applyFill="1" applyBorder="1" applyAlignment="1">
      <alignment horizontal="center" vertical="center" wrapText="1"/>
    </xf>
    <xf numFmtId="0" fontId="47" fillId="0" borderId="2" xfId="8" applyFont="1" applyFill="1" applyBorder="1" applyAlignment="1">
      <alignment horizontal="center" vertical="center"/>
    </xf>
    <xf numFmtId="4" fontId="47" fillId="0" borderId="2" xfId="8" applyNumberFormat="1" applyFont="1" applyFill="1" applyBorder="1" applyAlignment="1">
      <alignment horizontal="center" vertical="center"/>
    </xf>
    <xf numFmtId="0" fontId="47" fillId="9" borderId="2" xfId="8" applyFont="1" applyFill="1" applyBorder="1" applyAlignment="1">
      <alignment horizontal="center" vertical="center"/>
    </xf>
    <xf numFmtId="4" fontId="47" fillId="9" borderId="2" xfId="8" applyNumberFormat="1" applyFont="1" applyFill="1" applyBorder="1" applyAlignment="1">
      <alignment horizontal="center" vertical="center"/>
    </xf>
    <xf numFmtId="0" fontId="22" fillId="10" borderId="15" xfId="4" applyFont="1" applyFill="1" applyBorder="1" applyAlignment="1">
      <alignment horizontal="center" vertical="center" wrapText="1"/>
    </xf>
    <xf numFmtId="0" fontId="0" fillId="10" borderId="40" xfId="0" applyFill="1" applyBorder="1" applyAlignment="1">
      <alignment horizontal="center" vertical="center" wrapText="1"/>
    </xf>
    <xf numFmtId="0" fontId="0" fillId="10" borderId="9" xfId="0" applyFill="1" applyBorder="1" applyAlignment="1">
      <alignment horizontal="center" vertical="center" wrapText="1"/>
    </xf>
    <xf numFmtId="0" fontId="55" fillId="0" borderId="0" xfId="0" applyFont="1"/>
    <xf numFmtId="0" fontId="56" fillId="0" borderId="0" xfId="0" applyFont="1" applyFill="1" applyBorder="1" applyAlignment="1">
      <alignment horizontal="center" vertical="center" wrapText="1"/>
    </xf>
    <xf numFmtId="0" fontId="56" fillId="0" borderId="0" xfId="0" applyFont="1"/>
    <xf numFmtId="0" fontId="7" fillId="8" borderId="1" xfId="0" applyFont="1" applyFill="1" applyBorder="1" applyAlignment="1">
      <alignment horizontal="center" vertical="center" wrapText="1"/>
    </xf>
  </cellXfs>
  <cellStyles count="15">
    <cellStyle name="Dziesiętny" xfId="1" builtinId="3"/>
    <cellStyle name="Dziesiętny 2" xfId="2"/>
    <cellStyle name="Dziesiętny 3" xfId="3"/>
    <cellStyle name="Normalny" xfId="0" builtinId="0"/>
    <cellStyle name="Normalny 2" xfId="4"/>
    <cellStyle name="Normalny 3" xfId="5"/>
    <cellStyle name="Normalny 3 2" xfId="6"/>
    <cellStyle name="Normalny 3 3" xfId="7"/>
    <cellStyle name="Normalny 3 4" xfId="13"/>
    <cellStyle name="Normalny 4" xfId="8"/>
    <cellStyle name="Normalny 4 2" xfId="9"/>
    <cellStyle name="Normalny 5" xfId="14"/>
    <cellStyle name="Normalny 6" xfId="10"/>
    <cellStyle name="Normalny_Arkusz1" xfId="11"/>
    <cellStyle name="Walutowy 2" xfId="1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Documents%20and%20Settings\mpytlak\Pulpit\tato\Krosn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a"/>
      <sheetName val="Podsumowanie"/>
      <sheetName val="dane do Tabeli"/>
    </sheetNames>
    <sheetDataSet>
      <sheetData sheetId="0" refreshError="1"/>
      <sheetData sheetId="1" refreshError="1"/>
      <sheetData sheetId="2">
        <row r="1">
          <cell r="A1" t="str">
            <v>POMIESZCZENIA BIUROWE, SALA KONFERENCYJNA</v>
          </cell>
        </row>
        <row r="2">
          <cell r="A2" t="str">
            <v xml:space="preserve">POMIESZCZENIA SANITARNE </v>
          </cell>
        </row>
        <row r="3">
          <cell r="A3" t="str">
            <v>HOLE, KORYTARZE, SCHODY</v>
          </cell>
        </row>
        <row r="4">
          <cell r="A4" t="str">
            <v xml:space="preserve">POMIESZCZENIA SOCJALNE </v>
          </cell>
        </row>
        <row r="5">
          <cell r="A5" t="str">
            <v>POMIESZCZENIA GOSPODARCZE</v>
          </cell>
        </row>
        <row r="6">
          <cell r="A6" t="str">
            <v>WINDY</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45"/>
  <sheetViews>
    <sheetView topLeftCell="B4" workbookViewId="0">
      <selection activeCell="H8" sqref="H8:H11"/>
    </sheetView>
  </sheetViews>
  <sheetFormatPr defaultColWidth="9" defaultRowHeight="14.25"/>
  <cols>
    <col min="1" max="1" width="5" style="1" bestFit="1" customWidth="1"/>
    <col min="2" max="2" width="25.875" style="1" customWidth="1"/>
    <col min="3" max="3" width="17.5" style="1" customWidth="1"/>
    <col min="4" max="4" width="45.5" style="446" bestFit="1" customWidth="1"/>
    <col min="5" max="5" width="15.75" style="446" customWidth="1"/>
    <col min="6" max="6" width="17" style="446" customWidth="1"/>
    <col min="7" max="7" width="12.75" style="446" customWidth="1"/>
    <col min="8" max="16384" width="9" style="1"/>
  </cols>
  <sheetData>
    <row r="1" spans="1:7">
      <c r="A1" s="593"/>
      <c r="B1" s="593"/>
      <c r="C1" s="593"/>
      <c r="D1" s="593"/>
      <c r="E1" s="593"/>
      <c r="F1" s="593"/>
      <c r="G1" s="593"/>
    </row>
    <row r="2" spans="1:7">
      <c r="A2" s="2"/>
      <c r="B2" s="2"/>
      <c r="C2" s="2"/>
      <c r="D2" s="438"/>
      <c r="E2" s="439"/>
      <c r="F2" s="439"/>
      <c r="G2" s="438"/>
    </row>
    <row r="3" spans="1:7" ht="15">
      <c r="A3" s="594" t="s">
        <v>100</v>
      </c>
      <c r="B3" s="594"/>
      <c r="C3" s="594"/>
      <c r="D3" s="594"/>
      <c r="E3" s="594"/>
      <c r="F3" s="594"/>
      <c r="G3" s="594"/>
    </row>
    <row r="4" spans="1:7" ht="15" thickBot="1">
      <c r="A4" s="3"/>
      <c r="B4" s="3"/>
      <c r="C4" s="3"/>
      <c r="D4" s="3"/>
      <c r="E4" s="3"/>
      <c r="F4" s="3"/>
      <c r="G4" s="440"/>
    </row>
    <row r="5" spans="1:7" ht="16.5" thickBot="1">
      <c r="A5" s="595" t="s">
        <v>108</v>
      </c>
      <c r="B5" s="596"/>
      <c r="C5" s="596"/>
      <c r="D5" s="596"/>
      <c r="E5" s="596"/>
      <c r="F5" s="596"/>
      <c r="G5" s="597"/>
    </row>
    <row r="6" spans="1:7" ht="51.75" thickBot="1">
      <c r="A6" s="49" t="s">
        <v>0</v>
      </c>
      <c r="B6" s="49" t="s">
        <v>1</v>
      </c>
      <c r="C6" s="49" t="s">
        <v>2</v>
      </c>
      <c r="D6" s="49" t="s">
        <v>3</v>
      </c>
      <c r="E6" s="49" t="s">
        <v>4</v>
      </c>
      <c r="F6" s="49" t="s">
        <v>5</v>
      </c>
      <c r="G6" s="50" t="s">
        <v>41</v>
      </c>
    </row>
    <row r="7" spans="1:7" ht="16.5" thickBot="1">
      <c r="A7" s="598" t="s">
        <v>109</v>
      </c>
      <c r="B7" s="599"/>
      <c r="C7" s="599"/>
      <c r="D7" s="599"/>
      <c r="E7" s="599"/>
      <c r="F7" s="599"/>
      <c r="G7" s="600"/>
    </row>
    <row r="8" spans="1:7" ht="25.5">
      <c r="A8" s="51">
        <v>1</v>
      </c>
      <c r="B8" s="51" t="s">
        <v>110</v>
      </c>
      <c r="C8" s="51" t="s">
        <v>111</v>
      </c>
      <c r="D8" s="52" t="s">
        <v>9</v>
      </c>
      <c r="E8" s="53">
        <v>25</v>
      </c>
      <c r="F8" s="54">
        <v>700.33</v>
      </c>
      <c r="G8" s="55" t="s">
        <v>843</v>
      </c>
    </row>
    <row r="9" spans="1:7" ht="25.5">
      <c r="A9" s="51">
        <v>2</v>
      </c>
      <c r="B9" s="56" t="s">
        <v>110</v>
      </c>
      <c r="C9" s="56" t="s">
        <v>111</v>
      </c>
      <c r="D9" s="57" t="s">
        <v>65</v>
      </c>
      <c r="E9" s="53">
        <v>85</v>
      </c>
      <c r="F9" s="54">
        <v>2001.68</v>
      </c>
      <c r="G9" s="55" t="s">
        <v>843</v>
      </c>
    </row>
    <row r="10" spans="1:7" ht="25.5">
      <c r="A10" s="51">
        <v>3</v>
      </c>
      <c r="B10" s="56" t="s">
        <v>110</v>
      </c>
      <c r="C10" s="56" t="s">
        <v>111</v>
      </c>
      <c r="D10" s="57" t="s">
        <v>8</v>
      </c>
      <c r="E10" s="53">
        <v>12</v>
      </c>
      <c r="F10" s="54">
        <v>75.290000000000006</v>
      </c>
      <c r="G10" s="55" t="s">
        <v>843</v>
      </c>
    </row>
    <row r="11" spans="1:7" ht="25.5">
      <c r="A11" s="51">
        <v>4</v>
      </c>
      <c r="B11" s="56" t="s">
        <v>110</v>
      </c>
      <c r="C11" s="56" t="s">
        <v>111</v>
      </c>
      <c r="D11" s="57" t="s">
        <v>10</v>
      </c>
      <c r="E11" s="58">
        <v>5</v>
      </c>
      <c r="F11" s="59">
        <v>36.85</v>
      </c>
      <c r="G11" s="55" t="s">
        <v>843</v>
      </c>
    </row>
    <row r="12" spans="1:7" ht="15">
      <c r="A12" s="60"/>
      <c r="B12" s="61"/>
      <c r="C12" s="60" t="s">
        <v>112</v>
      </c>
      <c r="D12" s="60"/>
      <c r="E12" s="60"/>
      <c r="F12" s="62">
        <f>SUM(F8:F11)</f>
        <v>2814.15</v>
      </c>
      <c r="G12" s="60"/>
    </row>
    <row r="13" spans="1:7" ht="25.5">
      <c r="A13" s="51">
        <v>5</v>
      </c>
      <c r="B13" s="56" t="s">
        <v>110</v>
      </c>
      <c r="C13" s="56" t="s">
        <v>113</v>
      </c>
      <c r="D13" s="57" t="s">
        <v>9</v>
      </c>
      <c r="E13" s="53">
        <v>8</v>
      </c>
      <c r="F13" s="54">
        <v>200</v>
      </c>
      <c r="G13" s="63" t="s">
        <v>843</v>
      </c>
    </row>
    <row r="14" spans="1:7" ht="25.5">
      <c r="A14" s="51">
        <v>6</v>
      </c>
      <c r="B14" s="56" t="s">
        <v>110</v>
      </c>
      <c r="C14" s="56" t="s">
        <v>113</v>
      </c>
      <c r="D14" s="57" t="s">
        <v>65</v>
      </c>
      <c r="E14" s="53">
        <v>21</v>
      </c>
      <c r="F14" s="54">
        <v>547.24</v>
      </c>
      <c r="G14" s="63" t="s">
        <v>843</v>
      </c>
    </row>
    <row r="15" spans="1:7" ht="25.5">
      <c r="A15" s="51">
        <v>7</v>
      </c>
      <c r="B15" s="56" t="s">
        <v>110</v>
      </c>
      <c r="C15" s="56" t="s">
        <v>113</v>
      </c>
      <c r="D15" s="57" t="s">
        <v>8</v>
      </c>
      <c r="E15" s="53">
        <v>4</v>
      </c>
      <c r="F15" s="54">
        <v>23.2</v>
      </c>
      <c r="G15" s="63" t="s">
        <v>843</v>
      </c>
    </row>
    <row r="16" spans="1:7" ht="25.5">
      <c r="A16" s="51">
        <v>8</v>
      </c>
      <c r="B16" s="56" t="s">
        <v>110</v>
      </c>
      <c r="C16" s="56" t="s">
        <v>113</v>
      </c>
      <c r="D16" s="57" t="s">
        <v>10</v>
      </c>
      <c r="E16" s="53">
        <v>4</v>
      </c>
      <c r="F16" s="54">
        <v>67.2</v>
      </c>
      <c r="G16" s="63" t="s">
        <v>843</v>
      </c>
    </row>
    <row r="17" spans="1:7">
      <c r="A17" s="60"/>
      <c r="B17" s="60"/>
      <c r="C17" s="60" t="s">
        <v>112</v>
      </c>
      <c r="D17" s="60"/>
      <c r="E17" s="60"/>
      <c r="F17" s="62">
        <f>SUM(F13:F16)</f>
        <v>837.6400000000001</v>
      </c>
      <c r="G17" s="60"/>
    </row>
    <row r="18" spans="1:7" ht="25.5">
      <c r="A18" s="51">
        <v>9</v>
      </c>
      <c r="B18" s="56" t="s">
        <v>110</v>
      </c>
      <c r="C18" s="56" t="s">
        <v>114</v>
      </c>
      <c r="D18" s="57" t="s">
        <v>9</v>
      </c>
      <c r="E18" s="51">
        <v>10</v>
      </c>
      <c r="F18" s="64">
        <v>188.81</v>
      </c>
      <c r="G18" s="55" t="s">
        <v>843</v>
      </c>
    </row>
    <row r="19" spans="1:7" ht="25.5">
      <c r="A19" s="51">
        <v>10</v>
      </c>
      <c r="B19" s="56" t="s">
        <v>110</v>
      </c>
      <c r="C19" s="56" t="s">
        <v>114</v>
      </c>
      <c r="D19" s="57" t="s">
        <v>65</v>
      </c>
      <c r="E19" s="56">
        <v>21</v>
      </c>
      <c r="F19" s="65">
        <v>440.2</v>
      </c>
      <c r="G19" s="55" t="s">
        <v>843</v>
      </c>
    </row>
    <row r="20" spans="1:7" ht="25.5">
      <c r="A20" s="51">
        <v>11</v>
      </c>
      <c r="B20" s="56" t="s">
        <v>110</v>
      </c>
      <c r="C20" s="56" t="s">
        <v>114</v>
      </c>
      <c r="D20" s="57" t="s">
        <v>11</v>
      </c>
      <c r="E20" s="56">
        <v>1</v>
      </c>
      <c r="F20" s="65">
        <v>18.899999999999999</v>
      </c>
      <c r="G20" s="55" t="s">
        <v>843</v>
      </c>
    </row>
    <row r="21" spans="1:7" ht="25.5">
      <c r="A21" s="51">
        <v>12</v>
      </c>
      <c r="B21" s="56" t="s">
        <v>110</v>
      </c>
      <c r="C21" s="56" t="s">
        <v>114</v>
      </c>
      <c r="D21" s="57" t="s">
        <v>8</v>
      </c>
      <c r="E21" s="56">
        <v>11</v>
      </c>
      <c r="F21" s="65">
        <v>86.07</v>
      </c>
      <c r="G21" s="55" t="s">
        <v>843</v>
      </c>
    </row>
    <row r="22" spans="1:7" ht="25.5">
      <c r="A22" s="51">
        <v>13</v>
      </c>
      <c r="B22" s="56" t="s">
        <v>110</v>
      </c>
      <c r="C22" s="56" t="s">
        <v>114</v>
      </c>
      <c r="D22" s="57" t="s">
        <v>10</v>
      </c>
      <c r="E22" s="56">
        <v>7</v>
      </c>
      <c r="F22" s="65">
        <v>168.94</v>
      </c>
      <c r="G22" s="55" t="s">
        <v>843</v>
      </c>
    </row>
    <row r="23" spans="1:7">
      <c r="A23" s="60"/>
      <c r="B23" s="60"/>
      <c r="C23" s="60" t="s">
        <v>112</v>
      </c>
      <c r="D23" s="60"/>
      <c r="E23" s="60"/>
      <c r="F23" s="62">
        <f>SUM(F18:F22)</f>
        <v>902.92000000000007</v>
      </c>
      <c r="G23" s="60"/>
    </row>
    <row r="24" spans="1:7" ht="25.5">
      <c r="A24" s="51">
        <v>14</v>
      </c>
      <c r="B24" s="56" t="s">
        <v>110</v>
      </c>
      <c r="C24" s="56" t="s">
        <v>115</v>
      </c>
      <c r="D24" s="57" t="s">
        <v>9</v>
      </c>
      <c r="E24" s="56">
        <v>2</v>
      </c>
      <c r="F24" s="65">
        <v>40.32</v>
      </c>
      <c r="G24" s="55" t="s">
        <v>843</v>
      </c>
    </row>
    <row r="25" spans="1:7" ht="25.5">
      <c r="A25" s="51">
        <v>15</v>
      </c>
      <c r="B25" s="66" t="s">
        <v>110</v>
      </c>
      <c r="C25" s="66" t="s">
        <v>115</v>
      </c>
      <c r="D25" s="57" t="s">
        <v>65</v>
      </c>
      <c r="E25" s="67">
        <v>4</v>
      </c>
      <c r="F25" s="54">
        <v>105.39</v>
      </c>
      <c r="G25" s="68" t="s">
        <v>843</v>
      </c>
    </row>
    <row r="26" spans="1:7" ht="25.5">
      <c r="A26" s="51">
        <v>16</v>
      </c>
      <c r="B26" s="66" t="s">
        <v>110</v>
      </c>
      <c r="C26" s="66" t="s">
        <v>115</v>
      </c>
      <c r="D26" s="69" t="s">
        <v>8</v>
      </c>
      <c r="E26" s="70">
        <v>1</v>
      </c>
      <c r="F26" s="59">
        <v>4.75</v>
      </c>
      <c r="G26" s="71" t="s">
        <v>843</v>
      </c>
    </row>
    <row r="27" spans="1:7">
      <c r="A27" s="60"/>
      <c r="B27" s="60"/>
      <c r="C27" s="60" t="s">
        <v>112</v>
      </c>
      <c r="D27" s="60"/>
      <c r="E27" s="60"/>
      <c r="F27" s="62">
        <f>SUM(F24:F26)</f>
        <v>150.46</v>
      </c>
      <c r="G27" s="60"/>
    </row>
    <row r="28" spans="1:7" ht="25.5">
      <c r="A28" s="51">
        <v>17</v>
      </c>
      <c r="B28" s="56" t="s">
        <v>110</v>
      </c>
      <c r="C28" s="56" t="s">
        <v>116</v>
      </c>
      <c r="D28" s="57" t="s">
        <v>9</v>
      </c>
      <c r="E28" s="56">
        <v>4</v>
      </c>
      <c r="F28" s="65">
        <v>31.9</v>
      </c>
      <c r="G28" s="55" t="s">
        <v>843</v>
      </c>
    </row>
    <row r="29" spans="1:7" ht="25.5">
      <c r="A29" s="51">
        <v>18</v>
      </c>
      <c r="B29" s="56" t="s">
        <v>110</v>
      </c>
      <c r="C29" s="56" t="s">
        <v>116</v>
      </c>
      <c r="D29" s="57" t="s">
        <v>11</v>
      </c>
      <c r="E29" s="56">
        <v>3</v>
      </c>
      <c r="F29" s="65">
        <v>101.3</v>
      </c>
      <c r="G29" s="55" t="s">
        <v>843</v>
      </c>
    </row>
    <row r="30" spans="1:7" ht="25.5">
      <c r="A30" s="51">
        <v>19</v>
      </c>
      <c r="B30" s="56" t="s">
        <v>110</v>
      </c>
      <c r="C30" s="56" t="s">
        <v>116</v>
      </c>
      <c r="D30" s="57" t="s">
        <v>8</v>
      </c>
      <c r="E30" s="56">
        <v>1</v>
      </c>
      <c r="F30" s="65">
        <v>1.8</v>
      </c>
      <c r="G30" s="55" t="s">
        <v>843</v>
      </c>
    </row>
    <row r="31" spans="1:7">
      <c r="A31" s="60"/>
      <c r="B31" s="60"/>
      <c r="C31" s="60" t="s">
        <v>112</v>
      </c>
      <c r="D31" s="60"/>
      <c r="E31" s="60"/>
      <c r="F31" s="62">
        <f>SUM(F28:F30)</f>
        <v>135</v>
      </c>
      <c r="G31" s="60"/>
    </row>
    <row r="32" spans="1:7" ht="25.5">
      <c r="A32" s="51">
        <v>20</v>
      </c>
      <c r="B32" s="56" t="s">
        <v>110</v>
      </c>
      <c r="C32" s="56" t="s">
        <v>117</v>
      </c>
      <c r="D32" s="57" t="s">
        <v>9</v>
      </c>
      <c r="E32" s="56">
        <v>2</v>
      </c>
      <c r="F32" s="65">
        <v>48.3</v>
      </c>
      <c r="G32" s="55" t="s">
        <v>843</v>
      </c>
    </row>
    <row r="33" spans="1:7" ht="25.5">
      <c r="A33" s="51">
        <v>21</v>
      </c>
      <c r="B33" s="56" t="s">
        <v>110</v>
      </c>
      <c r="C33" s="56" t="s">
        <v>117</v>
      </c>
      <c r="D33" s="57" t="s">
        <v>65</v>
      </c>
      <c r="E33" s="56">
        <v>8</v>
      </c>
      <c r="F33" s="65">
        <v>156.5</v>
      </c>
      <c r="G33" s="55" t="s">
        <v>843</v>
      </c>
    </row>
    <row r="34" spans="1:7" ht="25.5">
      <c r="A34" s="51">
        <v>22</v>
      </c>
      <c r="B34" s="56" t="s">
        <v>110</v>
      </c>
      <c r="C34" s="56" t="s">
        <v>117</v>
      </c>
      <c r="D34" s="57" t="s">
        <v>11</v>
      </c>
      <c r="E34" s="56">
        <v>2</v>
      </c>
      <c r="F34" s="65">
        <v>27.4</v>
      </c>
      <c r="G34" s="55" t="s">
        <v>843</v>
      </c>
    </row>
    <row r="35" spans="1:7" ht="25.5">
      <c r="A35" s="51">
        <v>23</v>
      </c>
      <c r="B35" s="56" t="s">
        <v>110</v>
      </c>
      <c r="C35" s="56" t="s">
        <v>117</v>
      </c>
      <c r="D35" s="69" t="s">
        <v>8</v>
      </c>
      <c r="E35" s="66">
        <v>2</v>
      </c>
      <c r="F35" s="72">
        <v>16</v>
      </c>
      <c r="G35" s="55" t="s">
        <v>843</v>
      </c>
    </row>
    <row r="36" spans="1:7">
      <c r="A36" s="60"/>
      <c r="B36" s="60"/>
      <c r="C36" s="60" t="s">
        <v>112</v>
      </c>
      <c r="D36" s="60"/>
      <c r="E36" s="60"/>
      <c r="F36" s="62">
        <f>SUM(F32:F35)</f>
        <v>248.20000000000002</v>
      </c>
      <c r="G36" s="60"/>
    </row>
    <row r="37" spans="1:7" ht="25.5">
      <c r="A37" s="51">
        <v>24</v>
      </c>
      <c r="B37" s="56" t="s">
        <v>110</v>
      </c>
      <c r="C37" s="73" t="s">
        <v>118</v>
      </c>
      <c r="D37" s="74" t="s">
        <v>9</v>
      </c>
      <c r="E37" s="67">
        <v>6</v>
      </c>
      <c r="F37" s="54">
        <v>71.7</v>
      </c>
      <c r="G37" s="63" t="s">
        <v>843</v>
      </c>
    </row>
    <row r="38" spans="1:7" ht="25.5">
      <c r="A38" s="51">
        <v>25</v>
      </c>
      <c r="B38" s="56" t="s">
        <v>110</v>
      </c>
      <c r="C38" s="73" t="s">
        <v>118</v>
      </c>
      <c r="D38" s="74" t="s">
        <v>119</v>
      </c>
      <c r="E38" s="67">
        <v>12</v>
      </c>
      <c r="F38" s="54">
        <v>200.9</v>
      </c>
      <c r="G38" s="63" t="s">
        <v>843</v>
      </c>
    </row>
    <row r="39" spans="1:7" ht="25.5">
      <c r="A39" s="51">
        <v>26</v>
      </c>
      <c r="B39" s="56" t="s">
        <v>110</v>
      </c>
      <c r="C39" s="73" t="s">
        <v>118</v>
      </c>
      <c r="D39" s="74" t="s">
        <v>11</v>
      </c>
      <c r="E39" s="67">
        <v>2</v>
      </c>
      <c r="F39" s="54">
        <v>31.1</v>
      </c>
      <c r="G39" s="63" t="s">
        <v>843</v>
      </c>
    </row>
    <row r="40" spans="1:7" ht="25.5">
      <c r="A40" s="51">
        <v>27</v>
      </c>
      <c r="B40" s="56" t="s">
        <v>110</v>
      </c>
      <c r="C40" s="73" t="s">
        <v>118</v>
      </c>
      <c r="D40" s="74" t="s">
        <v>8</v>
      </c>
      <c r="E40" s="67">
        <v>4</v>
      </c>
      <c r="F40" s="54">
        <v>31.6</v>
      </c>
      <c r="G40" s="63" t="s">
        <v>843</v>
      </c>
    </row>
    <row r="41" spans="1:7">
      <c r="A41" s="60"/>
      <c r="B41" s="60"/>
      <c r="C41" s="60" t="s">
        <v>112</v>
      </c>
      <c r="D41" s="60"/>
      <c r="E41" s="60"/>
      <c r="F41" s="62">
        <f>SUM(F37:F40)</f>
        <v>335.30000000000007</v>
      </c>
      <c r="G41" s="60"/>
    </row>
    <row r="42" spans="1:7" ht="25.5">
      <c r="A42" s="51">
        <v>28</v>
      </c>
      <c r="B42" s="56" t="s">
        <v>110</v>
      </c>
      <c r="C42" s="56" t="s">
        <v>120</v>
      </c>
      <c r="D42" s="52" t="s">
        <v>9</v>
      </c>
      <c r="E42" s="51">
        <v>6</v>
      </c>
      <c r="F42" s="64">
        <v>114.3</v>
      </c>
      <c r="G42" s="55" t="s">
        <v>843</v>
      </c>
    </row>
    <row r="43" spans="1:7" ht="25.5">
      <c r="A43" s="51">
        <v>29</v>
      </c>
      <c r="B43" s="56" t="s">
        <v>110</v>
      </c>
      <c r="C43" s="56" t="s">
        <v>120</v>
      </c>
      <c r="D43" s="57" t="s">
        <v>65</v>
      </c>
      <c r="E43" s="56">
        <v>17</v>
      </c>
      <c r="F43" s="65">
        <v>274.89999999999998</v>
      </c>
      <c r="G43" s="55" t="s">
        <v>843</v>
      </c>
    </row>
    <row r="44" spans="1:7" ht="25.5">
      <c r="A44" s="56">
        <v>30</v>
      </c>
      <c r="B44" s="56" t="s">
        <v>110</v>
      </c>
      <c r="C44" s="56" t="s">
        <v>120</v>
      </c>
      <c r="D44" s="57" t="s">
        <v>8</v>
      </c>
      <c r="E44" s="56">
        <v>4</v>
      </c>
      <c r="F44" s="65">
        <v>22.8</v>
      </c>
      <c r="G44" s="68" t="s">
        <v>843</v>
      </c>
    </row>
    <row r="45" spans="1:7">
      <c r="A45" s="60"/>
      <c r="B45" s="60"/>
      <c r="C45" s="60" t="s">
        <v>112</v>
      </c>
      <c r="D45" s="60"/>
      <c r="E45" s="60"/>
      <c r="F45" s="62">
        <f>SUM(F42:F44)</f>
        <v>412</v>
      </c>
      <c r="G45" s="60"/>
    </row>
    <row r="46" spans="1:7" ht="25.5">
      <c r="A46" s="75">
        <v>31</v>
      </c>
      <c r="B46" s="75" t="s">
        <v>110</v>
      </c>
      <c r="C46" s="75" t="s">
        <v>121</v>
      </c>
      <c r="D46" s="75" t="s">
        <v>121</v>
      </c>
      <c r="E46" s="75">
        <v>1</v>
      </c>
      <c r="F46" s="75">
        <v>14420</v>
      </c>
      <c r="G46" s="447" t="s">
        <v>42</v>
      </c>
    </row>
    <row r="47" spans="1:7" ht="16.5">
      <c r="A47" s="56">
        <v>32</v>
      </c>
      <c r="B47" s="76" t="s">
        <v>667</v>
      </c>
      <c r="C47" s="77" t="s">
        <v>122</v>
      </c>
      <c r="D47" s="57" t="s">
        <v>10</v>
      </c>
      <c r="E47" s="56">
        <v>1</v>
      </c>
      <c r="F47" s="65">
        <v>42.15</v>
      </c>
      <c r="G47" s="68" t="s">
        <v>42</v>
      </c>
    </row>
    <row r="48" spans="1:7" ht="16.5">
      <c r="A48" s="56">
        <v>33</v>
      </c>
      <c r="B48" s="76" t="s">
        <v>667</v>
      </c>
      <c r="C48" s="77" t="s">
        <v>122</v>
      </c>
      <c r="D48" s="57" t="s">
        <v>8</v>
      </c>
      <c r="E48" s="56">
        <v>1</v>
      </c>
      <c r="F48" s="65">
        <v>3.62</v>
      </c>
      <c r="G48" s="68" t="s">
        <v>42</v>
      </c>
    </row>
    <row r="49" spans="1:7" ht="25.5">
      <c r="A49" s="66">
        <v>34</v>
      </c>
      <c r="B49" s="76" t="s">
        <v>667</v>
      </c>
      <c r="C49" s="78" t="s">
        <v>122</v>
      </c>
      <c r="D49" s="69" t="s">
        <v>65</v>
      </c>
      <c r="E49" s="66">
        <v>1</v>
      </c>
      <c r="F49" s="72">
        <v>46.82</v>
      </c>
      <c r="G49" s="79" t="s">
        <v>42</v>
      </c>
    </row>
    <row r="50" spans="1:7" ht="16.5">
      <c r="A50" s="80"/>
      <c r="B50" s="81"/>
      <c r="C50" s="60" t="s">
        <v>112</v>
      </c>
      <c r="D50" s="82"/>
      <c r="E50" s="80"/>
      <c r="F50" s="83">
        <f>SUM(F47:F49)</f>
        <v>92.59</v>
      </c>
      <c r="G50" s="80"/>
    </row>
    <row r="51" spans="1:7" ht="25.5">
      <c r="A51" s="75">
        <v>35</v>
      </c>
      <c r="B51" s="75" t="s">
        <v>667</v>
      </c>
      <c r="C51" s="75" t="s">
        <v>121</v>
      </c>
      <c r="D51" s="75" t="s">
        <v>121</v>
      </c>
      <c r="E51" s="75">
        <v>1</v>
      </c>
      <c r="F51" s="75">
        <v>650</v>
      </c>
      <c r="G51" s="447" t="s">
        <v>42</v>
      </c>
    </row>
    <row r="52" spans="1:7" ht="25.5">
      <c r="A52" s="56">
        <v>36</v>
      </c>
      <c r="B52" s="56" t="s">
        <v>668</v>
      </c>
      <c r="C52" s="401" t="s">
        <v>146</v>
      </c>
      <c r="D52" s="57" t="s">
        <v>10</v>
      </c>
      <c r="E52" s="56">
        <v>1</v>
      </c>
      <c r="F52" s="65">
        <v>2.8</v>
      </c>
      <c r="G52" s="68" t="s">
        <v>42</v>
      </c>
    </row>
    <row r="53" spans="1:7" ht="25.5">
      <c r="A53" s="56">
        <v>37</v>
      </c>
      <c r="B53" s="56" t="s">
        <v>668</v>
      </c>
      <c r="C53" s="401" t="s">
        <v>146</v>
      </c>
      <c r="D53" s="52" t="s">
        <v>9</v>
      </c>
      <c r="E53" s="56">
        <v>4</v>
      </c>
      <c r="F53" s="65">
        <v>108.2</v>
      </c>
      <c r="G53" s="55" t="s">
        <v>847</v>
      </c>
    </row>
    <row r="54" spans="1:7" ht="25.5">
      <c r="A54" s="56">
        <v>38</v>
      </c>
      <c r="B54" s="56" t="s">
        <v>668</v>
      </c>
      <c r="C54" s="401" t="s">
        <v>146</v>
      </c>
      <c r="D54" s="57" t="s">
        <v>8</v>
      </c>
      <c r="E54" s="56">
        <v>4</v>
      </c>
      <c r="F54" s="65">
        <v>14.7</v>
      </c>
      <c r="G54" s="68" t="s">
        <v>42</v>
      </c>
    </row>
    <row r="55" spans="1:7" ht="25.5">
      <c r="A55" s="66">
        <v>39</v>
      </c>
      <c r="B55" s="56" t="s">
        <v>668</v>
      </c>
      <c r="C55" s="401" t="s">
        <v>146</v>
      </c>
      <c r="D55" s="57" t="s">
        <v>11</v>
      </c>
      <c r="E55" s="66">
        <v>1</v>
      </c>
      <c r="F55" s="72">
        <v>8.1999999999999993</v>
      </c>
      <c r="G55" s="79" t="s">
        <v>42</v>
      </c>
    </row>
    <row r="56" spans="1:7" ht="25.5">
      <c r="A56" s="66">
        <v>40</v>
      </c>
      <c r="B56" s="56" t="s">
        <v>668</v>
      </c>
      <c r="C56" s="401" t="s">
        <v>146</v>
      </c>
      <c r="D56" s="69" t="s">
        <v>65</v>
      </c>
      <c r="E56" s="66">
        <v>12</v>
      </c>
      <c r="F56" s="72">
        <v>275.60000000000002</v>
      </c>
      <c r="G56" s="79" t="s">
        <v>42</v>
      </c>
    </row>
    <row r="57" spans="1:7" ht="16.5">
      <c r="A57" s="80"/>
      <c r="B57" s="81"/>
      <c r="C57" s="60" t="s">
        <v>112</v>
      </c>
      <c r="D57" s="82"/>
      <c r="E57" s="80"/>
      <c r="F57" s="83">
        <f>SUM(F52:F56)</f>
        <v>409.5</v>
      </c>
      <c r="G57" s="80"/>
    </row>
    <row r="58" spans="1:7" ht="25.5">
      <c r="A58" s="56">
        <v>41</v>
      </c>
      <c r="B58" s="56" t="s">
        <v>668</v>
      </c>
      <c r="C58" s="401" t="s">
        <v>669</v>
      </c>
      <c r="D58" s="57" t="s">
        <v>10</v>
      </c>
      <c r="E58" s="56">
        <v>3</v>
      </c>
      <c r="F58" s="65">
        <v>51.7</v>
      </c>
      <c r="G58" s="68" t="s">
        <v>42</v>
      </c>
    </row>
    <row r="59" spans="1:7" ht="25.5">
      <c r="A59" s="56">
        <v>42</v>
      </c>
      <c r="B59" s="56" t="s">
        <v>668</v>
      </c>
      <c r="C59" s="401" t="s">
        <v>669</v>
      </c>
      <c r="D59" s="52" t="s">
        <v>9</v>
      </c>
      <c r="E59" s="56">
        <v>1</v>
      </c>
      <c r="F59" s="65">
        <v>9.8000000000000007</v>
      </c>
      <c r="G59" s="55" t="s">
        <v>847</v>
      </c>
    </row>
    <row r="60" spans="1:7" ht="25.5">
      <c r="A60" s="56">
        <v>43</v>
      </c>
      <c r="B60" s="56" t="s">
        <v>668</v>
      </c>
      <c r="C60" s="401" t="s">
        <v>669</v>
      </c>
      <c r="D60" s="57" t="s">
        <v>8</v>
      </c>
      <c r="E60" s="56">
        <v>3</v>
      </c>
      <c r="F60" s="65">
        <v>26.8</v>
      </c>
      <c r="G60" s="55" t="s">
        <v>849</v>
      </c>
    </row>
    <row r="61" spans="1:7" ht="25.5">
      <c r="A61" s="56">
        <v>44</v>
      </c>
      <c r="B61" s="56" t="s">
        <v>668</v>
      </c>
      <c r="C61" s="401" t="s">
        <v>669</v>
      </c>
      <c r="D61" s="57" t="s">
        <v>11</v>
      </c>
      <c r="E61" s="66">
        <v>1</v>
      </c>
      <c r="F61" s="72">
        <v>3.8</v>
      </c>
      <c r="G61" s="79" t="s">
        <v>42</v>
      </c>
    </row>
    <row r="62" spans="1:7" ht="25.5">
      <c r="A62" s="56">
        <v>45</v>
      </c>
      <c r="B62" s="56" t="s">
        <v>668</v>
      </c>
      <c r="C62" s="401" t="s">
        <v>669</v>
      </c>
      <c r="D62" s="69" t="s">
        <v>65</v>
      </c>
      <c r="E62" s="66">
        <v>1</v>
      </c>
      <c r="F62" s="72">
        <v>17.600000000000001</v>
      </c>
      <c r="G62" s="79" t="s">
        <v>42</v>
      </c>
    </row>
    <row r="63" spans="1:7" ht="16.5">
      <c r="A63" s="80"/>
      <c r="B63" s="81"/>
      <c r="C63" s="60" t="s">
        <v>112</v>
      </c>
      <c r="D63" s="82"/>
      <c r="E63" s="80"/>
      <c r="F63" s="83">
        <f>SUM(F58:F62)</f>
        <v>109.69999999999999</v>
      </c>
      <c r="G63" s="80"/>
    </row>
    <row r="64" spans="1:7" ht="26.25" thickBot="1">
      <c r="A64" s="75">
        <v>46</v>
      </c>
      <c r="B64" s="75" t="s">
        <v>668</v>
      </c>
      <c r="C64" s="75" t="s">
        <v>121</v>
      </c>
      <c r="D64" s="75" t="s">
        <v>121</v>
      </c>
      <c r="E64" s="75">
        <v>1</v>
      </c>
      <c r="F64" s="75">
        <v>4207.42</v>
      </c>
      <c r="G64" s="447" t="s">
        <v>42</v>
      </c>
    </row>
    <row r="65" spans="1:7" ht="15" thickBot="1">
      <c r="A65" s="601" t="s">
        <v>123</v>
      </c>
      <c r="B65" s="602"/>
      <c r="C65" s="602"/>
      <c r="D65" s="602"/>
      <c r="E65" s="602"/>
      <c r="F65" s="602"/>
      <c r="G65" s="603"/>
    </row>
    <row r="66" spans="1:7">
      <c r="A66" s="51">
        <v>1</v>
      </c>
      <c r="B66" s="51" t="s">
        <v>124</v>
      </c>
      <c r="C66" s="84" t="s">
        <v>125</v>
      </c>
      <c r="D66" s="52" t="s">
        <v>9</v>
      </c>
      <c r="E66" s="51">
        <v>11</v>
      </c>
      <c r="F66" s="85">
        <v>128</v>
      </c>
      <c r="G66" s="55" t="s">
        <v>844</v>
      </c>
    </row>
    <row r="67" spans="1:7" ht="25.5">
      <c r="A67" s="56">
        <v>2</v>
      </c>
      <c r="B67" s="56" t="s">
        <v>124</v>
      </c>
      <c r="C67" s="86" t="s">
        <v>125</v>
      </c>
      <c r="D67" s="57" t="s">
        <v>65</v>
      </c>
      <c r="E67" s="56">
        <v>12</v>
      </c>
      <c r="F67" s="87">
        <v>315</v>
      </c>
      <c r="G67" s="68" t="s">
        <v>42</v>
      </c>
    </row>
    <row r="68" spans="1:7">
      <c r="A68" s="51">
        <v>3</v>
      </c>
      <c r="B68" s="56" t="s">
        <v>124</v>
      </c>
      <c r="C68" s="86" t="s">
        <v>125</v>
      </c>
      <c r="D68" s="57" t="s">
        <v>11</v>
      </c>
      <c r="E68" s="56">
        <v>2</v>
      </c>
      <c r="F68" s="87">
        <v>34.1</v>
      </c>
      <c r="G68" s="68" t="s">
        <v>42</v>
      </c>
    </row>
    <row r="69" spans="1:7">
      <c r="A69" s="51">
        <v>4</v>
      </c>
      <c r="B69" s="56" t="s">
        <v>124</v>
      </c>
      <c r="C69" s="86" t="s">
        <v>125</v>
      </c>
      <c r="D69" s="57" t="s">
        <v>8</v>
      </c>
      <c r="E69" s="56">
        <v>6</v>
      </c>
      <c r="F69" s="87">
        <v>55</v>
      </c>
      <c r="G69" s="55" t="s">
        <v>844</v>
      </c>
    </row>
    <row r="70" spans="1:7">
      <c r="A70" s="56">
        <v>5</v>
      </c>
      <c r="B70" s="56" t="s">
        <v>124</v>
      </c>
      <c r="C70" s="86" t="s">
        <v>125</v>
      </c>
      <c r="D70" s="57" t="s">
        <v>10</v>
      </c>
      <c r="E70" s="56">
        <v>3</v>
      </c>
      <c r="F70" s="87">
        <v>103.5</v>
      </c>
      <c r="G70" s="55" t="s">
        <v>844</v>
      </c>
    </row>
    <row r="71" spans="1:7">
      <c r="A71" s="51">
        <v>6</v>
      </c>
      <c r="B71" s="56" t="s">
        <v>124</v>
      </c>
      <c r="C71" s="86" t="s">
        <v>126</v>
      </c>
      <c r="D71" s="57" t="s">
        <v>9</v>
      </c>
      <c r="E71" s="56">
        <v>8</v>
      </c>
      <c r="F71" s="87">
        <v>296.89999999999998</v>
      </c>
      <c r="G71" s="55" t="s">
        <v>844</v>
      </c>
    </row>
    <row r="72" spans="1:7" ht="25.5">
      <c r="A72" s="51">
        <v>7</v>
      </c>
      <c r="B72" s="56" t="s">
        <v>124</v>
      </c>
      <c r="C72" s="86" t="s">
        <v>126</v>
      </c>
      <c r="D72" s="57" t="s">
        <v>65</v>
      </c>
      <c r="E72" s="56">
        <v>17</v>
      </c>
      <c r="F72" s="87">
        <v>428.6</v>
      </c>
      <c r="G72" s="68" t="s">
        <v>42</v>
      </c>
    </row>
    <row r="73" spans="1:7">
      <c r="A73" s="56">
        <v>8</v>
      </c>
      <c r="B73" s="56" t="s">
        <v>124</v>
      </c>
      <c r="C73" s="86" t="s">
        <v>126</v>
      </c>
      <c r="D73" s="57" t="s">
        <v>11</v>
      </c>
      <c r="E73" s="56">
        <v>3</v>
      </c>
      <c r="F73" s="87">
        <v>125.7</v>
      </c>
      <c r="G73" s="68" t="s">
        <v>42</v>
      </c>
    </row>
    <row r="74" spans="1:7">
      <c r="A74" s="51">
        <v>9</v>
      </c>
      <c r="B74" s="56" t="s">
        <v>124</v>
      </c>
      <c r="C74" s="86" t="s">
        <v>126</v>
      </c>
      <c r="D74" s="57" t="s">
        <v>8</v>
      </c>
      <c r="E74" s="448">
        <v>6</v>
      </c>
      <c r="F74" s="87">
        <v>22.6</v>
      </c>
      <c r="G74" s="68" t="s">
        <v>42</v>
      </c>
    </row>
    <row r="75" spans="1:7">
      <c r="A75" s="51">
        <v>10</v>
      </c>
      <c r="B75" s="56" t="s">
        <v>124</v>
      </c>
      <c r="C75" s="86" t="s">
        <v>126</v>
      </c>
      <c r="D75" s="57" t="s">
        <v>10</v>
      </c>
      <c r="E75" s="56">
        <v>4</v>
      </c>
      <c r="F75" s="87">
        <v>43.2</v>
      </c>
      <c r="G75" s="68" t="s">
        <v>42</v>
      </c>
    </row>
    <row r="76" spans="1:7">
      <c r="A76" s="56">
        <v>11</v>
      </c>
      <c r="B76" s="56" t="s">
        <v>124</v>
      </c>
      <c r="C76" s="86" t="s">
        <v>127</v>
      </c>
      <c r="D76" s="57" t="s">
        <v>9</v>
      </c>
      <c r="E76" s="56">
        <v>2</v>
      </c>
      <c r="F76" s="87">
        <v>4.5999999999999996</v>
      </c>
      <c r="G76" s="68" t="s">
        <v>42</v>
      </c>
    </row>
    <row r="77" spans="1:7">
      <c r="A77" s="51">
        <v>12</v>
      </c>
      <c r="B77" s="56" t="s">
        <v>124</v>
      </c>
      <c r="C77" s="86" t="s">
        <v>127</v>
      </c>
      <c r="D77" s="57" t="s">
        <v>8</v>
      </c>
      <c r="E77" s="56">
        <v>1</v>
      </c>
      <c r="F77" s="87">
        <v>2.2000000000000002</v>
      </c>
      <c r="G77" s="68" t="s">
        <v>42</v>
      </c>
    </row>
    <row r="78" spans="1:7">
      <c r="A78" s="51">
        <v>13</v>
      </c>
      <c r="B78" s="66" t="s">
        <v>124</v>
      </c>
      <c r="C78" s="89" t="s">
        <v>127</v>
      </c>
      <c r="D78" s="69" t="s">
        <v>10</v>
      </c>
      <c r="E78" s="66">
        <v>1</v>
      </c>
      <c r="F78" s="90">
        <v>16.2</v>
      </c>
      <c r="G78" s="79" t="s">
        <v>42</v>
      </c>
    </row>
    <row r="79" spans="1:7">
      <c r="A79" s="80"/>
      <c r="B79" s="80"/>
      <c r="C79" s="60" t="s">
        <v>112</v>
      </c>
      <c r="D79" s="82"/>
      <c r="E79" s="80"/>
      <c r="F79" s="83">
        <f>SUM(F66:F78)</f>
        <v>1575.6</v>
      </c>
      <c r="G79" s="80"/>
    </row>
    <row r="80" spans="1:7" ht="25.5">
      <c r="A80" s="75">
        <v>14</v>
      </c>
      <c r="B80" s="75" t="s">
        <v>124</v>
      </c>
      <c r="C80" s="75" t="s">
        <v>121</v>
      </c>
      <c r="D80" s="75" t="s">
        <v>121</v>
      </c>
      <c r="E80" s="75">
        <v>1</v>
      </c>
      <c r="F80" s="91">
        <v>7876</v>
      </c>
      <c r="G80" s="447" t="s">
        <v>42</v>
      </c>
    </row>
    <row r="81" spans="1:7">
      <c r="A81" s="56">
        <v>15</v>
      </c>
      <c r="B81" s="86" t="s">
        <v>128</v>
      </c>
      <c r="C81" s="86" t="s">
        <v>129</v>
      </c>
      <c r="D81" s="57" t="s">
        <v>9</v>
      </c>
      <c r="E81" s="56">
        <v>3</v>
      </c>
      <c r="F81" s="64">
        <v>33.700000000000003</v>
      </c>
      <c r="G81" s="68" t="s">
        <v>42</v>
      </c>
    </row>
    <row r="82" spans="1:7" ht="25.5">
      <c r="A82" s="56">
        <v>16</v>
      </c>
      <c r="B82" s="86" t="s">
        <v>128</v>
      </c>
      <c r="C82" s="86" t="s">
        <v>129</v>
      </c>
      <c r="D82" s="57" t="s">
        <v>65</v>
      </c>
      <c r="E82" s="56">
        <v>2</v>
      </c>
      <c r="F82" s="65">
        <v>23.4</v>
      </c>
      <c r="G82" s="68" t="s">
        <v>42</v>
      </c>
    </row>
    <row r="83" spans="1:7">
      <c r="A83" s="56">
        <v>17</v>
      </c>
      <c r="B83" s="86" t="s">
        <v>128</v>
      </c>
      <c r="C83" s="86" t="s">
        <v>129</v>
      </c>
      <c r="D83" s="57" t="s">
        <v>8</v>
      </c>
      <c r="E83" s="56">
        <v>3</v>
      </c>
      <c r="F83" s="65">
        <v>10.6</v>
      </c>
      <c r="G83" s="68" t="s">
        <v>42</v>
      </c>
    </row>
    <row r="84" spans="1:7">
      <c r="A84" s="56">
        <v>18</v>
      </c>
      <c r="B84" s="89" t="s">
        <v>128</v>
      </c>
      <c r="C84" s="89" t="s">
        <v>129</v>
      </c>
      <c r="D84" s="69" t="s">
        <v>10</v>
      </c>
      <c r="E84" s="66">
        <v>2</v>
      </c>
      <c r="F84" s="72">
        <v>33.799999999999997</v>
      </c>
      <c r="G84" s="79" t="s">
        <v>42</v>
      </c>
    </row>
    <row r="85" spans="1:7">
      <c r="A85" s="80"/>
      <c r="B85" s="80"/>
      <c r="C85" s="60" t="s">
        <v>112</v>
      </c>
      <c r="D85" s="80"/>
      <c r="E85" s="80"/>
      <c r="F85" s="83">
        <f>SUM(F81:F84)</f>
        <v>101.5</v>
      </c>
      <c r="G85" s="80"/>
    </row>
    <row r="86" spans="1:7" ht="25.5">
      <c r="A86" s="51">
        <v>19</v>
      </c>
      <c r="B86" s="51" t="s">
        <v>130</v>
      </c>
      <c r="C86" s="84" t="s">
        <v>129</v>
      </c>
      <c r="D86" s="52" t="s">
        <v>9</v>
      </c>
      <c r="E86" s="51">
        <v>3</v>
      </c>
      <c r="F86" s="64">
        <v>16.899999999999999</v>
      </c>
      <c r="G86" s="55" t="s">
        <v>42</v>
      </c>
    </row>
    <row r="87" spans="1:7" ht="25.5">
      <c r="A87" s="56">
        <v>20</v>
      </c>
      <c r="B87" s="56" t="s">
        <v>130</v>
      </c>
      <c r="C87" s="86" t="s">
        <v>129</v>
      </c>
      <c r="D87" s="57" t="s">
        <v>65</v>
      </c>
      <c r="E87" s="56">
        <v>1</v>
      </c>
      <c r="F87" s="65">
        <v>13.8</v>
      </c>
      <c r="G87" s="68" t="s">
        <v>42</v>
      </c>
    </row>
    <row r="88" spans="1:7" ht="25.5">
      <c r="A88" s="56">
        <v>21</v>
      </c>
      <c r="B88" s="56" t="s">
        <v>130</v>
      </c>
      <c r="C88" s="86" t="s">
        <v>129</v>
      </c>
      <c r="D88" s="57" t="s">
        <v>11</v>
      </c>
      <c r="E88" s="56">
        <v>1</v>
      </c>
      <c r="F88" s="65">
        <v>12.2</v>
      </c>
      <c r="G88" s="68" t="s">
        <v>42</v>
      </c>
    </row>
    <row r="89" spans="1:7" ht="25.5">
      <c r="A89" s="51">
        <v>22</v>
      </c>
      <c r="B89" s="56" t="s">
        <v>130</v>
      </c>
      <c r="C89" s="86" t="s">
        <v>129</v>
      </c>
      <c r="D89" s="57" t="s">
        <v>8</v>
      </c>
      <c r="E89" s="56">
        <v>3</v>
      </c>
      <c r="F89" s="65">
        <v>8.5</v>
      </c>
      <c r="G89" s="68" t="s">
        <v>42</v>
      </c>
    </row>
    <row r="90" spans="1:7" ht="25.5">
      <c r="A90" s="56">
        <v>23</v>
      </c>
      <c r="B90" s="66" t="s">
        <v>130</v>
      </c>
      <c r="C90" s="89" t="s">
        <v>129</v>
      </c>
      <c r="D90" s="69" t="s">
        <v>10</v>
      </c>
      <c r="E90" s="66">
        <v>1</v>
      </c>
      <c r="F90" s="72">
        <v>21.6</v>
      </c>
      <c r="G90" s="79" t="s">
        <v>42</v>
      </c>
    </row>
    <row r="91" spans="1:7">
      <c r="A91" s="80"/>
      <c r="B91" s="80"/>
      <c r="C91" s="60" t="s">
        <v>112</v>
      </c>
      <c r="D91" s="80"/>
      <c r="E91" s="80"/>
      <c r="F91" s="83">
        <f>SUM(F86:F90)</f>
        <v>73</v>
      </c>
      <c r="G91" s="80"/>
    </row>
    <row r="92" spans="1:7" ht="25.5">
      <c r="A92" s="51">
        <v>24</v>
      </c>
      <c r="B92" s="84" t="s">
        <v>131</v>
      </c>
      <c r="C92" s="84" t="s">
        <v>132</v>
      </c>
      <c r="D92" s="52" t="s">
        <v>9</v>
      </c>
      <c r="E92" s="51">
        <v>1</v>
      </c>
      <c r="F92" s="64">
        <v>12</v>
      </c>
      <c r="G92" s="55" t="s">
        <v>42</v>
      </c>
    </row>
    <row r="93" spans="1:7" ht="25.5">
      <c r="A93" s="56">
        <v>25</v>
      </c>
      <c r="B93" s="86" t="s">
        <v>131</v>
      </c>
      <c r="C93" s="86" t="s">
        <v>132</v>
      </c>
      <c r="D93" s="57" t="s">
        <v>65</v>
      </c>
      <c r="E93" s="56">
        <v>1</v>
      </c>
      <c r="F93" s="65">
        <v>33.9</v>
      </c>
      <c r="G93" s="68" t="s">
        <v>42</v>
      </c>
    </row>
    <row r="94" spans="1:7" ht="25.5">
      <c r="A94" s="51">
        <v>26</v>
      </c>
      <c r="B94" s="86" t="s">
        <v>131</v>
      </c>
      <c r="C94" s="86" t="s">
        <v>132</v>
      </c>
      <c r="D94" s="57" t="s">
        <v>8</v>
      </c>
      <c r="E94" s="56">
        <v>3</v>
      </c>
      <c r="F94" s="65">
        <v>13.5</v>
      </c>
      <c r="G94" s="68" t="s">
        <v>42</v>
      </c>
    </row>
    <row r="95" spans="1:7" ht="25.5">
      <c r="A95" s="56">
        <v>27</v>
      </c>
      <c r="B95" s="89" t="s">
        <v>131</v>
      </c>
      <c r="C95" s="89" t="s">
        <v>132</v>
      </c>
      <c r="D95" s="69" t="s">
        <v>10</v>
      </c>
      <c r="E95" s="66">
        <v>4</v>
      </c>
      <c r="F95" s="72">
        <v>51.7</v>
      </c>
      <c r="G95" s="79" t="s">
        <v>42</v>
      </c>
    </row>
    <row r="96" spans="1:7">
      <c r="A96" s="80"/>
      <c r="B96" s="92"/>
      <c r="C96" s="60" t="s">
        <v>112</v>
      </c>
      <c r="D96" s="82"/>
      <c r="E96" s="80"/>
      <c r="F96" s="83">
        <f>SUM(F92:F95)</f>
        <v>111.1</v>
      </c>
      <c r="G96" s="80"/>
    </row>
    <row r="97" spans="1:7" ht="16.5" thickBot="1">
      <c r="A97" s="590" t="s">
        <v>133</v>
      </c>
      <c r="B97" s="591"/>
      <c r="C97" s="591"/>
      <c r="D97" s="591"/>
      <c r="E97" s="591"/>
      <c r="F97" s="591"/>
      <c r="G97" s="592"/>
    </row>
    <row r="98" spans="1:7" ht="25.5">
      <c r="A98" s="51">
        <v>1</v>
      </c>
      <c r="B98" s="51" t="s">
        <v>134</v>
      </c>
      <c r="C98" s="51" t="s">
        <v>135</v>
      </c>
      <c r="D98" s="52" t="s">
        <v>9</v>
      </c>
      <c r="E98" s="93">
        <v>11</v>
      </c>
      <c r="F98" s="64">
        <v>152.57</v>
      </c>
      <c r="G98" s="94" t="s">
        <v>845</v>
      </c>
    </row>
    <row r="99" spans="1:7" ht="25.5">
      <c r="A99" s="51">
        <v>2</v>
      </c>
      <c r="B99" s="51" t="s">
        <v>134</v>
      </c>
      <c r="C99" s="56" t="s">
        <v>135</v>
      </c>
      <c r="D99" s="57" t="s">
        <v>65</v>
      </c>
      <c r="E99" s="95">
        <v>28</v>
      </c>
      <c r="F99" s="65">
        <v>553.03</v>
      </c>
      <c r="G99" s="55" t="s">
        <v>42</v>
      </c>
    </row>
    <row r="100" spans="1:7" ht="25.5">
      <c r="A100" s="51">
        <v>3</v>
      </c>
      <c r="B100" s="51" t="s">
        <v>134</v>
      </c>
      <c r="C100" s="56" t="s">
        <v>135</v>
      </c>
      <c r="D100" s="57" t="s">
        <v>11</v>
      </c>
      <c r="E100" s="95">
        <v>6</v>
      </c>
      <c r="F100" s="65">
        <v>68.11</v>
      </c>
      <c r="G100" s="55" t="s">
        <v>42</v>
      </c>
    </row>
    <row r="101" spans="1:7" ht="25.5">
      <c r="A101" s="51">
        <v>4</v>
      </c>
      <c r="B101" s="51" t="s">
        <v>134</v>
      </c>
      <c r="C101" s="56" t="s">
        <v>135</v>
      </c>
      <c r="D101" s="57" t="s">
        <v>8</v>
      </c>
      <c r="E101" s="95">
        <v>7</v>
      </c>
      <c r="F101" s="65">
        <v>29.74</v>
      </c>
      <c r="G101" s="55" t="s">
        <v>42</v>
      </c>
    </row>
    <row r="102" spans="1:7" ht="25.5">
      <c r="A102" s="88">
        <v>5</v>
      </c>
      <c r="B102" s="88" t="s">
        <v>134</v>
      </c>
      <c r="C102" s="66" t="s">
        <v>135</v>
      </c>
      <c r="D102" s="69" t="s">
        <v>10</v>
      </c>
      <c r="E102" s="96">
        <v>1</v>
      </c>
      <c r="F102" s="72">
        <v>7.73</v>
      </c>
      <c r="G102" s="97" t="s">
        <v>42</v>
      </c>
    </row>
    <row r="103" spans="1:7">
      <c r="A103" s="92"/>
      <c r="B103" s="92"/>
      <c r="C103" s="60" t="s">
        <v>112</v>
      </c>
      <c r="D103" s="92"/>
      <c r="E103" s="92"/>
      <c r="F103" s="92">
        <f>SUM(F98:F102)</f>
        <v>811.18</v>
      </c>
      <c r="G103" s="92"/>
    </row>
    <row r="104" spans="1:7" ht="25.5">
      <c r="A104" s="51">
        <v>6</v>
      </c>
      <c r="B104" s="51" t="s">
        <v>134</v>
      </c>
      <c r="C104" s="51" t="s">
        <v>136</v>
      </c>
      <c r="D104" s="52" t="s">
        <v>9</v>
      </c>
      <c r="E104" s="51">
        <v>3</v>
      </c>
      <c r="F104" s="64">
        <v>31.99</v>
      </c>
      <c r="G104" s="55" t="s">
        <v>42</v>
      </c>
    </row>
    <row r="105" spans="1:7" ht="25.5">
      <c r="A105" s="51">
        <v>7</v>
      </c>
      <c r="B105" s="51" t="s">
        <v>134</v>
      </c>
      <c r="C105" s="56" t="s">
        <v>136</v>
      </c>
      <c r="D105" s="57" t="s">
        <v>11</v>
      </c>
      <c r="E105" s="56">
        <v>4</v>
      </c>
      <c r="F105" s="65">
        <v>69.45</v>
      </c>
      <c r="G105" s="55" t="s">
        <v>42</v>
      </c>
    </row>
    <row r="106" spans="1:7" ht="25.5">
      <c r="A106" s="51">
        <v>8</v>
      </c>
      <c r="B106" s="51" t="s">
        <v>134</v>
      </c>
      <c r="C106" s="56" t="s">
        <v>136</v>
      </c>
      <c r="D106" s="57" t="s">
        <v>8</v>
      </c>
      <c r="E106" s="56">
        <v>3</v>
      </c>
      <c r="F106" s="65">
        <v>29.71</v>
      </c>
      <c r="G106" s="55" t="s">
        <v>42</v>
      </c>
    </row>
    <row r="107" spans="1:7" ht="25.5">
      <c r="A107" s="88">
        <v>9</v>
      </c>
      <c r="B107" s="88" t="s">
        <v>134</v>
      </c>
      <c r="C107" s="66" t="s">
        <v>136</v>
      </c>
      <c r="D107" s="69" t="s">
        <v>10</v>
      </c>
      <c r="E107" s="66">
        <v>3</v>
      </c>
      <c r="F107" s="72">
        <v>51.84</v>
      </c>
      <c r="G107" s="97" t="s">
        <v>42</v>
      </c>
    </row>
    <row r="108" spans="1:7">
      <c r="A108" s="92"/>
      <c r="B108" s="92"/>
      <c r="C108" s="60" t="s">
        <v>112</v>
      </c>
      <c r="D108" s="92"/>
      <c r="E108" s="92"/>
      <c r="F108" s="98">
        <f>SUM(F104:F107)</f>
        <v>182.99</v>
      </c>
      <c r="G108" s="92"/>
    </row>
    <row r="109" spans="1:7" ht="25.5">
      <c r="A109" s="51">
        <v>10</v>
      </c>
      <c r="B109" s="51" t="s">
        <v>134</v>
      </c>
      <c r="C109" s="51" t="s">
        <v>137</v>
      </c>
      <c r="D109" s="52" t="s">
        <v>9</v>
      </c>
      <c r="E109" s="51">
        <v>5</v>
      </c>
      <c r="F109" s="64">
        <v>44.79</v>
      </c>
      <c r="G109" s="55" t="s">
        <v>42</v>
      </c>
    </row>
    <row r="110" spans="1:7" ht="25.5">
      <c r="A110" s="51">
        <v>11</v>
      </c>
      <c r="B110" s="51" t="s">
        <v>134</v>
      </c>
      <c r="C110" s="56" t="s">
        <v>137</v>
      </c>
      <c r="D110" s="57" t="s">
        <v>65</v>
      </c>
      <c r="E110" s="56">
        <v>5</v>
      </c>
      <c r="F110" s="65">
        <v>86.64</v>
      </c>
      <c r="G110" s="55" t="s">
        <v>42</v>
      </c>
    </row>
    <row r="111" spans="1:7" ht="25.5">
      <c r="A111" s="51">
        <v>12</v>
      </c>
      <c r="B111" s="51" t="s">
        <v>134</v>
      </c>
      <c r="C111" s="56" t="s">
        <v>137</v>
      </c>
      <c r="D111" s="57" t="s">
        <v>11</v>
      </c>
      <c r="E111" s="56">
        <v>2</v>
      </c>
      <c r="F111" s="65">
        <v>18.239999999999998</v>
      </c>
      <c r="G111" s="55" t="s">
        <v>42</v>
      </c>
    </row>
    <row r="112" spans="1:7" ht="25.5">
      <c r="A112" s="88">
        <v>13</v>
      </c>
      <c r="B112" s="88" t="s">
        <v>134</v>
      </c>
      <c r="C112" s="66" t="s">
        <v>137</v>
      </c>
      <c r="D112" s="69" t="s">
        <v>10</v>
      </c>
      <c r="E112" s="66">
        <v>1</v>
      </c>
      <c r="F112" s="72">
        <v>13.37</v>
      </c>
      <c r="G112" s="97" t="s">
        <v>42</v>
      </c>
    </row>
    <row r="113" spans="1:7">
      <c r="A113" s="92"/>
      <c r="B113" s="92"/>
      <c r="C113" s="60" t="s">
        <v>112</v>
      </c>
      <c r="D113" s="92"/>
      <c r="E113" s="92"/>
      <c r="F113" s="92">
        <f>SUM(F109:F112)</f>
        <v>163.04000000000002</v>
      </c>
      <c r="G113" s="92"/>
    </row>
    <row r="114" spans="1:7" ht="25.5">
      <c r="A114" s="51">
        <v>14</v>
      </c>
      <c r="B114" s="51" t="s">
        <v>134</v>
      </c>
      <c r="C114" s="51" t="s">
        <v>138</v>
      </c>
      <c r="D114" s="52" t="s">
        <v>9</v>
      </c>
      <c r="E114" s="51">
        <v>1</v>
      </c>
      <c r="F114" s="64">
        <v>3.74</v>
      </c>
      <c r="G114" s="55" t="s">
        <v>42</v>
      </c>
    </row>
    <row r="115" spans="1:7" ht="25.5">
      <c r="A115" s="51">
        <v>15</v>
      </c>
      <c r="B115" s="51" t="s">
        <v>134</v>
      </c>
      <c r="C115" s="56" t="s">
        <v>138</v>
      </c>
      <c r="D115" s="57" t="s">
        <v>8</v>
      </c>
      <c r="E115" s="56">
        <v>2</v>
      </c>
      <c r="F115" s="65">
        <v>9.5500000000000007</v>
      </c>
      <c r="G115" s="55" t="s">
        <v>42</v>
      </c>
    </row>
    <row r="116" spans="1:7" ht="25.5">
      <c r="A116" s="88">
        <v>16</v>
      </c>
      <c r="B116" s="88" t="s">
        <v>134</v>
      </c>
      <c r="C116" s="66" t="s">
        <v>138</v>
      </c>
      <c r="D116" s="69" t="s">
        <v>10</v>
      </c>
      <c r="E116" s="66">
        <v>2</v>
      </c>
      <c r="F116" s="72">
        <v>14.24</v>
      </c>
      <c r="G116" s="97" t="s">
        <v>42</v>
      </c>
    </row>
    <row r="117" spans="1:7">
      <c r="A117" s="80"/>
      <c r="B117" s="80"/>
      <c r="C117" s="60" t="s">
        <v>112</v>
      </c>
      <c r="D117" s="82"/>
      <c r="E117" s="80"/>
      <c r="F117" s="83">
        <f>SUM(F114:F116)</f>
        <v>27.53</v>
      </c>
      <c r="G117" s="80"/>
    </row>
    <row r="118" spans="1:7" ht="25.5">
      <c r="A118" s="75">
        <v>17</v>
      </c>
      <c r="B118" s="75" t="s">
        <v>134</v>
      </c>
      <c r="C118" s="75" t="s">
        <v>121</v>
      </c>
      <c r="D118" s="75" t="s">
        <v>121</v>
      </c>
      <c r="E118" s="75">
        <v>1</v>
      </c>
      <c r="F118" s="99">
        <v>2057</v>
      </c>
      <c r="G118" s="447" t="s">
        <v>42</v>
      </c>
    </row>
    <row r="119" spans="1:7" ht="25.5">
      <c r="A119" s="51">
        <v>18</v>
      </c>
      <c r="B119" s="56" t="s">
        <v>139</v>
      </c>
      <c r="C119" s="56" t="s">
        <v>140</v>
      </c>
      <c r="D119" s="57" t="s">
        <v>9</v>
      </c>
      <c r="E119" s="95">
        <v>5</v>
      </c>
      <c r="F119" s="65">
        <v>35.72</v>
      </c>
      <c r="G119" s="55" t="s">
        <v>42</v>
      </c>
    </row>
    <row r="120" spans="1:7" ht="25.5">
      <c r="A120" s="51">
        <v>19</v>
      </c>
      <c r="B120" s="56" t="s">
        <v>139</v>
      </c>
      <c r="C120" s="56" t="s">
        <v>140</v>
      </c>
      <c r="D120" s="57" t="s">
        <v>65</v>
      </c>
      <c r="E120" s="95">
        <v>2</v>
      </c>
      <c r="F120" s="65">
        <v>41.89</v>
      </c>
      <c r="G120" s="55" t="s">
        <v>42</v>
      </c>
    </row>
    <row r="121" spans="1:7" ht="25.5">
      <c r="A121" s="51">
        <v>20</v>
      </c>
      <c r="B121" s="56" t="s">
        <v>139</v>
      </c>
      <c r="C121" s="56" t="s">
        <v>140</v>
      </c>
      <c r="D121" s="57" t="s">
        <v>11</v>
      </c>
      <c r="E121" s="95">
        <v>1</v>
      </c>
      <c r="F121" s="65">
        <v>2.7</v>
      </c>
      <c r="G121" s="55" t="s">
        <v>42</v>
      </c>
    </row>
    <row r="122" spans="1:7" ht="25.5">
      <c r="A122" s="51">
        <v>21</v>
      </c>
      <c r="B122" s="56" t="s">
        <v>139</v>
      </c>
      <c r="C122" s="56" t="s">
        <v>140</v>
      </c>
      <c r="D122" s="57" t="s">
        <v>8</v>
      </c>
      <c r="E122" s="95">
        <v>3</v>
      </c>
      <c r="F122" s="65">
        <v>13.03</v>
      </c>
      <c r="G122" s="55" t="s">
        <v>42</v>
      </c>
    </row>
    <row r="123" spans="1:7" ht="25.5">
      <c r="A123" s="88">
        <v>22</v>
      </c>
      <c r="B123" s="66" t="s">
        <v>139</v>
      </c>
      <c r="C123" s="66" t="s">
        <v>140</v>
      </c>
      <c r="D123" s="69" t="s">
        <v>10</v>
      </c>
      <c r="E123" s="96">
        <v>3</v>
      </c>
      <c r="F123" s="72">
        <v>34.94</v>
      </c>
      <c r="G123" s="97" t="s">
        <v>42</v>
      </c>
    </row>
    <row r="124" spans="1:7">
      <c r="A124" s="80"/>
      <c r="B124" s="80"/>
      <c r="C124" s="60" t="s">
        <v>112</v>
      </c>
      <c r="D124" s="80"/>
      <c r="E124" s="80"/>
      <c r="F124" s="80">
        <f>SUM(F119:F123)</f>
        <v>128.28</v>
      </c>
      <c r="G124" s="80"/>
    </row>
    <row r="125" spans="1:7" ht="38.25">
      <c r="A125" s="51">
        <v>23</v>
      </c>
      <c r="B125" s="51" t="s">
        <v>141</v>
      </c>
      <c r="C125" s="51" t="s">
        <v>142</v>
      </c>
      <c r="D125" s="52" t="s">
        <v>9</v>
      </c>
      <c r="E125" s="93">
        <v>4</v>
      </c>
      <c r="F125" s="64">
        <v>46.36</v>
      </c>
      <c r="G125" s="55" t="s">
        <v>42</v>
      </c>
    </row>
    <row r="126" spans="1:7" ht="38.25">
      <c r="A126" s="51">
        <v>24</v>
      </c>
      <c r="B126" s="56" t="s">
        <v>141</v>
      </c>
      <c r="C126" s="56" t="s">
        <v>142</v>
      </c>
      <c r="D126" s="57" t="s">
        <v>65</v>
      </c>
      <c r="E126" s="95">
        <v>2</v>
      </c>
      <c r="F126" s="65">
        <v>52.96</v>
      </c>
      <c r="G126" s="55" t="s">
        <v>42</v>
      </c>
    </row>
    <row r="127" spans="1:7" ht="38.25">
      <c r="A127" s="51">
        <v>25</v>
      </c>
      <c r="B127" s="56" t="s">
        <v>141</v>
      </c>
      <c r="C127" s="56" t="s">
        <v>142</v>
      </c>
      <c r="D127" s="57" t="s">
        <v>11</v>
      </c>
      <c r="E127" s="95">
        <v>3</v>
      </c>
      <c r="F127" s="65">
        <v>11.49</v>
      </c>
      <c r="G127" s="55" t="s">
        <v>42</v>
      </c>
    </row>
    <row r="128" spans="1:7" ht="38.25">
      <c r="A128" s="51">
        <v>26</v>
      </c>
      <c r="B128" s="56" t="s">
        <v>141</v>
      </c>
      <c r="C128" s="56" t="s">
        <v>142</v>
      </c>
      <c r="D128" s="57" t="s">
        <v>8</v>
      </c>
      <c r="E128" s="95">
        <v>2</v>
      </c>
      <c r="F128" s="65">
        <v>4.82</v>
      </c>
      <c r="G128" s="55" t="s">
        <v>42</v>
      </c>
    </row>
    <row r="129" spans="1:7" ht="38.25">
      <c r="A129" s="88">
        <v>27</v>
      </c>
      <c r="B129" s="66" t="s">
        <v>141</v>
      </c>
      <c r="C129" s="66" t="s">
        <v>142</v>
      </c>
      <c r="D129" s="69" t="s">
        <v>10</v>
      </c>
      <c r="E129" s="96">
        <v>2</v>
      </c>
      <c r="F129" s="72">
        <v>24.64</v>
      </c>
      <c r="G129" s="97" t="s">
        <v>42</v>
      </c>
    </row>
    <row r="130" spans="1:7">
      <c r="A130" s="80"/>
      <c r="B130" s="80"/>
      <c r="C130" s="60" t="s">
        <v>112</v>
      </c>
      <c r="D130" s="80"/>
      <c r="E130" s="80"/>
      <c r="F130" s="83">
        <f>SUM(F125:F129)</f>
        <v>140.26999999999998</v>
      </c>
      <c r="G130" s="80"/>
    </row>
    <row r="131" spans="1:7" ht="38.25">
      <c r="A131" s="51">
        <v>28</v>
      </c>
      <c r="B131" s="51" t="s">
        <v>143</v>
      </c>
      <c r="C131" s="51" t="s">
        <v>144</v>
      </c>
      <c r="D131" s="100" t="s">
        <v>9</v>
      </c>
      <c r="E131" s="101">
        <v>3</v>
      </c>
      <c r="F131" s="102">
        <v>18.760000000000002</v>
      </c>
      <c r="G131" s="63" t="s">
        <v>42</v>
      </c>
    </row>
    <row r="132" spans="1:7" ht="38.25">
      <c r="A132" s="51">
        <v>29</v>
      </c>
      <c r="B132" s="56" t="s">
        <v>143</v>
      </c>
      <c r="C132" s="56" t="s">
        <v>144</v>
      </c>
      <c r="D132" s="57" t="s">
        <v>65</v>
      </c>
      <c r="E132" s="103">
        <v>2</v>
      </c>
      <c r="F132" s="104">
        <v>28.73</v>
      </c>
      <c r="G132" s="63" t="s">
        <v>42</v>
      </c>
    </row>
    <row r="133" spans="1:7" ht="38.25">
      <c r="A133" s="51">
        <v>30</v>
      </c>
      <c r="B133" s="56" t="s">
        <v>143</v>
      </c>
      <c r="C133" s="56" t="s">
        <v>144</v>
      </c>
      <c r="D133" s="105" t="s">
        <v>8</v>
      </c>
      <c r="E133" s="103">
        <v>3</v>
      </c>
      <c r="F133" s="104">
        <v>16.25</v>
      </c>
      <c r="G133" s="63" t="s">
        <v>42</v>
      </c>
    </row>
    <row r="134" spans="1:7" ht="38.25">
      <c r="A134" s="51">
        <v>31</v>
      </c>
      <c r="B134" s="56" t="s">
        <v>143</v>
      </c>
      <c r="C134" s="56" t="s">
        <v>144</v>
      </c>
      <c r="D134" s="105" t="s">
        <v>11</v>
      </c>
      <c r="E134" s="103">
        <v>3</v>
      </c>
      <c r="F134" s="104">
        <v>9.35</v>
      </c>
      <c r="G134" s="63" t="s">
        <v>42</v>
      </c>
    </row>
    <row r="135" spans="1:7" ht="38.25">
      <c r="A135" s="88">
        <v>32</v>
      </c>
      <c r="B135" s="66" t="s">
        <v>143</v>
      </c>
      <c r="C135" s="66" t="s">
        <v>144</v>
      </c>
      <c r="D135" s="106" t="s">
        <v>10</v>
      </c>
      <c r="E135" s="107">
        <v>4</v>
      </c>
      <c r="F135" s="108">
        <v>44.91</v>
      </c>
      <c r="G135" s="71" t="s">
        <v>42</v>
      </c>
    </row>
    <row r="136" spans="1:7">
      <c r="A136" s="83"/>
      <c r="B136" s="83"/>
      <c r="C136" s="60" t="s">
        <v>112</v>
      </c>
      <c r="D136" s="83"/>
      <c r="E136" s="83"/>
      <c r="F136" s="83">
        <f>SUM(F131:F135)</f>
        <v>118</v>
      </c>
      <c r="G136" s="83"/>
    </row>
    <row r="137" spans="1:7" ht="25.5">
      <c r="A137" s="51">
        <v>33</v>
      </c>
      <c r="B137" s="51" t="s">
        <v>145</v>
      </c>
      <c r="C137" s="51" t="s">
        <v>146</v>
      </c>
      <c r="D137" s="52" t="s">
        <v>9</v>
      </c>
      <c r="E137" s="93">
        <v>7</v>
      </c>
      <c r="F137" s="64">
        <v>106.3</v>
      </c>
      <c r="G137" s="55" t="s">
        <v>848</v>
      </c>
    </row>
    <row r="138" spans="1:7" ht="25.5">
      <c r="A138" s="51">
        <v>34</v>
      </c>
      <c r="B138" s="56" t="s">
        <v>145</v>
      </c>
      <c r="C138" s="56" t="s">
        <v>146</v>
      </c>
      <c r="D138" s="57" t="s">
        <v>65</v>
      </c>
      <c r="E138" s="95">
        <v>12</v>
      </c>
      <c r="F138" s="65">
        <v>203.4</v>
      </c>
      <c r="G138" s="55" t="s">
        <v>42</v>
      </c>
    </row>
    <row r="139" spans="1:7" ht="25.5">
      <c r="A139" s="51">
        <v>35</v>
      </c>
      <c r="B139" s="56" t="s">
        <v>145</v>
      </c>
      <c r="C139" s="56" t="s">
        <v>146</v>
      </c>
      <c r="D139" s="57" t="s">
        <v>11</v>
      </c>
      <c r="E139" s="95">
        <v>7</v>
      </c>
      <c r="F139" s="65">
        <v>55.15</v>
      </c>
      <c r="G139" s="55" t="s">
        <v>42</v>
      </c>
    </row>
    <row r="140" spans="1:7" ht="25.5">
      <c r="A140" s="51">
        <v>36</v>
      </c>
      <c r="B140" s="56" t="s">
        <v>145</v>
      </c>
      <c r="C140" s="56" t="s">
        <v>146</v>
      </c>
      <c r="D140" s="57" t="s">
        <v>8</v>
      </c>
      <c r="E140" s="95">
        <v>3</v>
      </c>
      <c r="F140" s="65">
        <v>18.899999999999999</v>
      </c>
      <c r="G140" s="55" t="s">
        <v>42</v>
      </c>
    </row>
    <row r="141" spans="1:7" ht="25.5">
      <c r="A141" s="88">
        <v>37</v>
      </c>
      <c r="B141" s="66" t="s">
        <v>145</v>
      </c>
      <c r="C141" s="66" t="s">
        <v>146</v>
      </c>
      <c r="D141" s="69" t="s">
        <v>10</v>
      </c>
      <c r="E141" s="96">
        <v>1</v>
      </c>
      <c r="F141" s="72">
        <v>12.3</v>
      </c>
      <c r="G141" s="79" t="s">
        <v>42</v>
      </c>
    </row>
    <row r="142" spans="1:7">
      <c r="A142" s="83"/>
      <c r="B142" s="83"/>
      <c r="C142" s="60" t="s">
        <v>112</v>
      </c>
      <c r="D142" s="83"/>
      <c r="E142" s="83"/>
      <c r="F142" s="83">
        <f>SUM(F137:F141)</f>
        <v>396.04999999999995</v>
      </c>
      <c r="G142" s="83"/>
    </row>
    <row r="143" spans="1:7" ht="25.5">
      <c r="A143" s="51">
        <v>38</v>
      </c>
      <c r="B143" s="51" t="s">
        <v>147</v>
      </c>
      <c r="C143" s="51" t="s">
        <v>146</v>
      </c>
      <c r="D143" s="52" t="s">
        <v>9</v>
      </c>
      <c r="E143" s="93">
        <v>4</v>
      </c>
      <c r="F143" s="64">
        <v>72.52</v>
      </c>
      <c r="G143" s="55" t="s">
        <v>42</v>
      </c>
    </row>
    <row r="144" spans="1:7" ht="25.5">
      <c r="A144" s="51">
        <v>39</v>
      </c>
      <c r="B144" s="56" t="s">
        <v>147</v>
      </c>
      <c r="C144" s="56" t="s">
        <v>146</v>
      </c>
      <c r="D144" s="57" t="s">
        <v>65</v>
      </c>
      <c r="E144" s="95">
        <v>7</v>
      </c>
      <c r="F144" s="65">
        <v>93.89</v>
      </c>
      <c r="G144" s="68" t="s">
        <v>42</v>
      </c>
    </row>
    <row r="145" spans="1:7" ht="25.5">
      <c r="A145" s="51">
        <v>40</v>
      </c>
      <c r="B145" s="56" t="s">
        <v>147</v>
      </c>
      <c r="C145" s="56" t="s">
        <v>146</v>
      </c>
      <c r="D145" s="57" t="s">
        <v>11</v>
      </c>
      <c r="E145" s="95">
        <v>2</v>
      </c>
      <c r="F145" s="65">
        <v>11.71</v>
      </c>
      <c r="G145" s="68" t="s">
        <v>42</v>
      </c>
    </row>
    <row r="146" spans="1:7" ht="25.5">
      <c r="A146" s="51">
        <v>41</v>
      </c>
      <c r="B146" s="56" t="s">
        <v>147</v>
      </c>
      <c r="C146" s="56" t="s">
        <v>146</v>
      </c>
      <c r="D146" s="57" t="s">
        <v>8</v>
      </c>
      <c r="E146" s="95">
        <v>6</v>
      </c>
      <c r="F146" s="65">
        <v>32.01</v>
      </c>
      <c r="G146" s="68" t="s">
        <v>42</v>
      </c>
    </row>
    <row r="147" spans="1:7" ht="25.5">
      <c r="A147" s="88">
        <v>42</v>
      </c>
      <c r="B147" s="66" t="s">
        <v>147</v>
      </c>
      <c r="C147" s="66" t="s">
        <v>146</v>
      </c>
      <c r="D147" s="69" t="s">
        <v>10</v>
      </c>
      <c r="E147" s="441">
        <v>5</v>
      </c>
      <c r="F147" s="441">
        <v>49.77</v>
      </c>
      <c r="G147" s="79" t="s">
        <v>42</v>
      </c>
    </row>
    <row r="148" spans="1:7">
      <c r="A148" s="80"/>
      <c r="B148" s="80"/>
      <c r="C148" s="60" t="s">
        <v>112</v>
      </c>
      <c r="D148" s="82"/>
      <c r="E148" s="442"/>
      <c r="F148" s="443">
        <f>SUM(F143:F147)</f>
        <v>259.89999999999998</v>
      </c>
      <c r="G148" s="80"/>
    </row>
    <row r="149" spans="1:7" ht="25.5">
      <c r="A149" s="75">
        <v>43</v>
      </c>
      <c r="B149" s="75" t="s">
        <v>145</v>
      </c>
      <c r="C149" s="75" t="s">
        <v>121</v>
      </c>
      <c r="D149" s="75" t="s">
        <v>121</v>
      </c>
      <c r="E149" s="75">
        <v>1</v>
      </c>
      <c r="F149" s="99">
        <v>684.89</v>
      </c>
      <c r="G149" s="447" t="s">
        <v>42</v>
      </c>
    </row>
    <row r="150" spans="1:7" ht="25.5">
      <c r="A150" s="109">
        <v>44</v>
      </c>
      <c r="B150" s="109" t="s">
        <v>147</v>
      </c>
      <c r="C150" s="109" t="s">
        <v>121</v>
      </c>
      <c r="D150" s="109" t="s">
        <v>121</v>
      </c>
      <c r="E150" s="109">
        <v>1</v>
      </c>
      <c r="F150" s="110">
        <v>2407.89</v>
      </c>
      <c r="G150" s="447" t="s">
        <v>42</v>
      </c>
    </row>
    <row r="151" spans="1:7" ht="25.5">
      <c r="A151" s="51">
        <v>45</v>
      </c>
      <c r="B151" s="56" t="s">
        <v>148</v>
      </c>
      <c r="C151" s="56" t="s">
        <v>149</v>
      </c>
      <c r="D151" s="57" t="s">
        <v>9</v>
      </c>
      <c r="E151" s="56">
        <v>5</v>
      </c>
      <c r="F151" s="87">
        <v>24.84</v>
      </c>
      <c r="G151" s="55" t="s">
        <v>42</v>
      </c>
    </row>
    <row r="152" spans="1:7" ht="25.5">
      <c r="A152" s="51">
        <v>46</v>
      </c>
      <c r="B152" s="56" t="s">
        <v>148</v>
      </c>
      <c r="C152" s="56" t="s">
        <v>149</v>
      </c>
      <c r="D152" s="57" t="s">
        <v>65</v>
      </c>
      <c r="E152" s="56">
        <v>4</v>
      </c>
      <c r="F152" s="87">
        <v>74.400000000000006</v>
      </c>
      <c r="G152" s="55" t="s">
        <v>42</v>
      </c>
    </row>
    <row r="153" spans="1:7" ht="25.5">
      <c r="A153" s="51">
        <v>47</v>
      </c>
      <c r="B153" s="56" t="s">
        <v>148</v>
      </c>
      <c r="C153" s="56" t="s">
        <v>149</v>
      </c>
      <c r="D153" s="57" t="s">
        <v>11</v>
      </c>
      <c r="E153" s="56">
        <v>5</v>
      </c>
      <c r="F153" s="87">
        <v>56.1</v>
      </c>
      <c r="G153" s="55" t="s">
        <v>42</v>
      </c>
    </row>
    <row r="154" spans="1:7" ht="25.5">
      <c r="A154" s="51">
        <v>48</v>
      </c>
      <c r="B154" s="56" t="s">
        <v>148</v>
      </c>
      <c r="C154" s="56" t="s">
        <v>149</v>
      </c>
      <c r="D154" s="57" t="s">
        <v>8</v>
      </c>
      <c r="E154" s="56">
        <v>7</v>
      </c>
      <c r="F154" s="87">
        <v>17.399999999999999</v>
      </c>
      <c r="G154" s="55" t="s">
        <v>42</v>
      </c>
    </row>
    <row r="155" spans="1:7" ht="25.5">
      <c r="A155" s="88">
        <v>49</v>
      </c>
      <c r="B155" s="66" t="s">
        <v>148</v>
      </c>
      <c r="C155" s="66" t="s">
        <v>149</v>
      </c>
      <c r="D155" s="69" t="s">
        <v>10</v>
      </c>
      <c r="E155" s="66">
        <v>4</v>
      </c>
      <c r="F155" s="90">
        <v>38.6</v>
      </c>
      <c r="G155" s="97" t="s">
        <v>42</v>
      </c>
    </row>
    <row r="156" spans="1:7">
      <c r="A156" s="82"/>
      <c r="B156" s="82"/>
      <c r="C156" s="60" t="s">
        <v>112</v>
      </c>
      <c r="D156" s="82"/>
      <c r="E156" s="82"/>
      <c r="F156" s="111">
        <f>SUM(F151:F155)</f>
        <v>211.34</v>
      </c>
      <c r="G156" s="82"/>
    </row>
    <row r="157" spans="1:7" ht="25.5">
      <c r="A157" s="51">
        <v>50</v>
      </c>
      <c r="B157" s="51" t="s">
        <v>150</v>
      </c>
      <c r="C157" s="51" t="s">
        <v>151</v>
      </c>
      <c r="D157" s="52" t="s">
        <v>9</v>
      </c>
      <c r="E157" s="51">
        <v>2</v>
      </c>
      <c r="F157" s="85">
        <v>14.3</v>
      </c>
      <c r="G157" s="55" t="s">
        <v>42</v>
      </c>
    </row>
    <row r="158" spans="1:7" ht="25.5">
      <c r="A158" s="51">
        <v>51</v>
      </c>
      <c r="B158" s="56" t="s">
        <v>150</v>
      </c>
      <c r="C158" s="56" t="s">
        <v>151</v>
      </c>
      <c r="D158" s="57" t="s">
        <v>65</v>
      </c>
      <c r="E158" s="56">
        <v>2</v>
      </c>
      <c r="F158" s="87">
        <v>43.9</v>
      </c>
      <c r="G158" s="55" t="s">
        <v>42</v>
      </c>
    </row>
    <row r="159" spans="1:7" ht="25.5">
      <c r="A159" s="51">
        <v>52</v>
      </c>
      <c r="B159" s="56" t="s">
        <v>150</v>
      </c>
      <c r="C159" s="56" t="s">
        <v>151</v>
      </c>
      <c r="D159" s="57" t="s">
        <v>8</v>
      </c>
      <c r="E159" s="56">
        <v>3</v>
      </c>
      <c r="F159" s="87">
        <v>14.6</v>
      </c>
      <c r="G159" s="55" t="s">
        <v>42</v>
      </c>
    </row>
    <row r="160" spans="1:7" ht="25.5">
      <c r="A160" s="88">
        <v>53</v>
      </c>
      <c r="B160" s="66" t="s">
        <v>150</v>
      </c>
      <c r="C160" s="66" t="s">
        <v>151</v>
      </c>
      <c r="D160" s="69" t="s">
        <v>10</v>
      </c>
      <c r="E160" s="66">
        <v>4</v>
      </c>
      <c r="F160" s="90">
        <v>49.4</v>
      </c>
      <c r="G160" s="97" t="s">
        <v>42</v>
      </c>
    </row>
    <row r="161" spans="1:7">
      <c r="A161" s="80"/>
      <c r="B161" s="80"/>
      <c r="C161" s="60" t="s">
        <v>112</v>
      </c>
      <c r="D161" s="82"/>
      <c r="E161" s="80"/>
      <c r="F161" s="83">
        <f>SUM(F157:F160)</f>
        <v>122.19999999999999</v>
      </c>
      <c r="G161" s="80"/>
    </row>
    <row r="162" spans="1:7" ht="16.5" thickBot="1">
      <c r="A162" s="590" t="s">
        <v>152</v>
      </c>
      <c r="B162" s="591"/>
      <c r="C162" s="591"/>
      <c r="D162" s="591"/>
      <c r="E162" s="591"/>
      <c r="F162" s="591"/>
      <c r="G162" s="592"/>
    </row>
    <row r="163" spans="1:7">
      <c r="A163" s="93">
        <v>1</v>
      </c>
      <c r="B163" s="93" t="s">
        <v>153</v>
      </c>
      <c r="C163" s="93" t="s">
        <v>154</v>
      </c>
      <c r="D163" s="112" t="s">
        <v>9</v>
      </c>
      <c r="E163" s="93">
        <v>10</v>
      </c>
      <c r="F163" s="64">
        <v>163.87</v>
      </c>
      <c r="G163" s="93" t="s">
        <v>844</v>
      </c>
    </row>
    <row r="164" spans="1:7" ht="25.5">
      <c r="A164" s="93">
        <v>2</v>
      </c>
      <c r="B164" s="93" t="s">
        <v>153</v>
      </c>
      <c r="C164" s="93" t="s">
        <v>154</v>
      </c>
      <c r="D164" s="113" t="s">
        <v>65</v>
      </c>
      <c r="E164" s="95">
        <v>14</v>
      </c>
      <c r="F164" s="65">
        <v>287.38</v>
      </c>
      <c r="G164" s="93" t="s">
        <v>42</v>
      </c>
    </row>
    <row r="165" spans="1:7">
      <c r="A165" s="93">
        <v>3</v>
      </c>
      <c r="B165" s="93" t="s">
        <v>153</v>
      </c>
      <c r="C165" s="93" t="s">
        <v>154</v>
      </c>
      <c r="D165" s="113" t="s">
        <v>11</v>
      </c>
      <c r="E165" s="95">
        <v>1</v>
      </c>
      <c r="F165" s="65">
        <v>23.15</v>
      </c>
      <c r="G165" s="93" t="s">
        <v>42</v>
      </c>
    </row>
    <row r="166" spans="1:7">
      <c r="A166" s="93">
        <v>4</v>
      </c>
      <c r="B166" s="93" t="s">
        <v>153</v>
      </c>
      <c r="C166" s="93" t="s">
        <v>154</v>
      </c>
      <c r="D166" s="113" t="s">
        <v>8</v>
      </c>
      <c r="E166" s="95">
        <v>5</v>
      </c>
      <c r="F166" s="65">
        <v>34.799999999999997</v>
      </c>
      <c r="G166" s="93" t="s">
        <v>844</v>
      </c>
    </row>
    <row r="167" spans="1:7">
      <c r="A167" s="93">
        <v>5</v>
      </c>
      <c r="B167" s="93" t="s">
        <v>153</v>
      </c>
      <c r="C167" s="93" t="s">
        <v>154</v>
      </c>
      <c r="D167" s="113" t="s">
        <v>10</v>
      </c>
      <c r="E167" s="95">
        <v>1</v>
      </c>
      <c r="F167" s="65">
        <v>7.81</v>
      </c>
      <c r="G167" s="93" t="s">
        <v>42</v>
      </c>
    </row>
    <row r="168" spans="1:7">
      <c r="A168" s="93">
        <v>6</v>
      </c>
      <c r="B168" s="93" t="s">
        <v>153</v>
      </c>
      <c r="C168" s="95" t="s">
        <v>155</v>
      </c>
      <c r="D168" s="113" t="s">
        <v>9</v>
      </c>
      <c r="E168" s="95">
        <v>11</v>
      </c>
      <c r="F168" s="65">
        <v>159.11000000000001</v>
      </c>
      <c r="G168" s="93" t="s">
        <v>844</v>
      </c>
    </row>
    <row r="169" spans="1:7" ht="25.5">
      <c r="A169" s="93">
        <v>7</v>
      </c>
      <c r="B169" s="93" t="s">
        <v>153</v>
      </c>
      <c r="C169" s="95" t="s">
        <v>155</v>
      </c>
      <c r="D169" s="113" t="s">
        <v>65</v>
      </c>
      <c r="E169" s="95">
        <v>18</v>
      </c>
      <c r="F169" s="65">
        <v>417.98</v>
      </c>
      <c r="G169" s="93" t="s">
        <v>42</v>
      </c>
    </row>
    <row r="170" spans="1:7">
      <c r="A170" s="93">
        <v>8</v>
      </c>
      <c r="B170" s="93" t="s">
        <v>153</v>
      </c>
      <c r="C170" s="95" t="s">
        <v>155</v>
      </c>
      <c r="D170" s="113" t="s">
        <v>11</v>
      </c>
      <c r="E170" s="95">
        <v>2</v>
      </c>
      <c r="F170" s="65">
        <v>55.51</v>
      </c>
      <c r="G170" s="93" t="s">
        <v>42</v>
      </c>
    </row>
    <row r="171" spans="1:7">
      <c r="A171" s="93">
        <v>9</v>
      </c>
      <c r="B171" s="93" t="s">
        <v>153</v>
      </c>
      <c r="C171" s="95" t="s">
        <v>155</v>
      </c>
      <c r="D171" s="113" t="s">
        <v>8</v>
      </c>
      <c r="E171" s="95">
        <v>7</v>
      </c>
      <c r="F171" s="65">
        <v>35.74</v>
      </c>
      <c r="G171" s="93" t="s">
        <v>844</v>
      </c>
    </row>
    <row r="172" spans="1:7">
      <c r="A172" s="114">
        <v>10</v>
      </c>
      <c r="B172" s="114" t="s">
        <v>153</v>
      </c>
      <c r="C172" s="95" t="s">
        <v>155</v>
      </c>
      <c r="D172" s="115" t="s">
        <v>10</v>
      </c>
      <c r="E172" s="96">
        <v>2</v>
      </c>
      <c r="F172" s="72">
        <v>6.67</v>
      </c>
      <c r="G172" s="114" t="s">
        <v>42</v>
      </c>
    </row>
    <row r="173" spans="1:7" ht="15" thickBot="1">
      <c r="A173" s="80"/>
      <c r="B173" s="80"/>
      <c r="C173" s="60" t="s">
        <v>112</v>
      </c>
      <c r="D173" s="80"/>
      <c r="E173" s="80"/>
      <c r="F173" s="83">
        <f>SUM(F163:F172)</f>
        <v>1192.02</v>
      </c>
      <c r="G173" s="80"/>
    </row>
    <row r="174" spans="1:7" ht="25.5">
      <c r="A174" s="93">
        <v>11</v>
      </c>
      <c r="B174" s="93" t="s">
        <v>153</v>
      </c>
      <c r="C174" s="93" t="s">
        <v>156</v>
      </c>
      <c r="D174" s="112" t="s">
        <v>65</v>
      </c>
      <c r="E174" s="93">
        <v>2</v>
      </c>
      <c r="F174" s="116">
        <v>89.2</v>
      </c>
      <c r="G174" s="93" t="s">
        <v>42</v>
      </c>
    </row>
    <row r="175" spans="1:7">
      <c r="A175" s="114">
        <v>12</v>
      </c>
      <c r="B175" s="93" t="s">
        <v>153</v>
      </c>
      <c r="C175" s="96" t="s">
        <v>156</v>
      </c>
      <c r="D175" s="115" t="s">
        <v>10</v>
      </c>
      <c r="E175" s="96">
        <v>1</v>
      </c>
      <c r="F175" s="72">
        <v>6</v>
      </c>
      <c r="G175" s="114" t="s">
        <v>42</v>
      </c>
    </row>
    <row r="176" spans="1:7">
      <c r="A176" s="80"/>
      <c r="B176" s="80"/>
      <c r="C176" s="60" t="s">
        <v>112</v>
      </c>
      <c r="D176" s="80"/>
      <c r="E176" s="80"/>
      <c r="F176" s="83">
        <f>SUM(F174:F175)</f>
        <v>95.2</v>
      </c>
      <c r="G176" s="80"/>
    </row>
    <row r="177" spans="1:7" ht="25.5">
      <c r="A177" s="114">
        <v>13</v>
      </c>
      <c r="B177" s="93" t="s">
        <v>153</v>
      </c>
      <c r="C177" s="114" t="s">
        <v>157</v>
      </c>
      <c r="D177" s="117" t="s">
        <v>11</v>
      </c>
      <c r="E177" s="114">
        <v>2</v>
      </c>
      <c r="F177" s="118">
        <v>63.83</v>
      </c>
      <c r="G177" s="114" t="s">
        <v>42</v>
      </c>
    </row>
    <row r="178" spans="1:7">
      <c r="A178" s="80"/>
      <c r="B178" s="80"/>
      <c r="C178" s="60" t="s">
        <v>112</v>
      </c>
      <c r="D178" s="80"/>
      <c r="E178" s="80"/>
      <c r="F178" s="83">
        <f>SUM(F177)</f>
        <v>63.83</v>
      </c>
      <c r="G178" s="80"/>
    </row>
    <row r="179" spans="1:7">
      <c r="A179" s="93">
        <v>14</v>
      </c>
      <c r="B179" s="93" t="s">
        <v>153</v>
      </c>
      <c r="C179" s="93" t="s">
        <v>158</v>
      </c>
      <c r="D179" s="112" t="s">
        <v>9</v>
      </c>
      <c r="E179" s="93">
        <v>3</v>
      </c>
      <c r="F179" s="64">
        <v>35.619999999999997</v>
      </c>
      <c r="G179" s="93" t="s">
        <v>844</v>
      </c>
    </row>
    <row r="180" spans="1:7" ht="25.5">
      <c r="A180" s="93">
        <v>15</v>
      </c>
      <c r="B180" s="93" t="s">
        <v>153</v>
      </c>
      <c r="C180" s="95" t="s">
        <v>158</v>
      </c>
      <c r="D180" s="113" t="s">
        <v>65</v>
      </c>
      <c r="E180" s="95">
        <v>4</v>
      </c>
      <c r="F180" s="65">
        <v>149.99</v>
      </c>
      <c r="G180" s="93" t="s">
        <v>42</v>
      </c>
    </row>
    <row r="181" spans="1:7">
      <c r="A181" s="93">
        <v>16</v>
      </c>
      <c r="B181" s="93" t="s">
        <v>153</v>
      </c>
      <c r="C181" s="95" t="s">
        <v>158</v>
      </c>
      <c r="D181" s="113" t="s">
        <v>8</v>
      </c>
      <c r="E181" s="95">
        <v>2</v>
      </c>
      <c r="F181" s="65">
        <v>31.01</v>
      </c>
      <c r="G181" s="93" t="s">
        <v>844</v>
      </c>
    </row>
    <row r="182" spans="1:7">
      <c r="A182" s="114">
        <v>17</v>
      </c>
      <c r="B182" s="93" t="s">
        <v>153</v>
      </c>
      <c r="C182" s="96" t="s">
        <v>158</v>
      </c>
      <c r="D182" s="115" t="s">
        <v>10</v>
      </c>
      <c r="E182" s="96">
        <v>3</v>
      </c>
      <c r="F182" s="72">
        <v>59.04</v>
      </c>
      <c r="G182" s="114" t="s">
        <v>844</v>
      </c>
    </row>
    <row r="183" spans="1:7">
      <c r="A183" s="80"/>
      <c r="B183" s="80"/>
      <c r="C183" s="60" t="s">
        <v>112</v>
      </c>
      <c r="D183" s="82"/>
      <c r="E183" s="80"/>
      <c r="F183" s="83">
        <f>SUM(F179:F182)</f>
        <v>275.66000000000003</v>
      </c>
      <c r="G183" s="80"/>
    </row>
    <row r="184" spans="1:7" ht="25.5">
      <c r="A184" s="75">
        <v>18</v>
      </c>
      <c r="B184" s="75" t="s">
        <v>159</v>
      </c>
      <c r="C184" s="75" t="s">
        <v>121</v>
      </c>
      <c r="D184" s="75" t="s">
        <v>121</v>
      </c>
      <c r="E184" s="75">
        <v>1</v>
      </c>
      <c r="F184" s="99">
        <v>6286.05</v>
      </c>
      <c r="G184" s="447" t="s">
        <v>42</v>
      </c>
    </row>
    <row r="185" spans="1:7" ht="25.5">
      <c r="A185" s="93">
        <v>19</v>
      </c>
      <c r="B185" s="95" t="s">
        <v>160</v>
      </c>
      <c r="C185" s="95" t="s">
        <v>161</v>
      </c>
      <c r="D185" s="113" t="s">
        <v>9</v>
      </c>
      <c r="E185" s="95">
        <v>8</v>
      </c>
      <c r="F185" s="65">
        <v>144.36000000000001</v>
      </c>
      <c r="G185" s="93" t="s">
        <v>844</v>
      </c>
    </row>
    <row r="186" spans="1:7" ht="25.5">
      <c r="A186" s="93">
        <v>20</v>
      </c>
      <c r="B186" s="95" t="s">
        <v>160</v>
      </c>
      <c r="C186" s="95" t="s">
        <v>161</v>
      </c>
      <c r="D186" s="113" t="s">
        <v>65</v>
      </c>
      <c r="E186" s="95">
        <v>30</v>
      </c>
      <c r="F186" s="65">
        <v>453.61</v>
      </c>
      <c r="G186" s="93" t="s">
        <v>42</v>
      </c>
    </row>
    <row r="187" spans="1:7" ht="25.5">
      <c r="A187" s="93">
        <v>21</v>
      </c>
      <c r="B187" s="95" t="s">
        <v>160</v>
      </c>
      <c r="C187" s="95" t="s">
        <v>161</v>
      </c>
      <c r="D187" s="113" t="s">
        <v>11</v>
      </c>
      <c r="E187" s="95">
        <v>1</v>
      </c>
      <c r="F187" s="65">
        <v>10.17</v>
      </c>
      <c r="G187" s="93" t="s">
        <v>42</v>
      </c>
    </row>
    <row r="188" spans="1:7" ht="25.5">
      <c r="A188" s="114">
        <v>22</v>
      </c>
      <c r="B188" s="96" t="s">
        <v>160</v>
      </c>
      <c r="C188" s="96" t="s">
        <v>161</v>
      </c>
      <c r="D188" s="115" t="s">
        <v>8</v>
      </c>
      <c r="E188" s="96">
        <v>7</v>
      </c>
      <c r="F188" s="72">
        <v>48.87</v>
      </c>
      <c r="G188" s="114" t="s">
        <v>844</v>
      </c>
    </row>
    <row r="189" spans="1:7">
      <c r="A189" s="80"/>
      <c r="B189" s="80"/>
      <c r="C189" s="60" t="s">
        <v>112</v>
      </c>
      <c r="D189" s="80"/>
      <c r="E189" s="80"/>
      <c r="F189" s="83">
        <f>SUM(F185:F188)</f>
        <v>657.01</v>
      </c>
      <c r="G189" s="80"/>
    </row>
    <row r="190" spans="1:7" ht="25.5">
      <c r="A190" s="93">
        <v>23</v>
      </c>
      <c r="B190" s="93" t="s">
        <v>160</v>
      </c>
      <c r="C190" s="93" t="s">
        <v>162</v>
      </c>
      <c r="D190" s="112" t="s">
        <v>9</v>
      </c>
      <c r="E190" s="93">
        <v>4</v>
      </c>
      <c r="F190" s="64">
        <v>61.5</v>
      </c>
      <c r="G190" s="93" t="s">
        <v>844</v>
      </c>
    </row>
    <row r="191" spans="1:7" ht="25.5">
      <c r="A191" s="93">
        <v>24</v>
      </c>
      <c r="B191" s="95" t="s">
        <v>160</v>
      </c>
      <c r="C191" s="95" t="s">
        <v>162</v>
      </c>
      <c r="D191" s="113" t="s">
        <v>65</v>
      </c>
      <c r="E191" s="95">
        <v>7</v>
      </c>
      <c r="F191" s="65">
        <v>133.05000000000001</v>
      </c>
      <c r="G191" s="93" t="s">
        <v>42</v>
      </c>
    </row>
    <row r="192" spans="1:7" ht="25.5">
      <c r="A192" s="93">
        <v>25</v>
      </c>
      <c r="B192" s="95" t="s">
        <v>160</v>
      </c>
      <c r="C192" s="95" t="s">
        <v>162</v>
      </c>
      <c r="D192" s="113" t="s">
        <v>11</v>
      </c>
      <c r="E192" s="95">
        <v>1</v>
      </c>
      <c r="F192" s="65">
        <v>17.100000000000001</v>
      </c>
      <c r="G192" s="93" t="s">
        <v>42</v>
      </c>
    </row>
    <row r="193" spans="1:7" ht="25.5">
      <c r="A193" s="93">
        <v>26</v>
      </c>
      <c r="B193" s="95" t="s">
        <v>160</v>
      </c>
      <c r="C193" s="95" t="s">
        <v>162</v>
      </c>
      <c r="D193" s="113" t="s">
        <v>8</v>
      </c>
      <c r="E193" s="95">
        <v>4</v>
      </c>
      <c r="F193" s="65">
        <v>37.799999999999997</v>
      </c>
      <c r="G193" s="93" t="s">
        <v>844</v>
      </c>
    </row>
    <row r="194" spans="1:7" ht="25.5">
      <c r="A194" s="114">
        <v>27</v>
      </c>
      <c r="B194" s="96" t="s">
        <v>160</v>
      </c>
      <c r="C194" s="96" t="s">
        <v>162</v>
      </c>
      <c r="D194" s="115" t="s">
        <v>10</v>
      </c>
      <c r="E194" s="96">
        <v>4</v>
      </c>
      <c r="F194" s="72">
        <v>127.7</v>
      </c>
      <c r="G194" s="114" t="s">
        <v>844</v>
      </c>
    </row>
    <row r="195" spans="1:7">
      <c r="A195" s="80"/>
      <c r="B195" s="80"/>
      <c r="C195" s="60" t="s">
        <v>112</v>
      </c>
      <c r="D195" s="82"/>
      <c r="E195" s="80"/>
      <c r="F195" s="83">
        <f>SUM(F190:F194)</f>
        <v>377.15</v>
      </c>
      <c r="G195" s="80"/>
    </row>
    <row r="196" spans="1:7" ht="25.5">
      <c r="A196" s="75">
        <v>28</v>
      </c>
      <c r="B196" s="75" t="s">
        <v>160</v>
      </c>
      <c r="C196" s="75" t="s">
        <v>121</v>
      </c>
      <c r="D196" s="75" t="s">
        <v>121</v>
      </c>
      <c r="E196" s="75">
        <v>1</v>
      </c>
      <c r="F196" s="99">
        <v>5645.6</v>
      </c>
      <c r="G196" s="447" t="s">
        <v>42</v>
      </c>
    </row>
    <row r="197" spans="1:7" ht="25.5">
      <c r="A197" s="93">
        <v>29</v>
      </c>
      <c r="B197" s="95" t="s">
        <v>163</v>
      </c>
      <c r="C197" s="93" t="s">
        <v>164</v>
      </c>
      <c r="D197" s="112" t="s">
        <v>9</v>
      </c>
      <c r="E197" s="93">
        <v>5</v>
      </c>
      <c r="F197" s="64">
        <v>32.340000000000003</v>
      </c>
      <c r="G197" s="93" t="s">
        <v>42</v>
      </c>
    </row>
    <row r="198" spans="1:7" ht="25.5">
      <c r="A198" s="93">
        <v>30</v>
      </c>
      <c r="B198" s="95" t="s">
        <v>163</v>
      </c>
      <c r="C198" s="95" t="s">
        <v>164</v>
      </c>
      <c r="D198" s="113" t="s">
        <v>65</v>
      </c>
      <c r="E198" s="95">
        <v>2</v>
      </c>
      <c r="F198" s="65">
        <v>38.36</v>
      </c>
      <c r="G198" s="95" t="s">
        <v>42</v>
      </c>
    </row>
    <row r="199" spans="1:7" ht="25.5">
      <c r="A199" s="93">
        <v>31</v>
      </c>
      <c r="B199" s="95" t="s">
        <v>163</v>
      </c>
      <c r="C199" s="95" t="s">
        <v>164</v>
      </c>
      <c r="D199" s="113" t="s">
        <v>11</v>
      </c>
      <c r="E199" s="95">
        <v>1</v>
      </c>
      <c r="F199" s="65">
        <v>15.93</v>
      </c>
      <c r="G199" s="95" t="s">
        <v>42</v>
      </c>
    </row>
    <row r="200" spans="1:7" ht="25.5">
      <c r="A200" s="93">
        <v>32</v>
      </c>
      <c r="B200" s="95" t="s">
        <v>163</v>
      </c>
      <c r="C200" s="95" t="s">
        <v>164</v>
      </c>
      <c r="D200" s="113" t="s">
        <v>8</v>
      </c>
      <c r="E200" s="95">
        <v>3</v>
      </c>
      <c r="F200" s="65">
        <v>13.75</v>
      </c>
      <c r="G200" s="95" t="s">
        <v>42</v>
      </c>
    </row>
    <row r="201" spans="1:7" ht="25.5">
      <c r="A201" s="114">
        <v>33</v>
      </c>
      <c r="B201" s="96" t="s">
        <v>163</v>
      </c>
      <c r="C201" s="96" t="s">
        <v>164</v>
      </c>
      <c r="D201" s="115" t="s">
        <v>10</v>
      </c>
      <c r="E201" s="96">
        <v>3</v>
      </c>
      <c r="F201" s="72">
        <v>49.66</v>
      </c>
      <c r="G201" s="96" t="s">
        <v>42</v>
      </c>
    </row>
    <row r="202" spans="1:7">
      <c r="A202" s="80"/>
      <c r="B202" s="80"/>
      <c r="C202" s="60" t="s">
        <v>112</v>
      </c>
      <c r="D202" s="80"/>
      <c r="E202" s="80"/>
      <c r="F202" s="83">
        <f>SUM(F197:F201)</f>
        <v>150.04</v>
      </c>
      <c r="G202" s="80"/>
    </row>
    <row r="203" spans="1:7">
      <c r="A203" s="93">
        <v>34</v>
      </c>
      <c r="B203" s="93" t="s">
        <v>165</v>
      </c>
      <c r="C203" s="93" t="s">
        <v>166</v>
      </c>
      <c r="D203" s="112" t="s">
        <v>9</v>
      </c>
      <c r="E203" s="93">
        <v>6</v>
      </c>
      <c r="F203" s="64">
        <v>40.770000000000003</v>
      </c>
      <c r="G203" s="93" t="s">
        <v>42</v>
      </c>
    </row>
    <row r="204" spans="1:7" ht="25.5">
      <c r="A204" s="93">
        <v>35</v>
      </c>
      <c r="B204" s="95" t="s">
        <v>165</v>
      </c>
      <c r="C204" s="95" t="s">
        <v>166</v>
      </c>
      <c r="D204" s="113" t="s">
        <v>65</v>
      </c>
      <c r="E204" s="95">
        <v>2</v>
      </c>
      <c r="F204" s="65">
        <v>41.03</v>
      </c>
      <c r="G204" s="95" t="s">
        <v>42</v>
      </c>
    </row>
    <row r="205" spans="1:7">
      <c r="A205" s="93">
        <v>36</v>
      </c>
      <c r="B205" s="95" t="s">
        <v>165</v>
      </c>
      <c r="C205" s="95" t="s">
        <v>166</v>
      </c>
      <c r="D205" s="113" t="s">
        <v>8</v>
      </c>
      <c r="E205" s="95">
        <v>2</v>
      </c>
      <c r="F205" s="65">
        <v>15.62</v>
      </c>
      <c r="G205" s="95" t="s">
        <v>42</v>
      </c>
    </row>
    <row r="206" spans="1:7">
      <c r="A206" s="114">
        <v>37</v>
      </c>
      <c r="B206" s="96" t="s">
        <v>165</v>
      </c>
      <c r="C206" s="96" t="s">
        <v>166</v>
      </c>
      <c r="D206" s="115" t="s">
        <v>10</v>
      </c>
      <c r="E206" s="96">
        <v>4</v>
      </c>
      <c r="F206" s="72">
        <v>37.85</v>
      </c>
      <c r="G206" s="96" t="s">
        <v>42</v>
      </c>
    </row>
    <row r="207" spans="1:7">
      <c r="A207" s="80"/>
      <c r="B207" s="80"/>
      <c r="C207" s="60" t="s">
        <v>112</v>
      </c>
      <c r="D207" s="80"/>
      <c r="E207" s="80"/>
      <c r="F207" s="83">
        <f>SUM(F203:F206)</f>
        <v>135.27000000000001</v>
      </c>
      <c r="G207" s="80"/>
    </row>
    <row r="208" spans="1:7">
      <c r="A208" s="93">
        <v>38</v>
      </c>
      <c r="B208" s="93" t="s">
        <v>167</v>
      </c>
      <c r="C208" s="93" t="s">
        <v>168</v>
      </c>
      <c r="D208" s="112" t="s">
        <v>9</v>
      </c>
      <c r="E208" s="93">
        <v>2</v>
      </c>
      <c r="F208" s="64">
        <v>5.65</v>
      </c>
      <c r="G208" s="93" t="s">
        <v>42</v>
      </c>
    </row>
    <row r="209" spans="1:7" ht="25.5">
      <c r="A209" s="93">
        <v>39</v>
      </c>
      <c r="B209" s="95" t="s">
        <v>167</v>
      </c>
      <c r="C209" s="95" t="s">
        <v>168</v>
      </c>
      <c r="D209" s="113" t="s">
        <v>65</v>
      </c>
      <c r="E209" s="95">
        <v>1</v>
      </c>
      <c r="F209" s="65">
        <v>13.2</v>
      </c>
      <c r="G209" s="95" t="s">
        <v>42</v>
      </c>
    </row>
    <row r="210" spans="1:7">
      <c r="A210" s="93">
        <v>40</v>
      </c>
      <c r="B210" s="95" t="s">
        <v>167</v>
      </c>
      <c r="C210" s="95" t="s">
        <v>168</v>
      </c>
      <c r="D210" s="113" t="s">
        <v>8</v>
      </c>
      <c r="E210" s="95">
        <v>2</v>
      </c>
      <c r="F210" s="65">
        <v>8.26</v>
      </c>
      <c r="G210" s="95" t="s">
        <v>42</v>
      </c>
    </row>
    <row r="211" spans="1:7">
      <c r="A211" s="114">
        <v>41</v>
      </c>
      <c r="B211" s="96" t="s">
        <v>167</v>
      </c>
      <c r="C211" s="96" t="s">
        <v>168</v>
      </c>
      <c r="D211" s="115" t="s">
        <v>10</v>
      </c>
      <c r="E211" s="96">
        <v>2</v>
      </c>
      <c r="F211" s="72">
        <v>11.15</v>
      </c>
      <c r="G211" s="96" t="s">
        <v>42</v>
      </c>
    </row>
    <row r="212" spans="1:7">
      <c r="A212" s="80"/>
      <c r="B212" s="80"/>
      <c r="C212" s="60" t="s">
        <v>112</v>
      </c>
      <c r="D212" s="80"/>
      <c r="E212" s="80"/>
      <c r="F212" s="83">
        <f>SUM(F208:F211)</f>
        <v>38.26</v>
      </c>
      <c r="G212" s="80"/>
    </row>
    <row r="213" spans="1:7" ht="25.5">
      <c r="A213" s="93">
        <v>42</v>
      </c>
      <c r="B213" s="93" t="s">
        <v>169</v>
      </c>
      <c r="C213" s="93" t="s">
        <v>170</v>
      </c>
      <c r="D213" s="112" t="s">
        <v>9</v>
      </c>
      <c r="E213" s="93">
        <v>5</v>
      </c>
      <c r="F213" s="64">
        <v>57.9</v>
      </c>
      <c r="G213" s="93" t="s">
        <v>42</v>
      </c>
    </row>
    <row r="214" spans="1:7" ht="25.5">
      <c r="A214" s="93">
        <v>43</v>
      </c>
      <c r="B214" s="95" t="s">
        <v>169</v>
      </c>
      <c r="C214" s="95" t="s">
        <v>170</v>
      </c>
      <c r="D214" s="113" t="s">
        <v>65</v>
      </c>
      <c r="E214" s="95">
        <v>2</v>
      </c>
      <c r="F214" s="65">
        <v>57.1</v>
      </c>
      <c r="G214" s="95" t="s">
        <v>42</v>
      </c>
    </row>
    <row r="215" spans="1:7" ht="25.5">
      <c r="A215" s="93">
        <v>44</v>
      </c>
      <c r="B215" s="95" t="s">
        <v>169</v>
      </c>
      <c r="C215" s="95" t="s">
        <v>170</v>
      </c>
      <c r="D215" s="113" t="s">
        <v>11</v>
      </c>
      <c r="E215" s="95">
        <v>2</v>
      </c>
      <c r="F215" s="65">
        <v>7.9</v>
      </c>
      <c r="G215" s="95" t="s">
        <v>42</v>
      </c>
    </row>
    <row r="216" spans="1:7" ht="25.5">
      <c r="A216" s="93">
        <v>45</v>
      </c>
      <c r="B216" s="95" t="s">
        <v>169</v>
      </c>
      <c r="C216" s="95" t="s">
        <v>170</v>
      </c>
      <c r="D216" s="113" t="s">
        <v>8</v>
      </c>
      <c r="E216" s="95">
        <v>5</v>
      </c>
      <c r="F216" s="65">
        <v>17</v>
      </c>
      <c r="G216" s="95" t="s">
        <v>42</v>
      </c>
    </row>
    <row r="217" spans="1:7" ht="25.5">
      <c r="A217" s="114">
        <v>46</v>
      </c>
      <c r="B217" s="96" t="s">
        <v>169</v>
      </c>
      <c r="C217" s="96" t="s">
        <v>170</v>
      </c>
      <c r="D217" s="115" t="s">
        <v>10</v>
      </c>
      <c r="E217" s="96">
        <v>3</v>
      </c>
      <c r="F217" s="72">
        <v>35.9</v>
      </c>
      <c r="G217" s="96" t="s">
        <v>42</v>
      </c>
    </row>
    <row r="218" spans="1:7" ht="15" thickBot="1">
      <c r="A218" s="80"/>
      <c r="B218" s="80"/>
      <c r="C218" s="60" t="s">
        <v>112</v>
      </c>
      <c r="D218" s="82"/>
      <c r="E218" s="80"/>
      <c r="F218" s="83">
        <f>SUM(F213:F217)</f>
        <v>175.8</v>
      </c>
      <c r="G218" s="80"/>
    </row>
    <row r="219" spans="1:7" ht="25.5">
      <c r="A219" s="95">
        <v>47</v>
      </c>
      <c r="B219" s="119" t="s">
        <v>171</v>
      </c>
      <c r="C219" s="120" t="s">
        <v>166</v>
      </c>
      <c r="D219" s="121" t="s">
        <v>9</v>
      </c>
      <c r="E219" s="107">
        <v>2</v>
      </c>
      <c r="F219" s="122">
        <v>10.59</v>
      </c>
      <c r="G219" s="56" t="s">
        <v>42</v>
      </c>
    </row>
    <row r="220" spans="1:7" ht="25.5">
      <c r="A220" s="95">
        <v>48</v>
      </c>
      <c r="B220" s="119" t="s">
        <v>171</v>
      </c>
      <c r="C220" s="123" t="s">
        <v>166</v>
      </c>
      <c r="D220" s="124" t="s">
        <v>119</v>
      </c>
      <c r="E220" s="107">
        <v>1</v>
      </c>
      <c r="F220" s="122">
        <v>13.44</v>
      </c>
      <c r="G220" s="56" t="s">
        <v>42</v>
      </c>
    </row>
    <row r="221" spans="1:7" ht="25.5">
      <c r="A221" s="95">
        <v>49</v>
      </c>
      <c r="B221" s="119" t="s">
        <v>171</v>
      </c>
      <c r="C221" s="123" t="s">
        <v>166</v>
      </c>
      <c r="D221" s="125" t="s">
        <v>11</v>
      </c>
      <c r="E221" s="107">
        <v>2</v>
      </c>
      <c r="F221" s="122">
        <v>6.13</v>
      </c>
      <c r="G221" s="56" t="s">
        <v>42</v>
      </c>
    </row>
    <row r="222" spans="1:7" ht="25.5">
      <c r="A222" s="95">
        <v>50</v>
      </c>
      <c r="B222" s="119" t="s">
        <v>171</v>
      </c>
      <c r="C222" s="123" t="s">
        <v>166</v>
      </c>
      <c r="D222" s="125" t="s">
        <v>8</v>
      </c>
      <c r="E222" s="107">
        <v>1</v>
      </c>
      <c r="F222" s="122">
        <v>6.67</v>
      </c>
      <c r="G222" s="56" t="s">
        <v>42</v>
      </c>
    </row>
    <row r="223" spans="1:7" ht="25.5">
      <c r="A223" s="95">
        <v>51</v>
      </c>
      <c r="B223" s="119" t="s">
        <v>171</v>
      </c>
      <c r="C223" s="126" t="s">
        <v>166</v>
      </c>
      <c r="D223" s="127" t="s">
        <v>10</v>
      </c>
      <c r="E223" s="103">
        <v>2</v>
      </c>
      <c r="F223" s="104">
        <v>33.17</v>
      </c>
      <c r="G223" s="56" t="s">
        <v>42</v>
      </c>
    </row>
    <row r="224" spans="1:7">
      <c r="A224" s="128"/>
      <c r="B224" s="128"/>
      <c r="C224" s="60" t="s">
        <v>112</v>
      </c>
      <c r="D224" s="129"/>
      <c r="E224" s="130"/>
      <c r="F224" s="131">
        <f>SUM(F219:F223)</f>
        <v>70</v>
      </c>
      <c r="G224" s="80"/>
    </row>
    <row r="225" spans="1:7" ht="16.5" thickBot="1">
      <c r="A225" s="590" t="s">
        <v>172</v>
      </c>
      <c r="B225" s="591"/>
      <c r="C225" s="591"/>
      <c r="D225" s="591"/>
      <c r="E225" s="591"/>
      <c r="F225" s="591"/>
      <c r="G225" s="592"/>
    </row>
    <row r="226" spans="1:7">
      <c r="A226" s="51">
        <v>1</v>
      </c>
      <c r="B226" s="51" t="s">
        <v>173</v>
      </c>
      <c r="C226" s="51" t="s">
        <v>174</v>
      </c>
      <c r="D226" s="52" t="s">
        <v>9</v>
      </c>
      <c r="E226" s="51">
        <v>15</v>
      </c>
      <c r="F226" s="64">
        <v>225.17</v>
      </c>
      <c r="G226" s="55" t="s">
        <v>846</v>
      </c>
    </row>
    <row r="227" spans="1:7" ht="25.5">
      <c r="A227" s="51">
        <v>2</v>
      </c>
      <c r="B227" s="51" t="s">
        <v>173</v>
      </c>
      <c r="C227" s="56" t="s">
        <v>174</v>
      </c>
      <c r="D227" s="57" t="s">
        <v>65</v>
      </c>
      <c r="E227" s="56">
        <v>27</v>
      </c>
      <c r="F227" s="65">
        <v>671.14</v>
      </c>
      <c r="G227" s="55" t="s">
        <v>846</v>
      </c>
    </row>
    <row r="228" spans="1:7">
      <c r="A228" s="51">
        <v>3</v>
      </c>
      <c r="B228" s="51" t="s">
        <v>173</v>
      </c>
      <c r="C228" s="56" t="s">
        <v>174</v>
      </c>
      <c r="D228" s="57" t="s">
        <v>8</v>
      </c>
      <c r="E228" s="56">
        <v>8</v>
      </c>
      <c r="F228" s="65">
        <v>54.93</v>
      </c>
      <c r="G228" s="55" t="s">
        <v>42</v>
      </c>
    </row>
    <row r="229" spans="1:7">
      <c r="A229" s="88">
        <v>4</v>
      </c>
      <c r="B229" s="88" t="s">
        <v>173</v>
      </c>
      <c r="C229" s="66" t="s">
        <v>174</v>
      </c>
      <c r="D229" s="69" t="s">
        <v>10</v>
      </c>
      <c r="E229" s="66">
        <v>5</v>
      </c>
      <c r="F229" s="72">
        <v>98.37</v>
      </c>
      <c r="G229" s="97" t="s">
        <v>42</v>
      </c>
    </row>
    <row r="230" spans="1:7">
      <c r="A230" s="80"/>
      <c r="B230" s="80"/>
      <c r="C230" s="60" t="s">
        <v>112</v>
      </c>
      <c r="D230" s="80"/>
      <c r="E230" s="80"/>
      <c r="F230" s="83">
        <f>SUM(F226:F229)</f>
        <v>1049.6099999999999</v>
      </c>
      <c r="G230" s="80"/>
    </row>
    <row r="231" spans="1:7" ht="25.5">
      <c r="A231" s="51">
        <v>5</v>
      </c>
      <c r="B231" s="51" t="s">
        <v>173</v>
      </c>
      <c r="C231" s="51" t="s">
        <v>175</v>
      </c>
      <c r="D231" s="52" t="s">
        <v>9</v>
      </c>
      <c r="E231" s="51">
        <v>1</v>
      </c>
      <c r="F231" s="64">
        <v>4.71</v>
      </c>
      <c r="G231" s="55" t="s">
        <v>42</v>
      </c>
    </row>
    <row r="232" spans="1:7" ht="25.5">
      <c r="A232" s="51">
        <v>6</v>
      </c>
      <c r="B232" s="51" t="s">
        <v>173</v>
      </c>
      <c r="C232" s="56" t="s">
        <v>175</v>
      </c>
      <c r="D232" s="57" t="s">
        <v>65</v>
      </c>
      <c r="E232" s="56">
        <v>1</v>
      </c>
      <c r="F232" s="65">
        <v>15.49</v>
      </c>
      <c r="G232" s="55" t="s">
        <v>42</v>
      </c>
    </row>
    <row r="233" spans="1:7" ht="25.5">
      <c r="A233" s="51">
        <v>7</v>
      </c>
      <c r="B233" s="51" t="s">
        <v>173</v>
      </c>
      <c r="C233" s="56" t="s">
        <v>175</v>
      </c>
      <c r="D233" s="57" t="s">
        <v>8</v>
      </c>
      <c r="E233" s="56">
        <v>1</v>
      </c>
      <c r="F233" s="65">
        <v>4.58</v>
      </c>
      <c r="G233" s="55" t="s">
        <v>42</v>
      </c>
    </row>
    <row r="234" spans="1:7" ht="25.5">
      <c r="A234" s="88">
        <v>8</v>
      </c>
      <c r="B234" s="88" t="s">
        <v>173</v>
      </c>
      <c r="C234" s="66" t="s">
        <v>175</v>
      </c>
      <c r="D234" s="69" t="s">
        <v>10</v>
      </c>
      <c r="E234" s="66">
        <v>1</v>
      </c>
      <c r="F234" s="72">
        <v>11.4</v>
      </c>
      <c r="G234" s="97" t="s">
        <v>42</v>
      </c>
    </row>
    <row r="235" spans="1:7">
      <c r="A235" s="80"/>
      <c r="B235" s="80"/>
      <c r="C235" s="60" t="s">
        <v>112</v>
      </c>
      <c r="D235" s="82"/>
      <c r="E235" s="80"/>
      <c r="F235" s="83">
        <f>SUM(F231:F234)</f>
        <v>36.18</v>
      </c>
      <c r="G235" s="80"/>
    </row>
    <row r="236" spans="1:7" ht="25.5">
      <c r="A236" s="75">
        <v>9</v>
      </c>
      <c r="B236" s="75" t="s">
        <v>173</v>
      </c>
      <c r="C236" s="75" t="s">
        <v>121</v>
      </c>
      <c r="D236" s="75" t="s">
        <v>121</v>
      </c>
      <c r="E236" s="75">
        <v>1</v>
      </c>
      <c r="F236" s="99">
        <v>16900</v>
      </c>
      <c r="G236" s="447" t="s">
        <v>42</v>
      </c>
    </row>
    <row r="237" spans="1:7" ht="25.5">
      <c r="A237" s="51">
        <v>10</v>
      </c>
      <c r="B237" s="56" t="s">
        <v>176</v>
      </c>
      <c r="C237" s="56" t="s">
        <v>177</v>
      </c>
      <c r="D237" s="57" t="s">
        <v>9</v>
      </c>
      <c r="E237" s="56">
        <v>2</v>
      </c>
      <c r="F237" s="87">
        <v>22.1</v>
      </c>
      <c r="G237" s="68" t="s">
        <v>42</v>
      </c>
    </row>
    <row r="238" spans="1:7" ht="25.5">
      <c r="A238" s="51">
        <v>11</v>
      </c>
      <c r="B238" s="56" t="s">
        <v>176</v>
      </c>
      <c r="C238" s="56" t="s">
        <v>177</v>
      </c>
      <c r="D238" s="57" t="s">
        <v>65</v>
      </c>
      <c r="E238" s="56">
        <v>1</v>
      </c>
      <c r="F238" s="87">
        <v>14.44</v>
      </c>
      <c r="G238" s="68" t="s">
        <v>42</v>
      </c>
    </row>
    <row r="239" spans="1:7" ht="25.5">
      <c r="A239" s="51">
        <v>12</v>
      </c>
      <c r="B239" s="56" t="s">
        <v>176</v>
      </c>
      <c r="C239" s="56" t="s">
        <v>177</v>
      </c>
      <c r="D239" s="57" t="s">
        <v>8</v>
      </c>
      <c r="E239" s="56">
        <v>1</v>
      </c>
      <c r="F239" s="87">
        <v>13.38</v>
      </c>
      <c r="G239" s="68" t="s">
        <v>42</v>
      </c>
    </row>
    <row r="240" spans="1:7" ht="25.5">
      <c r="A240" s="88">
        <v>13</v>
      </c>
      <c r="B240" s="66" t="s">
        <v>176</v>
      </c>
      <c r="C240" s="66" t="s">
        <v>177</v>
      </c>
      <c r="D240" s="69" t="s">
        <v>10</v>
      </c>
      <c r="E240" s="66">
        <v>1</v>
      </c>
      <c r="F240" s="90">
        <v>31.56</v>
      </c>
      <c r="G240" s="79" t="s">
        <v>42</v>
      </c>
    </row>
    <row r="241" spans="1:7">
      <c r="A241" s="80"/>
      <c r="B241" s="80"/>
      <c r="C241" s="60" t="s">
        <v>112</v>
      </c>
      <c r="D241" s="80"/>
      <c r="E241" s="80"/>
      <c r="F241" s="83">
        <f>SUM(F237:F240)</f>
        <v>81.48</v>
      </c>
      <c r="G241" s="80"/>
    </row>
    <row r="242" spans="1:7" ht="25.5">
      <c r="A242" s="51">
        <v>14</v>
      </c>
      <c r="B242" s="51" t="s">
        <v>178</v>
      </c>
      <c r="C242" s="132" t="s">
        <v>179</v>
      </c>
      <c r="D242" s="100" t="s">
        <v>9</v>
      </c>
      <c r="E242" s="133">
        <v>9</v>
      </c>
      <c r="F242" s="134">
        <v>152.56</v>
      </c>
      <c r="G242" s="63" t="s">
        <v>42</v>
      </c>
    </row>
    <row r="243" spans="1:7" ht="25.5">
      <c r="A243" s="51">
        <v>15</v>
      </c>
      <c r="B243" s="56" t="s">
        <v>178</v>
      </c>
      <c r="C243" s="135" t="s">
        <v>179</v>
      </c>
      <c r="D243" s="105" t="s">
        <v>119</v>
      </c>
      <c r="E243" s="136">
        <v>15</v>
      </c>
      <c r="F243" s="137">
        <v>255.14</v>
      </c>
      <c r="G243" s="138" t="s">
        <v>42</v>
      </c>
    </row>
    <row r="244" spans="1:7" ht="25.5">
      <c r="A244" s="51">
        <v>16</v>
      </c>
      <c r="B244" s="56" t="s">
        <v>178</v>
      </c>
      <c r="C244" s="135" t="s">
        <v>179</v>
      </c>
      <c r="D244" s="105" t="s">
        <v>11</v>
      </c>
      <c r="E244" s="136">
        <v>1</v>
      </c>
      <c r="F244" s="137">
        <v>15.18</v>
      </c>
      <c r="G244" s="138" t="s">
        <v>42</v>
      </c>
    </row>
    <row r="245" spans="1:7" ht="25.5">
      <c r="A245" s="88">
        <v>17</v>
      </c>
      <c r="B245" s="66" t="s">
        <v>178</v>
      </c>
      <c r="C245" s="139" t="s">
        <v>179</v>
      </c>
      <c r="D245" s="106" t="s">
        <v>8</v>
      </c>
      <c r="E245" s="140">
        <v>3</v>
      </c>
      <c r="F245" s="141">
        <v>15.67</v>
      </c>
      <c r="G245" s="142" t="s">
        <v>42</v>
      </c>
    </row>
    <row r="246" spans="1:7">
      <c r="A246" s="80"/>
      <c r="B246" s="80"/>
      <c r="C246" s="60" t="s">
        <v>112</v>
      </c>
      <c r="D246" s="143"/>
      <c r="E246" s="130"/>
      <c r="F246" s="131">
        <f>SUM(F242:F245)</f>
        <v>438.55</v>
      </c>
      <c r="G246" s="80"/>
    </row>
    <row r="247" spans="1:7" ht="25.5">
      <c r="A247" s="75">
        <v>18</v>
      </c>
      <c r="B247" s="75" t="s">
        <v>176</v>
      </c>
      <c r="C247" s="75" t="s">
        <v>121</v>
      </c>
      <c r="D247" s="75" t="s">
        <v>121</v>
      </c>
      <c r="E247" s="75">
        <v>1</v>
      </c>
      <c r="F247" s="144">
        <v>3922</v>
      </c>
      <c r="G247" s="447" t="s">
        <v>42</v>
      </c>
    </row>
    <row r="248" spans="1:7">
      <c r="A248" s="51">
        <v>19</v>
      </c>
      <c r="B248" s="56" t="s">
        <v>180</v>
      </c>
      <c r="C248" s="56" t="s">
        <v>181</v>
      </c>
      <c r="D248" s="57" t="s">
        <v>9</v>
      </c>
      <c r="E248" s="56">
        <v>1</v>
      </c>
      <c r="F248" s="85">
        <v>2.64</v>
      </c>
      <c r="G248" s="68" t="s">
        <v>42</v>
      </c>
    </row>
    <row r="249" spans="1:7" ht="25.5">
      <c r="A249" s="51">
        <v>20</v>
      </c>
      <c r="B249" s="56" t="s">
        <v>180</v>
      </c>
      <c r="C249" s="56" t="s">
        <v>181</v>
      </c>
      <c r="D249" s="57" t="s">
        <v>65</v>
      </c>
      <c r="E249" s="56">
        <v>1</v>
      </c>
      <c r="F249" s="87">
        <v>26.9</v>
      </c>
      <c r="G249" s="68" t="s">
        <v>42</v>
      </c>
    </row>
    <row r="250" spans="1:7">
      <c r="A250" s="51">
        <v>21</v>
      </c>
      <c r="B250" s="56" t="s">
        <v>180</v>
      </c>
      <c r="C250" s="56" t="s">
        <v>181</v>
      </c>
      <c r="D250" s="57" t="s">
        <v>8</v>
      </c>
      <c r="E250" s="56">
        <v>1</v>
      </c>
      <c r="F250" s="87">
        <v>5.33</v>
      </c>
      <c r="G250" s="68" t="s">
        <v>42</v>
      </c>
    </row>
    <row r="251" spans="1:7">
      <c r="A251" s="88">
        <v>22</v>
      </c>
      <c r="B251" s="66" t="s">
        <v>180</v>
      </c>
      <c r="C251" s="66" t="s">
        <v>181</v>
      </c>
      <c r="D251" s="69" t="s">
        <v>10</v>
      </c>
      <c r="E251" s="66">
        <v>1</v>
      </c>
      <c r="F251" s="90">
        <v>6.09</v>
      </c>
      <c r="G251" s="79" t="s">
        <v>42</v>
      </c>
    </row>
    <row r="252" spans="1:7">
      <c r="A252" s="130"/>
      <c r="B252" s="130"/>
      <c r="C252" s="60" t="s">
        <v>112</v>
      </c>
      <c r="D252" s="130"/>
      <c r="E252" s="130"/>
      <c r="F252" s="131">
        <f>SUM(F248:F251)</f>
        <v>40.959999999999994</v>
      </c>
      <c r="G252" s="130"/>
    </row>
    <row r="253" spans="1:7">
      <c r="A253" s="93">
        <v>23</v>
      </c>
      <c r="B253" s="93" t="s">
        <v>182</v>
      </c>
      <c r="C253" s="93" t="s">
        <v>183</v>
      </c>
      <c r="D253" s="112" t="s">
        <v>9</v>
      </c>
      <c r="E253" s="93">
        <v>4</v>
      </c>
      <c r="F253" s="64">
        <v>28.25</v>
      </c>
      <c r="G253" s="93" t="s">
        <v>42</v>
      </c>
    </row>
    <row r="254" spans="1:7" ht="25.5">
      <c r="A254" s="93">
        <v>24</v>
      </c>
      <c r="B254" s="95" t="s">
        <v>182</v>
      </c>
      <c r="C254" s="95" t="s">
        <v>183</v>
      </c>
      <c r="D254" s="113" t="s">
        <v>65</v>
      </c>
      <c r="E254" s="95">
        <v>1</v>
      </c>
      <c r="F254" s="65">
        <v>13.71</v>
      </c>
      <c r="G254" s="95" t="s">
        <v>42</v>
      </c>
    </row>
    <row r="255" spans="1:7">
      <c r="A255" s="93">
        <v>25</v>
      </c>
      <c r="B255" s="95" t="s">
        <v>182</v>
      </c>
      <c r="C255" s="95" t="s">
        <v>183</v>
      </c>
      <c r="D255" s="113" t="s">
        <v>11</v>
      </c>
      <c r="E255" s="95">
        <v>2</v>
      </c>
      <c r="F255" s="65">
        <v>19.05</v>
      </c>
      <c r="G255" s="95" t="s">
        <v>42</v>
      </c>
    </row>
    <row r="256" spans="1:7">
      <c r="A256" s="93">
        <v>26</v>
      </c>
      <c r="B256" s="95" t="s">
        <v>182</v>
      </c>
      <c r="C256" s="95" t="s">
        <v>183</v>
      </c>
      <c r="D256" s="113" t="s">
        <v>8</v>
      </c>
      <c r="E256" s="95">
        <v>2</v>
      </c>
      <c r="F256" s="65">
        <v>17.53</v>
      </c>
      <c r="G256" s="95" t="s">
        <v>42</v>
      </c>
    </row>
    <row r="257" spans="1:7">
      <c r="A257" s="114">
        <v>27</v>
      </c>
      <c r="B257" s="96" t="s">
        <v>182</v>
      </c>
      <c r="C257" s="96" t="s">
        <v>183</v>
      </c>
      <c r="D257" s="115" t="s">
        <v>10</v>
      </c>
      <c r="E257" s="96">
        <v>3</v>
      </c>
      <c r="F257" s="72">
        <v>48.98</v>
      </c>
      <c r="G257" s="96" t="s">
        <v>42</v>
      </c>
    </row>
    <row r="258" spans="1:7">
      <c r="A258" s="130"/>
      <c r="B258" s="130"/>
      <c r="C258" s="60" t="s">
        <v>112</v>
      </c>
      <c r="D258" s="130"/>
      <c r="E258" s="130"/>
      <c r="F258" s="131">
        <f>SUM(F253:F257)</f>
        <v>127.52000000000001</v>
      </c>
      <c r="G258" s="130"/>
    </row>
    <row r="259" spans="1:7" ht="25.5">
      <c r="A259" s="51">
        <v>28</v>
      </c>
      <c r="B259" s="51" t="s">
        <v>184</v>
      </c>
      <c r="C259" s="51" t="s">
        <v>185</v>
      </c>
      <c r="D259" s="52" t="s">
        <v>9</v>
      </c>
      <c r="E259" s="51">
        <v>1</v>
      </c>
      <c r="F259" s="85">
        <v>12.96</v>
      </c>
      <c r="G259" s="55" t="s">
        <v>42</v>
      </c>
    </row>
    <row r="260" spans="1:7" ht="25.5">
      <c r="A260" s="51">
        <v>29</v>
      </c>
      <c r="B260" s="56" t="s">
        <v>184</v>
      </c>
      <c r="C260" s="56" t="s">
        <v>185</v>
      </c>
      <c r="D260" s="57" t="s">
        <v>65</v>
      </c>
      <c r="E260" s="56">
        <v>1</v>
      </c>
      <c r="F260" s="87">
        <v>48</v>
      </c>
      <c r="G260" s="68" t="s">
        <v>42</v>
      </c>
    </row>
    <row r="261" spans="1:7" ht="25.5">
      <c r="A261" s="51">
        <v>30</v>
      </c>
      <c r="B261" s="56" t="s">
        <v>184</v>
      </c>
      <c r="C261" s="56" t="s">
        <v>185</v>
      </c>
      <c r="D261" s="57" t="s">
        <v>8</v>
      </c>
      <c r="E261" s="56">
        <v>1</v>
      </c>
      <c r="F261" s="87">
        <v>16.52</v>
      </c>
      <c r="G261" s="68" t="s">
        <v>42</v>
      </c>
    </row>
    <row r="262" spans="1:7" ht="25.5">
      <c r="A262" s="66">
        <v>31</v>
      </c>
      <c r="B262" s="66" t="s">
        <v>184</v>
      </c>
      <c r="C262" s="66" t="s">
        <v>185</v>
      </c>
      <c r="D262" s="69" t="s">
        <v>10</v>
      </c>
      <c r="E262" s="66">
        <v>1</v>
      </c>
      <c r="F262" s="90">
        <v>112</v>
      </c>
      <c r="G262" s="79" t="s">
        <v>42</v>
      </c>
    </row>
    <row r="263" spans="1:7">
      <c r="A263" s="80"/>
      <c r="B263" s="80"/>
      <c r="C263" s="60" t="s">
        <v>112</v>
      </c>
      <c r="D263" s="82"/>
      <c r="E263" s="80"/>
      <c r="F263" s="83">
        <f>SUM(F259:F262)</f>
        <v>189.48000000000002</v>
      </c>
      <c r="G263" s="80"/>
    </row>
    <row r="264" spans="1:7" ht="15.75">
      <c r="A264" s="604" t="s">
        <v>186</v>
      </c>
      <c r="B264" s="605"/>
      <c r="C264" s="605"/>
      <c r="D264" s="605"/>
      <c r="E264" s="605"/>
      <c r="F264" s="605"/>
      <c r="G264" s="606"/>
    </row>
    <row r="265" spans="1:7" ht="38.25">
      <c r="A265" s="51">
        <v>1</v>
      </c>
      <c r="B265" s="56" t="s">
        <v>187</v>
      </c>
      <c r="C265" s="56" t="s">
        <v>188</v>
      </c>
      <c r="D265" s="57" t="s">
        <v>9</v>
      </c>
      <c r="E265" s="56">
        <v>2</v>
      </c>
      <c r="F265" s="65">
        <v>10.69</v>
      </c>
      <c r="G265" s="68" t="s">
        <v>42</v>
      </c>
    </row>
    <row r="266" spans="1:7" ht="38.25">
      <c r="A266" s="51">
        <v>2</v>
      </c>
      <c r="B266" s="56" t="s">
        <v>187</v>
      </c>
      <c r="C266" s="56" t="s">
        <v>188</v>
      </c>
      <c r="D266" s="57" t="s">
        <v>65</v>
      </c>
      <c r="E266" s="56">
        <v>1</v>
      </c>
      <c r="F266" s="65">
        <v>16.2</v>
      </c>
      <c r="G266" s="68" t="s">
        <v>42</v>
      </c>
    </row>
    <row r="267" spans="1:7" ht="38.25">
      <c r="A267" s="51">
        <v>3</v>
      </c>
      <c r="B267" s="56" t="s">
        <v>187</v>
      </c>
      <c r="C267" s="56" t="s">
        <v>188</v>
      </c>
      <c r="D267" s="57" t="s">
        <v>11</v>
      </c>
      <c r="E267" s="56">
        <v>1</v>
      </c>
      <c r="F267" s="65">
        <v>13.47</v>
      </c>
      <c r="G267" s="68" t="s">
        <v>42</v>
      </c>
    </row>
    <row r="268" spans="1:7" ht="38.25">
      <c r="A268" s="51">
        <v>4</v>
      </c>
      <c r="B268" s="56" t="s">
        <v>187</v>
      </c>
      <c r="C268" s="56" t="s">
        <v>188</v>
      </c>
      <c r="D268" s="57" t="s">
        <v>8</v>
      </c>
      <c r="E268" s="56">
        <v>2</v>
      </c>
      <c r="F268" s="65">
        <v>5.3</v>
      </c>
      <c r="G268" s="68" t="s">
        <v>42</v>
      </c>
    </row>
    <row r="269" spans="1:7" ht="38.25">
      <c r="A269" s="51">
        <v>5</v>
      </c>
      <c r="B269" s="56" t="s">
        <v>187</v>
      </c>
      <c r="C269" s="56" t="s">
        <v>188</v>
      </c>
      <c r="D269" s="57" t="s">
        <v>10</v>
      </c>
      <c r="E269" s="56">
        <v>3</v>
      </c>
      <c r="F269" s="65">
        <v>63.55</v>
      </c>
      <c r="G269" s="68" t="s">
        <v>42</v>
      </c>
    </row>
    <row r="270" spans="1:7" ht="42.75">
      <c r="A270" s="51">
        <v>6</v>
      </c>
      <c r="B270" s="56" t="s">
        <v>187</v>
      </c>
      <c r="C270" s="145" t="s">
        <v>189</v>
      </c>
      <c r="D270" s="57" t="s">
        <v>10</v>
      </c>
      <c r="E270" s="95">
        <v>1</v>
      </c>
      <c r="F270" s="65">
        <v>6</v>
      </c>
      <c r="G270" s="68" t="s">
        <v>42</v>
      </c>
    </row>
    <row r="271" spans="1:7" ht="42.75">
      <c r="A271" s="51">
        <v>7</v>
      </c>
      <c r="B271" s="56" t="s">
        <v>187</v>
      </c>
      <c r="C271" s="145" t="s">
        <v>189</v>
      </c>
      <c r="D271" s="57" t="s">
        <v>8</v>
      </c>
      <c r="E271" s="95">
        <v>1</v>
      </c>
      <c r="F271" s="65">
        <v>4.8</v>
      </c>
      <c r="G271" s="68" t="s">
        <v>42</v>
      </c>
    </row>
    <row r="272" spans="1:7" ht="42.75">
      <c r="A272" s="51">
        <v>8</v>
      </c>
      <c r="B272" s="56" t="s">
        <v>187</v>
      </c>
      <c r="C272" s="145" t="s">
        <v>189</v>
      </c>
      <c r="D272" s="57" t="s">
        <v>11</v>
      </c>
      <c r="E272" s="95">
        <v>1</v>
      </c>
      <c r="F272" s="65">
        <v>21</v>
      </c>
      <c r="G272" s="68" t="s">
        <v>42</v>
      </c>
    </row>
    <row r="273" spans="1:7" ht="42.75">
      <c r="A273" s="51">
        <v>9</v>
      </c>
      <c r="B273" s="56" t="s">
        <v>187</v>
      </c>
      <c r="C273" s="145" t="s">
        <v>189</v>
      </c>
      <c r="D273" s="57" t="s">
        <v>9</v>
      </c>
      <c r="E273" s="95">
        <v>1</v>
      </c>
      <c r="F273" s="65">
        <v>10</v>
      </c>
      <c r="G273" s="68" t="s">
        <v>42</v>
      </c>
    </row>
    <row r="274" spans="1:7" ht="42.75">
      <c r="A274" s="51">
        <v>10</v>
      </c>
      <c r="B274" s="56" t="s">
        <v>187</v>
      </c>
      <c r="C274" s="145" t="s">
        <v>189</v>
      </c>
      <c r="D274" s="57" t="s">
        <v>65</v>
      </c>
      <c r="E274" s="95">
        <v>2</v>
      </c>
      <c r="F274" s="65">
        <v>39.85</v>
      </c>
      <c r="G274" s="68" t="s">
        <v>42</v>
      </c>
    </row>
    <row r="275" spans="1:7" ht="38.25">
      <c r="A275" s="51">
        <v>11</v>
      </c>
      <c r="B275" s="56" t="s">
        <v>187</v>
      </c>
      <c r="C275" s="402" t="s">
        <v>670</v>
      </c>
      <c r="D275" s="57" t="s">
        <v>9</v>
      </c>
      <c r="E275" s="95">
        <v>1</v>
      </c>
      <c r="F275" s="65">
        <v>34.799999999999997</v>
      </c>
      <c r="G275" s="68" t="s">
        <v>42</v>
      </c>
    </row>
    <row r="276" spans="1:7" ht="38.25">
      <c r="A276" s="51">
        <v>12</v>
      </c>
      <c r="B276" s="56" t="s">
        <v>187</v>
      </c>
      <c r="C276" s="402" t="s">
        <v>671</v>
      </c>
      <c r="D276" s="57" t="s">
        <v>9</v>
      </c>
      <c r="E276" s="95">
        <v>4</v>
      </c>
      <c r="F276" s="65">
        <v>250.7</v>
      </c>
      <c r="G276" s="68" t="s">
        <v>42</v>
      </c>
    </row>
    <row r="277" spans="1:7" ht="38.25">
      <c r="A277" s="51">
        <v>13</v>
      </c>
      <c r="B277" s="56" t="s">
        <v>187</v>
      </c>
      <c r="C277" s="402" t="s">
        <v>670</v>
      </c>
      <c r="D277" s="57" t="s">
        <v>65</v>
      </c>
      <c r="E277" s="95">
        <v>6</v>
      </c>
      <c r="F277" s="65">
        <v>234.4</v>
      </c>
      <c r="G277" s="68" t="s">
        <v>42</v>
      </c>
    </row>
    <row r="278" spans="1:7" ht="38.25">
      <c r="A278" s="51">
        <v>14</v>
      </c>
      <c r="B278" s="56" t="s">
        <v>187</v>
      </c>
      <c r="C278" s="402" t="s">
        <v>671</v>
      </c>
      <c r="D278" s="57" t="s">
        <v>65</v>
      </c>
      <c r="E278" s="95">
        <v>5</v>
      </c>
      <c r="F278" s="65">
        <v>107.4</v>
      </c>
      <c r="G278" s="68" t="s">
        <v>42</v>
      </c>
    </row>
    <row r="279" spans="1:7" ht="38.25">
      <c r="A279" s="51">
        <v>15</v>
      </c>
      <c r="B279" s="56" t="s">
        <v>187</v>
      </c>
      <c r="C279" s="402" t="s">
        <v>671</v>
      </c>
      <c r="D279" s="57" t="s">
        <v>11</v>
      </c>
      <c r="E279" s="95">
        <v>1</v>
      </c>
      <c r="F279" s="65">
        <v>42.8</v>
      </c>
      <c r="G279" s="68" t="s">
        <v>42</v>
      </c>
    </row>
    <row r="280" spans="1:7" ht="38.25">
      <c r="A280" s="51">
        <v>16</v>
      </c>
      <c r="B280" s="56" t="s">
        <v>187</v>
      </c>
      <c r="C280" s="402" t="s">
        <v>671</v>
      </c>
      <c r="D280" s="57" t="s">
        <v>8</v>
      </c>
      <c r="E280" s="95">
        <v>4</v>
      </c>
      <c r="F280" s="65">
        <v>109.1</v>
      </c>
      <c r="G280" s="68" t="s">
        <v>42</v>
      </c>
    </row>
    <row r="281" spans="1:7" ht="38.25">
      <c r="A281" s="51">
        <v>17</v>
      </c>
      <c r="B281" s="56" t="s">
        <v>187</v>
      </c>
      <c r="C281" s="402" t="s">
        <v>671</v>
      </c>
      <c r="D281" s="57" t="s">
        <v>10</v>
      </c>
      <c r="E281" s="95">
        <v>2</v>
      </c>
      <c r="F281" s="65">
        <v>86.2</v>
      </c>
      <c r="G281" s="68" t="s">
        <v>42</v>
      </c>
    </row>
    <row r="282" spans="1:7" ht="25.5">
      <c r="A282" s="51">
        <v>18</v>
      </c>
      <c r="B282" s="56" t="s">
        <v>187</v>
      </c>
      <c r="C282" s="402" t="s">
        <v>672</v>
      </c>
      <c r="D282" s="57" t="s">
        <v>9</v>
      </c>
      <c r="E282" s="95">
        <v>3</v>
      </c>
      <c r="F282" s="65">
        <v>311.3</v>
      </c>
      <c r="G282" s="68" t="s">
        <v>847</v>
      </c>
    </row>
    <row r="283" spans="1:7" ht="25.5">
      <c r="A283" s="51">
        <v>19</v>
      </c>
      <c r="B283" s="56" t="s">
        <v>187</v>
      </c>
      <c r="C283" s="402" t="s">
        <v>673</v>
      </c>
      <c r="D283" s="57" t="s">
        <v>9</v>
      </c>
      <c r="E283" s="95">
        <v>6</v>
      </c>
      <c r="F283" s="65">
        <v>151.1</v>
      </c>
      <c r="G283" s="68" t="s">
        <v>847</v>
      </c>
    </row>
    <row r="284" spans="1:7" ht="38.25">
      <c r="A284" s="51">
        <v>20</v>
      </c>
      <c r="B284" s="56" t="s">
        <v>187</v>
      </c>
      <c r="C284" s="402" t="s">
        <v>674</v>
      </c>
      <c r="D284" s="57" t="s">
        <v>65</v>
      </c>
      <c r="E284" s="95">
        <v>1</v>
      </c>
      <c r="F284" s="65">
        <v>38</v>
      </c>
      <c r="G284" s="68" t="s">
        <v>847</v>
      </c>
    </row>
    <row r="285" spans="1:7" ht="25.5">
      <c r="A285" s="51">
        <v>21</v>
      </c>
      <c r="B285" s="56" t="s">
        <v>187</v>
      </c>
      <c r="C285" s="402" t="s">
        <v>675</v>
      </c>
      <c r="D285" s="57" t="s">
        <v>65</v>
      </c>
      <c r="E285" s="95">
        <v>7</v>
      </c>
      <c r="F285" s="65">
        <v>277.7</v>
      </c>
      <c r="G285" s="68" t="s">
        <v>847</v>
      </c>
    </row>
    <row r="286" spans="1:7" ht="25.5">
      <c r="A286" s="51">
        <v>22</v>
      </c>
      <c r="B286" s="56" t="s">
        <v>187</v>
      </c>
      <c r="C286" s="402" t="s">
        <v>676</v>
      </c>
      <c r="D286" s="57" t="s">
        <v>65</v>
      </c>
      <c r="E286" s="95">
        <v>11</v>
      </c>
      <c r="F286" s="65">
        <v>208.7</v>
      </c>
      <c r="G286" s="68" t="s">
        <v>847</v>
      </c>
    </row>
    <row r="287" spans="1:7" ht="38.25">
      <c r="A287" s="51">
        <v>23</v>
      </c>
      <c r="B287" s="56" t="s">
        <v>187</v>
      </c>
      <c r="C287" s="402" t="s">
        <v>677</v>
      </c>
      <c r="D287" s="57" t="s">
        <v>11</v>
      </c>
      <c r="E287" s="95">
        <v>1</v>
      </c>
      <c r="F287" s="65">
        <v>33</v>
      </c>
      <c r="G287" s="68" t="s">
        <v>42</v>
      </c>
    </row>
    <row r="288" spans="1:7" ht="25.5">
      <c r="A288" s="51"/>
      <c r="B288" s="56" t="s">
        <v>187</v>
      </c>
      <c r="C288" s="402" t="s">
        <v>675</v>
      </c>
      <c r="D288" s="57" t="s">
        <v>11</v>
      </c>
      <c r="E288" s="95">
        <v>2</v>
      </c>
      <c r="F288" s="65">
        <v>120</v>
      </c>
      <c r="G288" s="68" t="s">
        <v>42</v>
      </c>
    </row>
    <row r="289" spans="1:7" ht="25.5">
      <c r="A289" s="51">
        <v>24</v>
      </c>
      <c r="B289" s="56" t="s">
        <v>187</v>
      </c>
      <c r="C289" s="402" t="s">
        <v>675</v>
      </c>
      <c r="D289" s="57" t="s">
        <v>11</v>
      </c>
      <c r="E289" s="95">
        <v>1</v>
      </c>
      <c r="F289" s="65">
        <v>392.6</v>
      </c>
      <c r="G289" s="68" t="s">
        <v>42</v>
      </c>
    </row>
    <row r="290" spans="1:7" ht="25.5">
      <c r="A290" s="51">
        <v>25</v>
      </c>
      <c r="B290" s="56" t="s">
        <v>187</v>
      </c>
      <c r="C290" s="402" t="s">
        <v>678</v>
      </c>
      <c r="D290" s="57" t="s">
        <v>11</v>
      </c>
      <c r="E290" s="95">
        <v>2</v>
      </c>
      <c r="F290" s="65">
        <v>67.400000000000006</v>
      </c>
      <c r="G290" s="68" t="s">
        <v>42</v>
      </c>
    </row>
    <row r="291" spans="1:7" ht="25.5">
      <c r="A291" s="51">
        <v>26</v>
      </c>
      <c r="B291" s="56" t="s">
        <v>187</v>
      </c>
      <c r="C291" s="402" t="s">
        <v>676</v>
      </c>
      <c r="D291" s="57" t="s">
        <v>8</v>
      </c>
      <c r="E291" s="95">
        <v>6</v>
      </c>
      <c r="F291" s="65">
        <v>38.9</v>
      </c>
      <c r="G291" s="68" t="s">
        <v>847</v>
      </c>
    </row>
    <row r="292" spans="1:7" ht="25.5">
      <c r="A292" s="51">
        <v>27</v>
      </c>
      <c r="B292" s="56" t="s">
        <v>187</v>
      </c>
      <c r="C292" s="402" t="s">
        <v>676</v>
      </c>
      <c r="D292" s="57" t="s">
        <v>10</v>
      </c>
      <c r="E292" s="95">
        <v>2</v>
      </c>
      <c r="F292" s="65">
        <v>17.8</v>
      </c>
      <c r="G292" s="68" t="s">
        <v>42</v>
      </c>
    </row>
    <row r="293" spans="1:7" ht="38.25">
      <c r="A293" s="51">
        <v>28</v>
      </c>
      <c r="B293" s="56" t="s">
        <v>187</v>
      </c>
      <c r="C293" s="402" t="s">
        <v>190</v>
      </c>
      <c r="D293" s="57" t="s">
        <v>9</v>
      </c>
      <c r="E293" s="95">
        <v>2</v>
      </c>
      <c r="F293" s="65">
        <f>5.16+24.85</f>
        <v>30.01</v>
      </c>
      <c r="G293" s="68" t="s">
        <v>847</v>
      </c>
    </row>
    <row r="294" spans="1:7" ht="38.25">
      <c r="A294" s="51">
        <v>29</v>
      </c>
      <c r="B294" s="56" t="s">
        <v>187</v>
      </c>
      <c r="C294" s="402" t="s">
        <v>190</v>
      </c>
      <c r="D294" s="57" t="s">
        <v>65</v>
      </c>
      <c r="E294" s="95">
        <v>1</v>
      </c>
      <c r="F294" s="65">
        <v>10.3</v>
      </c>
      <c r="G294" s="68" t="s">
        <v>847</v>
      </c>
    </row>
    <row r="295" spans="1:7" ht="38.25">
      <c r="A295" s="51">
        <v>30</v>
      </c>
      <c r="B295" s="56" t="s">
        <v>187</v>
      </c>
      <c r="C295" s="402" t="s">
        <v>190</v>
      </c>
      <c r="D295" s="57" t="s">
        <v>11</v>
      </c>
      <c r="E295" s="95">
        <v>1</v>
      </c>
      <c r="F295" s="65">
        <v>26.59</v>
      </c>
      <c r="G295" s="68" t="s">
        <v>42</v>
      </c>
    </row>
    <row r="296" spans="1:7" ht="38.25">
      <c r="A296" s="51">
        <v>31</v>
      </c>
      <c r="B296" s="56" t="s">
        <v>187</v>
      </c>
      <c r="C296" s="402" t="s">
        <v>190</v>
      </c>
      <c r="D296" s="57" t="s">
        <v>8</v>
      </c>
      <c r="E296" s="95">
        <v>4</v>
      </c>
      <c r="F296" s="65">
        <v>34.61</v>
      </c>
      <c r="G296" s="68" t="s">
        <v>847</v>
      </c>
    </row>
    <row r="297" spans="1:7" ht="38.25">
      <c r="A297" s="51">
        <v>32</v>
      </c>
      <c r="B297" s="56" t="s">
        <v>187</v>
      </c>
      <c r="C297" s="402" t="s">
        <v>190</v>
      </c>
      <c r="D297" s="57" t="s">
        <v>10</v>
      </c>
      <c r="E297" s="95">
        <v>1</v>
      </c>
      <c r="F297" s="65">
        <v>19.399999999999999</v>
      </c>
      <c r="G297" s="68" t="s">
        <v>42</v>
      </c>
    </row>
    <row r="298" spans="1:7" ht="15">
      <c r="A298" s="146"/>
      <c r="B298" s="80"/>
      <c r="C298" s="60" t="s">
        <v>112</v>
      </c>
      <c r="D298" s="82"/>
      <c r="E298" s="80"/>
      <c r="F298" s="83">
        <f>SUM(F265:F297)</f>
        <v>2833.670000000001</v>
      </c>
      <c r="G298" s="80"/>
    </row>
    <row r="299" spans="1:7" ht="25.5">
      <c r="A299" s="75">
        <v>33</v>
      </c>
      <c r="B299" s="75" t="s">
        <v>187</v>
      </c>
      <c r="C299" s="75" t="s">
        <v>121</v>
      </c>
      <c r="D299" s="75" t="s">
        <v>121</v>
      </c>
      <c r="E299" s="75">
        <v>1</v>
      </c>
      <c r="F299" s="99">
        <v>7123.2</v>
      </c>
      <c r="G299" s="447" t="s">
        <v>42</v>
      </c>
    </row>
    <row r="300" spans="1:7">
      <c r="A300" s="51">
        <v>1</v>
      </c>
      <c r="B300" s="51" t="s">
        <v>191</v>
      </c>
      <c r="C300" s="51" t="s">
        <v>179</v>
      </c>
      <c r="D300" s="52" t="s">
        <v>9</v>
      </c>
      <c r="E300" s="93">
        <v>12</v>
      </c>
      <c r="F300" s="64">
        <v>247.61</v>
      </c>
      <c r="G300" s="95" t="s">
        <v>42</v>
      </c>
    </row>
    <row r="301" spans="1:7" ht="25.5">
      <c r="A301" s="51">
        <v>2</v>
      </c>
      <c r="B301" s="51" t="s">
        <v>191</v>
      </c>
      <c r="C301" s="56" t="s">
        <v>179</v>
      </c>
      <c r="D301" s="57" t="s">
        <v>65</v>
      </c>
      <c r="E301" s="95">
        <v>27</v>
      </c>
      <c r="F301" s="65">
        <v>665.11</v>
      </c>
      <c r="G301" s="93" t="s">
        <v>42</v>
      </c>
    </row>
    <row r="302" spans="1:7">
      <c r="A302" s="51">
        <v>3</v>
      </c>
      <c r="B302" s="51" t="s">
        <v>191</v>
      </c>
      <c r="C302" s="56" t="s">
        <v>179</v>
      </c>
      <c r="D302" s="57" t="s">
        <v>11</v>
      </c>
      <c r="E302" s="56">
        <v>10</v>
      </c>
      <c r="F302" s="87">
        <v>197.79</v>
      </c>
      <c r="G302" s="55" t="s">
        <v>42</v>
      </c>
    </row>
    <row r="303" spans="1:7">
      <c r="A303" s="51">
        <v>4</v>
      </c>
      <c r="B303" s="51" t="s">
        <v>191</v>
      </c>
      <c r="C303" s="56" t="s">
        <v>179</v>
      </c>
      <c r="D303" s="57" t="s">
        <v>8</v>
      </c>
      <c r="E303" s="56">
        <v>8</v>
      </c>
      <c r="F303" s="87">
        <v>74.900000000000006</v>
      </c>
      <c r="G303" s="55" t="s">
        <v>42</v>
      </c>
    </row>
    <row r="304" spans="1:7">
      <c r="A304" s="88">
        <v>5</v>
      </c>
      <c r="B304" s="88" t="s">
        <v>191</v>
      </c>
      <c r="C304" s="66" t="s">
        <v>179</v>
      </c>
      <c r="D304" s="69" t="s">
        <v>10</v>
      </c>
      <c r="E304" s="96">
        <v>10</v>
      </c>
      <c r="F304" s="72">
        <v>125.09</v>
      </c>
      <c r="G304" s="95" t="s">
        <v>42</v>
      </c>
    </row>
    <row r="305" spans="1:7">
      <c r="A305" s="80"/>
      <c r="B305" s="80"/>
      <c r="C305" s="60" t="s">
        <v>112</v>
      </c>
      <c r="D305" s="82"/>
      <c r="E305" s="80"/>
      <c r="F305" s="83">
        <f>SUM(F300:F304)</f>
        <v>1310.5</v>
      </c>
      <c r="G305" s="80"/>
    </row>
    <row r="306" spans="1:7" ht="25.5">
      <c r="A306" s="75">
        <v>6</v>
      </c>
      <c r="B306" s="75" t="s">
        <v>191</v>
      </c>
      <c r="C306" s="75" t="s">
        <v>121</v>
      </c>
      <c r="D306" s="75" t="s">
        <v>121</v>
      </c>
      <c r="E306" s="75">
        <v>1</v>
      </c>
      <c r="F306" s="99">
        <v>1241.95</v>
      </c>
      <c r="G306" s="447" t="s">
        <v>42</v>
      </c>
    </row>
    <row r="307" spans="1:7">
      <c r="A307" s="51">
        <v>7</v>
      </c>
      <c r="B307" s="56" t="s">
        <v>192</v>
      </c>
      <c r="C307" s="56" t="s">
        <v>179</v>
      </c>
      <c r="D307" s="57" t="s">
        <v>9</v>
      </c>
      <c r="E307" s="95">
        <v>5</v>
      </c>
      <c r="F307" s="65">
        <v>45.74</v>
      </c>
      <c r="G307" s="95" t="s">
        <v>42</v>
      </c>
    </row>
    <row r="308" spans="1:7" ht="25.5">
      <c r="A308" s="51">
        <v>8</v>
      </c>
      <c r="B308" s="56" t="s">
        <v>192</v>
      </c>
      <c r="C308" s="56" t="s">
        <v>179</v>
      </c>
      <c r="D308" s="57" t="s">
        <v>65</v>
      </c>
      <c r="E308" s="56">
        <v>11</v>
      </c>
      <c r="F308" s="87">
        <v>232.81</v>
      </c>
      <c r="G308" s="68" t="s">
        <v>42</v>
      </c>
    </row>
    <row r="309" spans="1:7">
      <c r="A309" s="51">
        <v>9</v>
      </c>
      <c r="B309" s="56" t="s">
        <v>192</v>
      </c>
      <c r="C309" s="56" t="s">
        <v>179</v>
      </c>
      <c r="D309" s="57" t="s">
        <v>11</v>
      </c>
      <c r="E309" s="56">
        <v>6</v>
      </c>
      <c r="F309" s="87">
        <v>58.85</v>
      </c>
      <c r="G309" s="68" t="s">
        <v>42</v>
      </c>
    </row>
    <row r="310" spans="1:7">
      <c r="A310" s="51">
        <v>10</v>
      </c>
      <c r="B310" s="56" t="s">
        <v>192</v>
      </c>
      <c r="C310" s="56" t="s">
        <v>179</v>
      </c>
      <c r="D310" s="57" t="s">
        <v>8</v>
      </c>
      <c r="E310" s="56">
        <v>4</v>
      </c>
      <c r="F310" s="87">
        <v>11.66</v>
      </c>
      <c r="G310" s="68" t="s">
        <v>42</v>
      </c>
    </row>
    <row r="311" spans="1:7">
      <c r="A311" s="88">
        <v>11</v>
      </c>
      <c r="B311" s="66" t="s">
        <v>192</v>
      </c>
      <c r="C311" s="66" t="s">
        <v>179</v>
      </c>
      <c r="D311" s="69" t="s">
        <v>10</v>
      </c>
      <c r="E311" s="66">
        <v>3</v>
      </c>
      <c r="F311" s="90">
        <v>21.67</v>
      </c>
      <c r="G311" s="79" t="s">
        <v>42</v>
      </c>
    </row>
    <row r="312" spans="1:7">
      <c r="A312" s="82"/>
      <c r="B312" s="82"/>
      <c r="C312" s="60" t="s">
        <v>112</v>
      </c>
      <c r="D312" s="82"/>
      <c r="E312" s="82"/>
      <c r="F312" s="111">
        <f>SUM(F307:F311)</f>
        <v>370.73000000000008</v>
      </c>
      <c r="G312" s="82"/>
    </row>
    <row r="313" spans="1:7">
      <c r="A313" s="51">
        <v>12</v>
      </c>
      <c r="B313" s="51" t="s">
        <v>192</v>
      </c>
      <c r="C313" s="51" t="s">
        <v>193</v>
      </c>
      <c r="D313" s="52" t="s">
        <v>9</v>
      </c>
      <c r="E313" s="51">
        <v>3</v>
      </c>
      <c r="F313" s="85">
        <v>40.200000000000003</v>
      </c>
      <c r="G313" s="55" t="s">
        <v>42</v>
      </c>
    </row>
    <row r="314" spans="1:7" ht="25.5">
      <c r="A314" s="51">
        <v>13</v>
      </c>
      <c r="B314" s="56" t="s">
        <v>192</v>
      </c>
      <c r="C314" s="56" t="s">
        <v>193</v>
      </c>
      <c r="D314" s="57" t="s">
        <v>65</v>
      </c>
      <c r="E314" s="56">
        <v>3</v>
      </c>
      <c r="F314" s="87">
        <v>39.799999999999997</v>
      </c>
      <c r="G314" s="68" t="s">
        <v>42</v>
      </c>
    </row>
    <row r="315" spans="1:7">
      <c r="A315" s="51">
        <v>14</v>
      </c>
      <c r="B315" s="56" t="s">
        <v>192</v>
      </c>
      <c r="C315" s="56" t="s">
        <v>193</v>
      </c>
      <c r="D315" s="57" t="s">
        <v>11</v>
      </c>
      <c r="E315" s="56">
        <v>1</v>
      </c>
      <c r="F315" s="87">
        <v>11.5</v>
      </c>
      <c r="G315" s="68" t="s">
        <v>42</v>
      </c>
    </row>
    <row r="316" spans="1:7">
      <c r="A316" s="51">
        <v>15</v>
      </c>
      <c r="B316" s="56" t="s">
        <v>192</v>
      </c>
      <c r="C316" s="56" t="s">
        <v>193</v>
      </c>
      <c r="D316" s="57" t="s">
        <v>8</v>
      </c>
      <c r="E316" s="56">
        <v>1</v>
      </c>
      <c r="F316" s="87">
        <v>9.8000000000000007</v>
      </c>
      <c r="G316" s="68" t="s">
        <v>42</v>
      </c>
    </row>
    <row r="317" spans="1:7">
      <c r="A317" s="88">
        <v>16</v>
      </c>
      <c r="B317" s="66" t="s">
        <v>192</v>
      </c>
      <c r="C317" s="66" t="s">
        <v>193</v>
      </c>
      <c r="D317" s="69" t="s">
        <v>10</v>
      </c>
      <c r="E317" s="66">
        <v>4</v>
      </c>
      <c r="F317" s="90">
        <v>102.6</v>
      </c>
      <c r="G317" s="79" t="s">
        <v>42</v>
      </c>
    </row>
    <row r="318" spans="1:7">
      <c r="A318" s="80"/>
      <c r="B318" s="80"/>
      <c r="C318" s="60" t="s">
        <v>112</v>
      </c>
      <c r="D318" s="82"/>
      <c r="E318" s="80"/>
      <c r="F318" s="83">
        <f>SUM(F313:F317)</f>
        <v>203.89999999999998</v>
      </c>
      <c r="G318" s="80"/>
    </row>
    <row r="319" spans="1:7" ht="25.5">
      <c r="A319" s="75">
        <v>17</v>
      </c>
      <c r="B319" s="75" t="s">
        <v>192</v>
      </c>
      <c r="C319" s="75" t="s">
        <v>121</v>
      </c>
      <c r="D319" s="75" t="s">
        <v>121</v>
      </c>
      <c r="E319" s="75">
        <v>1</v>
      </c>
      <c r="F319" s="99">
        <v>3500</v>
      </c>
      <c r="G319" s="447" t="s">
        <v>42</v>
      </c>
    </row>
    <row r="320" spans="1:7" ht="38.25">
      <c r="A320" s="51">
        <v>18</v>
      </c>
      <c r="B320" s="56" t="s">
        <v>194</v>
      </c>
      <c r="C320" s="56" t="s">
        <v>195</v>
      </c>
      <c r="D320" s="57" t="s">
        <v>9</v>
      </c>
      <c r="E320" s="56">
        <v>4</v>
      </c>
      <c r="F320" s="87">
        <v>24.67</v>
      </c>
      <c r="G320" s="68" t="s">
        <v>42</v>
      </c>
    </row>
    <row r="321" spans="1:7" ht="38.25">
      <c r="A321" s="51">
        <v>19</v>
      </c>
      <c r="B321" s="56" t="s">
        <v>194</v>
      </c>
      <c r="C321" s="56" t="s">
        <v>195</v>
      </c>
      <c r="D321" s="57" t="s">
        <v>65</v>
      </c>
      <c r="E321" s="56">
        <v>2</v>
      </c>
      <c r="F321" s="87">
        <v>35.65</v>
      </c>
      <c r="G321" s="68" t="s">
        <v>42</v>
      </c>
    </row>
    <row r="322" spans="1:7" ht="38.25">
      <c r="A322" s="51">
        <v>20</v>
      </c>
      <c r="B322" s="56" t="s">
        <v>194</v>
      </c>
      <c r="C322" s="56" t="s">
        <v>195</v>
      </c>
      <c r="D322" s="57" t="s">
        <v>11</v>
      </c>
      <c r="E322" s="56">
        <v>3</v>
      </c>
      <c r="F322" s="87">
        <v>24.64</v>
      </c>
      <c r="G322" s="68" t="s">
        <v>42</v>
      </c>
    </row>
    <row r="323" spans="1:7" ht="38.25">
      <c r="A323" s="51">
        <v>21</v>
      </c>
      <c r="B323" s="56" t="s">
        <v>194</v>
      </c>
      <c r="C323" s="56" t="s">
        <v>195</v>
      </c>
      <c r="D323" s="57" t="s">
        <v>8</v>
      </c>
      <c r="E323" s="56">
        <v>2</v>
      </c>
      <c r="F323" s="87">
        <v>17.04</v>
      </c>
      <c r="G323" s="68" t="s">
        <v>42</v>
      </c>
    </row>
    <row r="324" spans="1:7" ht="38.25">
      <c r="A324" s="88">
        <v>22</v>
      </c>
      <c r="B324" s="66" t="s">
        <v>194</v>
      </c>
      <c r="C324" s="66" t="s">
        <v>195</v>
      </c>
      <c r="D324" s="69" t="s">
        <v>10</v>
      </c>
      <c r="E324" s="66">
        <v>4</v>
      </c>
      <c r="F324" s="90">
        <v>48.1</v>
      </c>
      <c r="G324" s="79" t="s">
        <v>42</v>
      </c>
    </row>
    <row r="325" spans="1:7">
      <c r="A325" s="82"/>
      <c r="B325" s="82"/>
      <c r="C325" s="60" t="s">
        <v>112</v>
      </c>
      <c r="D325" s="82"/>
      <c r="E325" s="82"/>
      <c r="F325" s="111">
        <f>SUM(F320:F324)</f>
        <v>150.1</v>
      </c>
      <c r="G325" s="82"/>
    </row>
    <row r="326" spans="1:7" ht="25.5">
      <c r="A326" s="51">
        <v>23</v>
      </c>
      <c r="B326" s="51" t="s">
        <v>196</v>
      </c>
      <c r="C326" s="51" t="s">
        <v>197</v>
      </c>
      <c r="D326" s="52" t="s">
        <v>9</v>
      </c>
      <c r="E326" s="51">
        <v>3</v>
      </c>
      <c r="F326" s="85">
        <v>20.61</v>
      </c>
      <c r="G326" s="55" t="s">
        <v>42</v>
      </c>
    </row>
    <row r="327" spans="1:7" ht="25.5">
      <c r="A327" s="51">
        <v>24</v>
      </c>
      <c r="B327" s="56" t="s">
        <v>196</v>
      </c>
      <c r="C327" s="56" t="s">
        <v>197</v>
      </c>
      <c r="D327" s="57" t="s">
        <v>65</v>
      </c>
      <c r="E327" s="56">
        <v>2</v>
      </c>
      <c r="F327" s="87">
        <v>25.16</v>
      </c>
      <c r="G327" s="68" t="s">
        <v>42</v>
      </c>
    </row>
    <row r="328" spans="1:7" ht="25.5">
      <c r="A328" s="51">
        <v>25</v>
      </c>
      <c r="B328" s="56" t="s">
        <v>196</v>
      </c>
      <c r="C328" s="56" t="s">
        <v>197</v>
      </c>
      <c r="D328" s="57" t="s">
        <v>11</v>
      </c>
      <c r="E328" s="56">
        <v>4</v>
      </c>
      <c r="F328" s="87">
        <v>16.27</v>
      </c>
      <c r="G328" s="68" t="s">
        <v>42</v>
      </c>
    </row>
    <row r="329" spans="1:7" ht="25.5">
      <c r="A329" s="51">
        <v>26</v>
      </c>
      <c r="B329" s="56" t="s">
        <v>196</v>
      </c>
      <c r="C329" s="56" t="s">
        <v>197</v>
      </c>
      <c r="D329" s="57" t="s">
        <v>8</v>
      </c>
      <c r="E329" s="56">
        <v>1</v>
      </c>
      <c r="F329" s="87">
        <v>8</v>
      </c>
      <c r="G329" s="68" t="s">
        <v>42</v>
      </c>
    </row>
    <row r="330" spans="1:7" ht="25.5">
      <c r="A330" s="88">
        <v>27</v>
      </c>
      <c r="B330" s="66" t="s">
        <v>196</v>
      </c>
      <c r="C330" s="66" t="s">
        <v>197</v>
      </c>
      <c r="D330" s="69" t="s">
        <v>10</v>
      </c>
      <c r="E330" s="66">
        <v>3</v>
      </c>
      <c r="F330" s="90">
        <v>47.64</v>
      </c>
      <c r="G330" s="79" t="s">
        <v>42</v>
      </c>
    </row>
    <row r="331" spans="1:7">
      <c r="A331" s="82"/>
      <c r="B331" s="82"/>
      <c r="C331" s="60" t="s">
        <v>112</v>
      </c>
      <c r="D331" s="82"/>
      <c r="E331" s="82"/>
      <c r="F331" s="111">
        <f>SUM(F326:F330)</f>
        <v>117.67999999999999</v>
      </c>
      <c r="G331" s="82"/>
    </row>
    <row r="332" spans="1:7" ht="38.25">
      <c r="A332" s="51">
        <v>28</v>
      </c>
      <c r="B332" s="51" t="s">
        <v>198</v>
      </c>
      <c r="C332" s="51" t="s">
        <v>199</v>
      </c>
      <c r="D332" s="52" t="s">
        <v>9</v>
      </c>
      <c r="E332" s="51">
        <v>5</v>
      </c>
      <c r="F332" s="85">
        <v>29.92</v>
      </c>
      <c r="G332" s="55" t="s">
        <v>42</v>
      </c>
    </row>
    <row r="333" spans="1:7" ht="38.25">
      <c r="A333" s="51">
        <v>29</v>
      </c>
      <c r="B333" s="56" t="s">
        <v>198</v>
      </c>
      <c r="C333" s="56" t="s">
        <v>199</v>
      </c>
      <c r="D333" s="57" t="s">
        <v>65</v>
      </c>
      <c r="E333" s="56">
        <v>2</v>
      </c>
      <c r="F333" s="87">
        <v>33.799999999999997</v>
      </c>
      <c r="G333" s="68" t="s">
        <v>42</v>
      </c>
    </row>
    <row r="334" spans="1:7" ht="38.25">
      <c r="A334" s="51">
        <v>30</v>
      </c>
      <c r="B334" s="56" t="s">
        <v>198</v>
      </c>
      <c r="C334" s="56" t="s">
        <v>199</v>
      </c>
      <c r="D334" s="57" t="s">
        <v>11</v>
      </c>
      <c r="E334" s="56">
        <v>5</v>
      </c>
      <c r="F334" s="87">
        <v>33.729999999999997</v>
      </c>
      <c r="G334" s="68" t="s">
        <v>42</v>
      </c>
    </row>
    <row r="335" spans="1:7" ht="38.25">
      <c r="A335" s="51">
        <v>31</v>
      </c>
      <c r="B335" s="56" t="s">
        <v>198</v>
      </c>
      <c r="C335" s="56" t="s">
        <v>199</v>
      </c>
      <c r="D335" s="57" t="s">
        <v>8</v>
      </c>
      <c r="E335" s="56">
        <v>2</v>
      </c>
      <c r="F335" s="87">
        <v>16.809999999999999</v>
      </c>
      <c r="G335" s="68" t="s">
        <v>42</v>
      </c>
    </row>
    <row r="336" spans="1:7" ht="38.25">
      <c r="A336" s="88">
        <v>32</v>
      </c>
      <c r="B336" s="66" t="s">
        <v>198</v>
      </c>
      <c r="C336" s="66" t="s">
        <v>199</v>
      </c>
      <c r="D336" s="69" t="s">
        <v>10</v>
      </c>
      <c r="E336" s="66">
        <v>5</v>
      </c>
      <c r="F336" s="90">
        <v>46.47</v>
      </c>
      <c r="G336" s="79" t="s">
        <v>42</v>
      </c>
    </row>
    <row r="337" spans="1:7">
      <c r="A337" s="82"/>
      <c r="B337" s="82"/>
      <c r="C337" s="60" t="s">
        <v>112</v>
      </c>
      <c r="D337" s="82"/>
      <c r="E337" s="82"/>
      <c r="F337" s="111">
        <f>SUM(F332:F336)</f>
        <v>160.72999999999999</v>
      </c>
      <c r="G337" s="82"/>
    </row>
    <row r="338" spans="1:7" ht="38.25">
      <c r="A338" s="51">
        <v>33</v>
      </c>
      <c r="B338" s="51" t="s">
        <v>200</v>
      </c>
      <c r="C338" s="51" t="s">
        <v>201</v>
      </c>
      <c r="D338" s="52" t="s">
        <v>9</v>
      </c>
      <c r="E338" s="51">
        <v>4</v>
      </c>
      <c r="F338" s="85">
        <v>25.41</v>
      </c>
      <c r="G338" s="55" t="s">
        <v>42</v>
      </c>
    </row>
    <row r="339" spans="1:7" ht="38.25">
      <c r="A339" s="51">
        <v>34</v>
      </c>
      <c r="B339" s="56" t="s">
        <v>200</v>
      </c>
      <c r="C339" s="56" t="s">
        <v>201</v>
      </c>
      <c r="D339" s="57" t="s">
        <v>65</v>
      </c>
      <c r="E339" s="56">
        <v>2</v>
      </c>
      <c r="F339" s="87">
        <v>25.45</v>
      </c>
      <c r="G339" s="68" t="s">
        <v>42</v>
      </c>
    </row>
    <row r="340" spans="1:7" ht="38.25">
      <c r="A340" s="51">
        <v>35</v>
      </c>
      <c r="B340" s="56" t="s">
        <v>200</v>
      </c>
      <c r="C340" s="56" t="s">
        <v>201</v>
      </c>
      <c r="D340" s="57" t="s">
        <v>11</v>
      </c>
      <c r="E340" s="56">
        <v>4</v>
      </c>
      <c r="F340" s="87">
        <v>27.83</v>
      </c>
      <c r="G340" s="68" t="s">
        <v>42</v>
      </c>
    </row>
    <row r="341" spans="1:7" ht="38.25">
      <c r="A341" s="51">
        <v>36</v>
      </c>
      <c r="B341" s="56" t="s">
        <v>200</v>
      </c>
      <c r="C341" s="56" t="s">
        <v>201</v>
      </c>
      <c r="D341" s="57" t="s">
        <v>8</v>
      </c>
      <c r="E341" s="56">
        <v>1</v>
      </c>
      <c r="F341" s="87">
        <v>8.01</v>
      </c>
      <c r="G341" s="68" t="s">
        <v>42</v>
      </c>
    </row>
    <row r="342" spans="1:7" ht="38.25">
      <c r="A342" s="88">
        <v>37</v>
      </c>
      <c r="B342" s="66" t="s">
        <v>200</v>
      </c>
      <c r="C342" s="66" t="s">
        <v>201</v>
      </c>
      <c r="D342" s="69" t="s">
        <v>10</v>
      </c>
      <c r="E342" s="66">
        <v>2</v>
      </c>
      <c r="F342" s="90">
        <v>33.53</v>
      </c>
      <c r="G342" s="79" t="s">
        <v>42</v>
      </c>
    </row>
    <row r="343" spans="1:7">
      <c r="A343" s="147"/>
      <c r="B343" s="147"/>
      <c r="C343" s="60" t="s">
        <v>112</v>
      </c>
      <c r="D343" s="444"/>
      <c r="E343" s="444"/>
      <c r="F343" s="445">
        <f>SUM(F338:F342)</f>
        <v>120.23</v>
      </c>
      <c r="G343" s="444"/>
    </row>
    <row r="344" spans="1:7" ht="15">
      <c r="A344" s="607" t="s">
        <v>202</v>
      </c>
      <c r="B344" s="607"/>
      <c r="C344" s="609" t="s">
        <v>203</v>
      </c>
      <c r="D344" s="609"/>
      <c r="E344" s="610">
        <f>F12+F17+F23+F27+F31+F36+F41+F45+F50+F57+F63+F79+F85+F91+F96+F103+F108+F113+F117+F124+F130+F136+F142+F148+F156+F161+F173+F176+F178+F183+F189+F195+F202+F207+F212+F218+F224+F230+F235+F241+F246+F252+F258+F263+F298+F305+F312+F318+F325+F331+F337+F343</f>
        <v>21331.000000000004</v>
      </c>
      <c r="F344" s="611"/>
      <c r="G344" s="148"/>
    </row>
    <row r="345" spans="1:7" ht="15">
      <c r="A345" s="608"/>
      <c r="B345" s="608"/>
      <c r="C345" s="612" t="s">
        <v>204</v>
      </c>
      <c r="D345" s="613"/>
      <c r="E345" s="614">
        <f>(F46+F51+F64+F80+F118+F149+F150+F184+F196+F236+F247+F299+F306+F319)</f>
        <v>76922</v>
      </c>
      <c r="F345" s="614"/>
      <c r="G345" s="148"/>
    </row>
  </sheetData>
  <mergeCells count="14">
    <mergeCell ref="A162:G162"/>
    <mergeCell ref="A225:G225"/>
    <mergeCell ref="A264:G264"/>
    <mergeCell ref="A344:B345"/>
    <mergeCell ref="C344:D344"/>
    <mergeCell ref="E344:F344"/>
    <mergeCell ref="C345:D345"/>
    <mergeCell ref="E345:F345"/>
    <mergeCell ref="A97:G97"/>
    <mergeCell ref="A1:G1"/>
    <mergeCell ref="A3:G3"/>
    <mergeCell ref="A5:G5"/>
    <mergeCell ref="A7:G7"/>
    <mergeCell ref="A65:G65"/>
  </mergeCells>
  <dataValidations count="1">
    <dataValidation type="list" allowBlank="1" showInputMessage="1" showErrorMessage="1" sqref="D52:D63 D98:D117 D163:D180 D81:D96 D248:D263 D119:D130 D151:D161 D66:D79 D226:D235 D307:D318 D137:D148 D300:D305 D320:D342 D47:D50 D265:D298 D8:D45 D237:D246">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58"/>
  <sheetViews>
    <sheetView topLeftCell="A239" workbookViewId="0">
      <selection activeCell="L256" sqref="L256"/>
    </sheetView>
  </sheetViews>
  <sheetFormatPr defaultRowHeight="14.25"/>
  <cols>
    <col min="1" max="1" width="5" bestFit="1" customWidth="1"/>
    <col min="2" max="2" width="25.875" customWidth="1"/>
    <col min="3" max="3" width="17.5" customWidth="1"/>
    <col min="4" max="4" width="45.5" bestFit="1" customWidth="1"/>
    <col min="5" max="5" width="15.75" customWidth="1"/>
    <col min="6" max="6" width="17" customWidth="1"/>
    <col min="7" max="7" width="12.75" customWidth="1"/>
    <col min="9" max="9" width="12.875" customWidth="1"/>
    <col min="10" max="10" width="13.75" customWidth="1"/>
    <col min="11" max="11" width="12.875" customWidth="1"/>
  </cols>
  <sheetData>
    <row r="1" spans="1:11">
      <c r="A1" s="593"/>
      <c r="B1" s="593"/>
      <c r="C1" s="593"/>
      <c r="D1" s="593"/>
      <c r="E1" s="593"/>
      <c r="F1" s="593"/>
      <c r="G1" s="593"/>
    </row>
    <row r="2" spans="1:11">
      <c r="A2" s="2"/>
      <c r="B2" s="2"/>
      <c r="C2" s="2"/>
      <c r="D2" s="2"/>
      <c r="E2" s="6"/>
      <c r="F2" s="6"/>
      <c r="G2" s="2"/>
    </row>
    <row r="3" spans="1:11" ht="15">
      <c r="A3" s="594" t="s">
        <v>100</v>
      </c>
      <c r="B3" s="594"/>
      <c r="C3" s="594"/>
      <c r="D3" s="594"/>
      <c r="E3" s="594"/>
      <c r="F3" s="594"/>
      <c r="G3" s="594"/>
      <c r="H3" s="1"/>
    </row>
    <row r="4" spans="1:11">
      <c r="A4" s="3"/>
      <c r="B4" s="3"/>
      <c r="C4" s="3"/>
      <c r="D4" s="3"/>
      <c r="E4" s="3"/>
      <c r="F4" s="3"/>
      <c r="G4" s="4"/>
      <c r="H4" s="1"/>
    </row>
    <row r="5" spans="1:11" ht="16.5" customHeight="1" thickBot="1">
      <c r="A5" s="625" t="s">
        <v>205</v>
      </c>
      <c r="B5" s="625"/>
      <c r="C5" s="625"/>
      <c r="D5" s="625"/>
      <c r="E5" s="625"/>
      <c r="F5" s="625"/>
      <c r="G5" s="625"/>
      <c r="H5" s="625"/>
    </row>
    <row r="6" spans="1:11" ht="51.75" thickBot="1">
      <c r="A6" s="49" t="s">
        <v>0</v>
      </c>
      <c r="B6" s="49" t="s">
        <v>1</v>
      </c>
      <c r="C6" s="49" t="s">
        <v>2</v>
      </c>
      <c r="D6" s="49" t="s">
        <v>3</v>
      </c>
      <c r="E6" s="49" t="s">
        <v>4</v>
      </c>
      <c r="F6" s="49" t="s">
        <v>5</v>
      </c>
      <c r="G6" s="149" t="s">
        <v>41</v>
      </c>
      <c r="H6" s="451" t="s">
        <v>700</v>
      </c>
    </row>
    <row r="7" spans="1:11" ht="16.5" customHeight="1" thickBot="1">
      <c r="A7" s="621" t="s">
        <v>206</v>
      </c>
      <c r="B7" s="622"/>
      <c r="C7" s="622"/>
      <c r="D7" s="622"/>
      <c r="E7" s="622"/>
      <c r="F7" s="452">
        <v>2334.1999999999998</v>
      </c>
      <c r="G7" s="453"/>
      <c r="H7" s="454">
        <v>28400</v>
      </c>
      <c r="J7" t="s">
        <v>896</v>
      </c>
      <c r="K7" t="s">
        <v>897</v>
      </c>
    </row>
    <row r="8" spans="1:11" ht="15.75" thickBot="1">
      <c r="A8" s="150">
        <v>1</v>
      </c>
      <c r="B8" s="150" t="s">
        <v>207</v>
      </c>
      <c r="C8" s="150" t="s">
        <v>208</v>
      </c>
      <c r="D8" s="151" t="s">
        <v>9</v>
      </c>
      <c r="E8" s="151">
        <v>21</v>
      </c>
      <c r="F8" s="152">
        <v>766.4</v>
      </c>
      <c r="G8" s="455" t="s">
        <v>898</v>
      </c>
      <c r="H8" s="456"/>
      <c r="J8" s="579">
        <v>7.8</v>
      </c>
      <c r="K8" s="583">
        <v>26.97</v>
      </c>
    </row>
    <row r="9" spans="1:11" ht="26.25" thickBot="1">
      <c r="A9" s="150">
        <v>2</v>
      </c>
      <c r="B9" s="150" t="s">
        <v>207</v>
      </c>
      <c r="C9" s="150" t="s">
        <v>208</v>
      </c>
      <c r="D9" s="155" t="s">
        <v>65</v>
      </c>
      <c r="E9" s="155">
        <v>38</v>
      </c>
      <c r="F9" s="154">
        <v>1084.9000000000001</v>
      </c>
      <c r="G9" s="455" t="s">
        <v>898</v>
      </c>
      <c r="H9" s="457"/>
      <c r="J9" s="580">
        <v>45.18</v>
      </c>
      <c r="K9" s="584">
        <v>38.380000000000003</v>
      </c>
    </row>
    <row r="10" spans="1:11" ht="15.75" thickBot="1">
      <c r="A10" s="150">
        <v>3</v>
      </c>
      <c r="B10" s="150" t="s">
        <v>207</v>
      </c>
      <c r="C10" s="150" t="s">
        <v>208</v>
      </c>
      <c r="D10" s="155" t="s">
        <v>8</v>
      </c>
      <c r="E10" s="155">
        <v>11</v>
      </c>
      <c r="F10" s="154">
        <v>118.2</v>
      </c>
      <c r="G10" s="455" t="s">
        <v>898</v>
      </c>
      <c r="H10" s="457"/>
      <c r="J10" s="581">
        <v>42.25</v>
      </c>
      <c r="K10" s="584">
        <v>44.86</v>
      </c>
    </row>
    <row r="11" spans="1:11" ht="15.75" thickBot="1">
      <c r="A11" s="150">
        <v>4</v>
      </c>
      <c r="B11" s="150" t="s">
        <v>207</v>
      </c>
      <c r="C11" s="150" t="s">
        <v>208</v>
      </c>
      <c r="D11" s="155" t="s">
        <v>10</v>
      </c>
      <c r="E11" s="155">
        <v>6</v>
      </c>
      <c r="F11" s="154">
        <v>46.4</v>
      </c>
      <c r="G11" s="455" t="s">
        <v>898</v>
      </c>
      <c r="H11" s="457"/>
      <c r="J11" s="580">
        <v>43.68</v>
      </c>
      <c r="K11" s="584">
        <v>38.69</v>
      </c>
    </row>
    <row r="12" spans="1:11" ht="15.75" thickBot="1">
      <c r="A12" s="163">
        <v>5</v>
      </c>
      <c r="B12" s="163" t="s">
        <v>207</v>
      </c>
      <c r="C12" s="163" t="s">
        <v>208</v>
      </c>
      <c r="D12" s="164" t="s">
        <v>11</v>
      </c>
      <c r="E12" s="164">
        <v>4</v>
      </c>
      <c r="F12" s="165">
        <v>318.3</v>
      </c>
      <c r="G12" s="455" t="s">
        <v>898</v>
      </c>
      <c r="H12" s="458"/>
      <c r="J12" s="582">
        <f>SUM(J8:J11)</f>
        <v>138.91</v>
      </c>
      <c r="K12" s="581">
        <v>7.8</v>
      </c>
    </row>
    <row r="13" spans="1:11" ht="16.5" customHeight="1" thickBot="1">
      <c r="A13" s="621" t="s">
        <v>209</v>
      </c>
      <c r="B13" s="622"/>
      <c r="C13" s="622"/>
      <c r="D13" s="622"/>
      <c r="E13" s="622"/>
      <c r="F13" s="452">
        <v>3470.64</v>
      </c>
      <c r="G13" s="453"/>
      <c r="H13" s="459">
        <v>0</v>
      </c>
      <c r="K13" s="582">
        <f>SUM(K8:K12)</f>
        <v>156.69999999999999</v>
      </c>
    </row>
    <row r="14" spans="1:11">
      <c r="A14" s="150">
        <v>1</v>
      </c>
      <c r="B14" s="51" t="s">
        <v>210</v>
      </c>
      <c r="C14" s="150" t="s">
        <v>208</v>
      </c>
      <c r="D14" s="151" t="s">
        <v>9</v>
      </c>
      <c r="E14" s="150">
        <v>27</v>
      </c>
      <c r="F14" s="157">
        <v>918.7</v>
      </c>
      <c r="G14" s="455" t="s">
        <v>898</v>
      </c>
      <c r="H14" s="456"/>
    </row>
    <row r="15" spans="1:11" ht="25.5">
      <c r="A15" s="150">
        <v>2</v>
      </c>
      <c r="B15" s="51" t="s">
        <v>210</v>
      </c>
      <c r="C15" s="150" t="s">
        <v>208</v>
      </c>
      <c r="D15" s="155" t="s">
        <v>65</v>
      </c>
      <c r="E15" s="156">
        <v>127</v>
      </c>
      <c r="F15" s="158">
        <v>2360.6999999999998</v>
      </c>
      <c r="G15" s="455" t="s">
        <v>898</v>
      </c>
      <c r="H15" s="457"/>
    </row>
    <row r="16" spans="1:11">
      <c r="A16" s="150">
        <v>3</v>
      </c>
      <c r="B16" s="51" t="s">
        <v>210</v>
      </c>
      <c r="C16" s="150" t="s">
        <v>208</v>
      </c>
      <c r="D16" s="155" t="s">
        <v>10</v>
      </c>
      <c r="E16" s="156">
        <v>5</v>
      </c>
      <c r="F16" s="158">
        <v>80.34</v>
      </c>
      <c r="G16" s="455" t="s">
        <v>898</v>
      </c>
      <c r="H16" s="457"/>
    </row>
    <row r="17" spans="1:8" ht="15" thickBot="1">
      <c r="A17" s="159">
        <v>4</v>
      </c>
      <c r="B17" s="66" t="s">
        <v>210</v>
      </c>
      <c r="C17" s="163" t="s">
        <v>208</v>
      </c>
      <c r="D17" s="164" t="s">
        <v>8</v>
      </c>
      <c r="E17" s="163">
        <v>12</v>
      </c>
      <c r="F17" s="189">
        <v>110.9</v>
      </c>
      <c r="G17" s="455" t="s">
        <v>898</v>
      </c>
      <c r="H17" s="458"/>
    </row>
    <row r="18" spans="1:8" ht="16.5" customHeight="1" thickBot="1">
      <c r="A18" s="621" t="s">
        <v>211</v>
      </c>
      <c r="B18" s="622"/>
      <c r="C18" s="622"/>
      <c r="D18" s="622"/>
      <c r="E18" s="622"/>
      <c r="F18" s="452">
        <v>489.4</v>
      </c>
      <c r="G18" s="453"/>
      <c r="H18" s="459">
        <v>0</v>
      </c>
    </row>
    <row r="19" spans="1:8" ht="25.5">
      <c r="A19" s="150">
        <v>1</v>
      </c>
      <c r="B19" s="51" t="s">
        <v>210</v>
      </c>
      <c r="C19" s="150" t="s">
        <v>212</v>
      </c>
      <c r="D19" s="151" t="s">
        <v>9</v>
      </c>
      <c r="E19" s="150">
        <v>7</v>
      </c>
      <c r="F19" s="152">
        <v>199.16</v>
      </c>
      <c r="G19" s="460" t="s">
        <v>42</v>
      </c>
      <c r="H19" s="456"/>
    </row>
    <row r="20" spans="1:8" ht="25.5">
      <c r="A20" s="150">
        <v>2</v>
      </c>
      <c r="B20" s="51" t="s">
        <v>210</v>
      </c>
      <c r="C20" s="150" t="s">
        <v>212</v>
      </c>
      <c r="D20" s="155" t="s">
        <v>65</v>
      </c>
      <c r="E20" s="156">
        <v>9</v>
      </c>
      <c r="F20" s="154">
        <v>188.99</v>
      </c>
      <c r="G20" s="460" t="s">
        <v>42</v>
      </c>
      <c r="H20" s="457"/>
    </row>
    <row r="21" spans="1:8" ht="25.5">
      <c r="A21" s="150">
        <v>3</v>
      </c>
      <c r="B21" s="51" t="s">
        <v>210</v>
      </c>
      <c r="C21" s="150" t="s">
        <v>212</v>
      </c>
      <c r="D21" s="155" t="s">
        <v>11</v>
      </c>
      <c r="E21" s="156">
        <v>2</v>
      </c>
      <c r="F21" s="154">
        <v>31.83</v>
      </c>
      <c r="G21" s="460" t="s">
        <v>42</v>
      </c>
      <c r="H21" s="457"/>
    </row>
    <row r="22" spans="1:8" ht="25.5">
      <c r="A22" s="150">
        <v>4</v>
      </c>
      <c r="B22" s="51" t="s">
        <v>210</v>
      </c>
      <c r="C22" s="150" t="s">
        <v>212</v>
      </c>
      <c r="D22" s="155" t="s">
        <v>8</v>
      </c>
      <c r="E22" s="156">
        <v>7</v>
      </c>
      <c r="F22" s="154">
        <v>52.02</v>
      </c>
      <c r="G22" s="460" t="s">
        <v>42</v>
      </c>
      <c r="H22" s="457"/>
    </row>
    <row r="23" spans="1:8" ht="26.25" thickBot="1">
      <c r="A23" s="159">
        <v>5</v>
      </c>
      <c r="B23" s="88" t="s">
        <v>210</v>
      </c>
      <c r="C23" s="159" t="s">
        <v>212</v>
      </c>
      <c r="D23" s="164" t="s">
        <v>10</v>
      </c>
      <c r="E23" s="163">
        <v>1</v>
      </c>
      <c r="F23" s="165">
        <v>17.399999999999999</v>
      </c>
      <c r="G23" s="461" t="s">
        <v>42</v>
      </c>
      <c r="H23" s="458"/>
    </row>
    <row r="24" spans="1:8" ht="15.75" customHeight="1" thickBot="1">
      <c r="A24" s="623" t="s">
        <v>213</v>
      </c>
      <c r="B24" s="624"/>
      <c r="C24" s="624"/>
      <c r="D24" s="624"/>
      <c r="E24" s="624"/>
      <c r="F24" s="462">
        <v>413.06</v>
      </c>
      <c r="G24" s="463"/>
      <c r="H24" s="464">
        <v>0</v>
      </c>
    </row>
    <row r="25" spans="1:8" ht="25.5">
      <c r="A25" s="150">
        <v>6</v>
      </c>
      <c r="B25" s="51" t="s">
        <v>210</v>
      </c>
      <c r="C25" s="150" t="s">
        <v>214</v>
      </c>
      <c r="D25" s="151" t="s">
        <v>9</v>
      </c>
      <c r="E25" s="150">
        <v>7</v>
      </c>
      <c r="F25" s="152">
        <v>112.48</v>
      </c>
      <c r="G25" s="460" t="s">
        <v>42</v>
      </c>
      <c r="H25" s="456"/>
    </row>
    <row r="26" spans="1:8" ht="25.5">
      <c r="A26" s="150">
        <v>7</v>
      </c>
      <c r="B26" s="51" t="s">
        <v>210</v>
      </c>
      <c r="C26" s="150" t="s">
        <v>214</v>
      </c>
      <c r="D26" s="155" t="s">
        <v>11</v>
      </c>
      <c r="E26" s="156">
        <v>5</v>
      </c>
      <c r="F26" s="154">
        <v>22.06</v>
      </c>
      <c r="G26" s="460" t="s">
        <v>42</v>
      </c>
      <c r="H26" s="457"/>
    </row>
    <row r="27" spans="1:8" ht="25.5">
      <c r="A27" s="150">
        <v>8</v>
      </c>
      <c r="B27" s="51" t="s">
        <v>210</v>
      </c>
      <c r="C27" s="150" t="s">
        <v>214</v>
      </c>
      <c r="D27" s="155" t="s">
        <v>8</v>
      </c>
      <c r="E27" s="156">
        <v>5</v>
      </c>
      <c r="F27" s="154">
        <v>27.27</v>
      </c>
      <c r="G27" s="460" t="s">
        <v>42</v>
      </c>
      <c r="H27" s="457"/>
    </row>
    <row r="28" spans="1:8" ht="25.5">
      <c r="A28" s="150">
        <v>9</v>
      </c>
      <c r="B28" s="51" t="s">
        <v>210</v>
      </c>
      <c r="C28" s="150" t="s">
        <v>214</v>
      </c>
      <c r="D28" s="155" t="s">
        <v>10</v>
      </c>
      <c r="E28" s="156">
        <v>3</v>
      </c>
      <c r="F28" s="154">
        <v>115.11</v>
      </c>
      <c r="G28" s="460" t="s">
        <v>42</v>
      </c>
      <c r="H28" s="457"/>
    </row>
    <row r="29" spans="1:8" ht="26.25" thickBot="1">
      <c r="A29" s="159">
        <v>10</v>
      </c>
      <c r="B29" s="88" t="s">
        <v>210</v>
      </c>
      <c r="C29" s="159" t="s">
        <v>214</v>
      </c>
      <c r="D29" s="164" t="s">
        <v>65</v>
      </c>
      <c r="E29" s="163">
        <v>9</v>
      </c>
      <c r="F29" s="165">
        <v>136.13999999999999</v>
      </c>
      <c r="G29" s="461" t="s">
        <v>42</v>
      </c>
      <c r="H29" s="458"/>
    </row>
    <row r="30" spans="1:8" ht="15.75" customHeight="1" thickBot="1">
      <c r="A30" s="623" t="s">
        <v>215</v>
      </c>
      <c r="B30" s="624"/>
      <c r="C30" s="624"/>
      <c r="D30" s="624"/>
      <c r="E30" s="624"/>
      <c r="F30" s="462">
        <v>354.56</v>
      </c>
      <c r="G30" s="463"/>
      <c r="H30" s="464">
        <v>0</v>
      </c>
    </row>
    <row r="31" spans="1:8" ht="38.25">
      <c r="A31" s="150">
        <v>11</v>
      </c>
      <c r="B31" s="51" t="s">
        <v>216</v>
      </c>
      <c r="C31" s="150" t="s">
        <v>217</v>
      </c>
      <c r="D31" s="151" t="s">
        <v>9</v>
      </c>
      <c r="E31" s="465">
        <v>6</v>
      </c>
      <c r="F31" s="152">
        <v>155.13</v>
      </c>
      <c r="G31" s="460" t="s">
        <v>42</v>
      </c>
      <c r="H31" s="456"/>
    </row>
    <row r="32" spans="1:8" ht="38.25">
      <c r="A32" s="150">
        <v>12</v>
      </c>
      <c r="B32" s="51" t="s">
        <v>216</v>
      </c>
      <c r="C32" s="150" t="s">
        <v>217</v>
      </c>
      <c r="D32" s="155" t="s">
        <v>65</v>
      </c>
      <c r="E32" s="161">
        <v>2</v>
      </c>
      <c r="F32" s="154">
        <v>82.92</v>
      </c>
      <c r="G32" s="460" t="s">
        <v>42</v>
      </c>
      <c r="H32" s="457"/>
    </row>
    <row r="33" spans="1:8" ht="38.25">
      <c r="A33" s="150">
        <v>13</v>
      </c>
      <c r="B33" s="51" t="s">
        <v>216</v>
      </c>
      <c r="C33" s="150" t="s">
        <v>217</v>
      </c>
      <c r="D33" s="155" t="s">
        <v>11</v>
      </c>
      <c r="E33" s="161">
        <v>3</v>
      </c>
      <c r="F33" s="154">
        <v>52.97</v>
      </c>
      <c r="G33" s="460" t="s">
        <v>42</v>
      </c>
      <c r="H33" s="457"/>
    </row>
    <row r="34" spans="1:8" ht="38.25">
      <c r="A34" s="150">
        <v>14</v>
      </c>
      <c r="B34" s="51" t="s">
        <v>216</v>
      </c>
      <c r="C34" s="150" t="s">
        <v>217</v>
      </c>
      <c r="D34" s="155" t="s">
        <v>8</v>
      </c>
      <c r="E34" s="161">
        <v>2</v>
      </c>
      <c r="F34" s="154">
        <v>14.09</v>
      </c>
      <c r="G34" s="460" t="s">
        <v>42</v>
      </c>
      <c r="H34" s="457"/>
    </row>
    <row r="35" spans="1:8" ht="39" thickBot="1">
      <c r="A35" s="159">
        <v>15</v>
      </c>
      <c r="B35" s="88" t="s">
        <v>216</v>
      </c>
      <c r="C35" s="159" t="s">
        <v>217</v>
      </c>
      <c r="D35" s="164" t="s">
        <v>10</v>
      </c>
      <c r="E35" s="466">
        <v>2</v>
      </c>
      <c r="F35" s="165">
        <v>49.45</v>
      </c>
      <c r="G35" s="461" t="s">
        <v>42</v>
      </c>
      <c r="H35" s="458"/>
    </row>
    <row r="36" spans="1:8" ht="16.5" customHeight="1" thickBot="1">
      <c r="A36" s="621" t="s">
        <v>218</v>
      </c>
      <c r="B36" s="622"/>
      <c r="C36" s="622"/>
      <c r="D36" s="622"/>
      <c r="E36" s="622"/>
      <c r="F36" s="452">
        <v>159.69</v>
      </c>
      <c r="G36" s="453"/>
      <c r="H36" s="454">
        <v>12400</v>
      </c>
    </row>
    <row r="37" spans="1:8" ht="25.5">
      <c r="A37" s="150">
        <v>1</v>
      </c>
      <c r="B37" s="150" t="s">
        <v>219</v>
      </c>
      <c r="C37" s="150" t="s">
        <v>220</v>
      </c>
      <c r="D37" s="151" t="s">
        <v>9</v>
      </c>
      <c r="E37" s="150">
        <v>6</v>
      </c>
      <c r="F37" s="152">
        <v>96.01</v>
      </c>
      <c r="G37" s="460" t="s">
        <v>42</v>
      </c>
      <c r="H37" s="456"/>
    </row>
    <row r="38" spans="1:8" ht="25.5">
      <c r="A38" s="150">
        <v>2</v>
      </c>
      <c r="B38" s="150" t="s">
        <v>219</v>
      </c>
      <c r="C38" s="156" t="s">
        <v>220</v>
      </c>
      <c r="D38" s="155" t="s">
        <v>65</v>
      </c>
      <c r="E38" s="156">
        <v>2</v>
      </c>
      <c r="F38" s="154">
        <v>22.06</v>
      </c>
      <c r="G38" s="460" t="s">
        <v>42</v>
      </c>
      <c r="H38" s="457"/>
    </row>
    <row r="39" spans="1:8" ht="25.5">
      <c r="A39" s="150">
        <v>3</v>
      </c>
      <c r="B39" s="150" t="s">
        <v>219</v>
      </c>
      <c r="C39" s="156" t="s">
        <v>220</v>
      </c>
      <c r="D39" s="155" t="s">
        <v>8</v>
      </c>
      <c r="E39" s="156">
        <v>2</v>
      </c>
      <c r="F39" s="154">
        <v>4.7699999999999996</v>
      </c>
      <c r="G39" s="460" t="s">
        <v>42</v>
      </c>
      <c r="H39" s="457"/>
    </row>
    <row r="40" spans="1:8" ht="26.25" thickBot="1">
      <c r="A40" s="159">
        <v>4</v>
      </c>
      <c r="B40" s="159" t="s">
        <v>219</v>
      </c>
      <c r="C40" s="163" t="s">
        <v>220</v>
      </c>
      <c r="D40" s="164" t="s">
        <v>10</v>
      </c>
      <c r="E40" s="163">
        <v>3</v>
      </c>
      <c r="F40" s="165">
        <v>36.85</v>
      </c>
      <c r="G40" s="461" t="s">
        <v>42</v>
      </c>
      <c r="H40" s="458"/>
    </row>
    <row r="41" spans="1:8" ht="16.5" customHeight="1" thickBot="1">
      <c r="A41" s="621" t="s">
        <v>221</v>
      </c>
      <c r="B41" s="622"/>
      <c r="C41" s="622"/>
      <c r="D41" s="622"/>
      <c r="E41" s="622"/>
      <c r="F41" s="452">
        <v>560.07000000000005</v>
      </c>
      <c r="G41" s="453"/>
      <c r="H41" s="467">
        <v>2300</v>
      </c>
    </row>
    <row r="42" spans="1:8" ht="25.5">
      <c r="A42" s="150">
        <v>1</v>
      </c>
      <c r="B42" s="150" t="s">
        <v>222</v>
      </c>
      <c r="C42" s="150" t="s">
        <v>223</v>
      </c>
      <c r="D42" s="151" t="s">
        <v>9</v>
      </c>
      <c r="E42" s="150">
        <v>3</v>
      </c>
      <c r="F42" s="152">
        <v>122.61</v>
      </c>
      <c r="G42" s="468" t="s">
        <v>42</v>
      </c>
      <c r="H42" s="456"/>
    </row>
    <row r="43" spans="1:8" ht="25.5">
      <c r="A43" s="150">
        <v>2</v>
      </c>
      <c r="B43" s="150" t="s">
        <v>222</v>
      </c>
      <c r="C43" s="156" t="s">
        <v>223</v>
      </c>
      <c r="D43" s="155" t="s">
        <v>65</v>
      </c>
      <c r="E43" s="156">
        <v>5</v>
      </c>
      <c r="F43" s="154">
        <v>53.75</v>
      </c>
      <c r="G43" s="468" t="s">
        <v>42</v>
      </c>
      <c r="H43" s="457"/>
    </row>
    <row r="44" spans="1:8" ht="25.5">
      <c r="A44" s="150">
        <v>3</v>
      </c>
      <c r="B44" s="150" t="s">
        <v>222</v>
      </c>
      <c r="C44" s="156" t="s">
        <v>223</v>
      </c>
      <c r="D44" s="155" t="s">
        <v>8</v>
      </c>
      <c r="E44" s="156">
        <v>2</v>
      </c>
      <c r="F44" s="154">
        <v>22</v>
      </c>
      <c r="G44" s="468" t="s">
        <v>42</v>
      </c>
      <c r="H44" s="457"/>
    </row>
    <row r="45" spans="1:8" ht="25.5">
      <c r="A45" s="150">
        <v>4</v>
      </c>
      <c r="B45" s="150" t="s">
        <v>222</v>
      </c>
      <c r="C45" s="156" t="s">
        <v>223</v>
      </c>
      <c r="D45" s="155" t="s">
        <v>10</v>
      </c>
      <c r="E45" s="156">
        <v>3</v>
      </c>
      <c r="F45" s="154">
        <v>42.24</v>
      </c>
      <c r="G45" s="468" t="s">
        <v>42</v>
      </c>
      <c r="H45" s="457"/>
    </row>
    <row r="46" spans="1:8" ht="26.25" thickBot="1">
      <c r="A46" s="159">
        <v>5</v>
      </c>
      <c r="B46" s="159" t="s">
        <v>222</v>
      </c>
      <c r="C46" s="163" t="s">
        <v>223</v>
      </c>
      <c r="D46" s="164" t="s">
        <v>11</v>
      </c>
      <c r="E46" s="163">
        <v>9</v>
      </c>
      <c r="F46" s="165">
        <v>319.47000000000003</v>
      </c>
      <c r="G46" s="469" t="s">
        <v>42</v>
      </c>
      <c r="H46" s="458"/>
    </row>
    <row r="47" spans="1:8" ht="16.5" thickBot="1">
      <c r="A47" s="615" t="s">
        <v>224</v>
      </c>
      <c r="B47" s="616"/>
      <c r="C47" s="616"/>
      <c r="D47" s="616"/>
      <c r="E47" s="616"/>
      <c r="F47" s="470">
        <v>2873.14</v>
      </c>
      <c r="G47" s="471"/>
      <c r="H47" s="472">
        <v>3485</v>
      </c>
    </row>
    <row r="48" spans="1:8" ht="51">
      <c r="A48" s="166">
        <v>1</v>
      </c>
      <c r="B48" s="167" t="s">
        <v>225</v>
      </c>
      <c r="C48" s="167" t="s">
        <v>226</v>
      </c>
      <c r="D48" s="168" t="s">
        <v>11</v>
      </c>
      <c r="E48" s="169">
        <v>5</v>
      </c>
      <c r="F48" s="170">
        <v>142.03</v>
      </c>
      <c r="G48" s="473" t="s">
        <v>42</v>
      </c>
      <c r="H48" s="456"/>
    </row>
    <row r="49" spans="1:8" ht="51">
      <c r="A49" s="172">
        <v>2</v>
      </c>
      <c r="B49" s="173" t="s">
        <v>225</v>
      </c>
      <c r="C49" s="173" t="s">
        <v>226</v>
      </c>
      <c r="D49" s="173" t="s">
        <v>227</v>
      </c>
      <c r="E49" s="172">
        <v>23</v>
      </c>
      <c r="F49" s="162">
        <v>543.92999999999995</v>
      </c>
      <c r="G49" s="174" t="s">
        <v>42</v>
      </c>
      <c r="H49" s="457"/>
    </row>
    <row r="50" spans="1:8" ht="51">
      <c r="A50" s="172">
        <v>3</v>
      </c>
      <c r="B50" s="173" t="s">
        <v>225</v>
      </c>
      <c r="C50" s="173" t="s">
        <v>226</v>
      </c>
      <c r="D50" s="173" t="s">
        <v>8</v>
      </c>
      <c r="E50" s="172">
        <v>12</v>
      </c>
      <c r="F50" s="162">
        <v>41.72</v>
      </c>
      <c r="G50" s="174" t="s">
        <v>42</v>
      </c>
      <c r="H50" s="457"/>
    </row>
    <row r="51" spans="1:8" ht="51">
      <c r="A51" s="172">
        <v>4</v>
      </c>
      <c r="B51" s="173" t="s">
        <v>225</v>
      </c>
      <c r="C51" s="173" t="s">
        <v>226</v>
      </c>
      <c r="D51" s="173" t="s">
        <v>9</v>
      </c>
      <c r="E51" s="172">
        <v>6</v>
      </c>
      <c r="F51" s="162">
        <v>197.06</v>
      </c>
      <c r="G51" s="153" t="s">
        <v>42</v>
      </c>
      <c r="H51" s="457"/>
    </row>
    <row r="52" spans="1:8" ht="51">
      <c r="A52" s="172">
        <v>5</v>
      </c>
      <c r="B52" s="173" t="s">
        <v>225</v>
      </c>
      <c r="C52" s="173" t="s">
        <v>226</v>
      </c>
      <c r="D52" s="172" t="s">
        <v>228</v>
      </c>
      <c r="E52" s="172">
        <v>2</v>
      </c>
      <c r="F52" s="162">
        <v>27.33</v>
      </c>
      <c r="G52" s="153" t="s">
        <v>42</v>
      </c>
      <c r="H52" s="457"/>
    </row>
    <row r="53" spans="1:8" ht="25.5">
      <c r="A53" s="172">
        <v>6</v>
      </c>
      <c r="B53" s="173" t="s">
        <v>225</v>
      </c>
      <c r="C53" s="173" t="s">
        <v>229</v>
      </c>
      <c r="D53" s="173" t="s">
        <v>227</v>
      </c>
      <c r="E53" s="175">
        <v>15</v>
      </c>
      <c r="F53" s="171">
        <v>413.87</v>
      </c>
      <c r="G53" s="153" t="s">
        <v>898</v>
      </c>
      <c r="H53" s="457"/>
    </row>
    <row r="54" spans="1:8" ht="25.5">
      <c r="A54" s="172">
        <v>7</v>
      </c>
      <c r="B54" s="173" t="s">
        <v>225</v>
      </c>
      <c r="C54" s="173" t="s">
        <v>229</v>
      </c>
      <c r="D54" s="173" t="s">
        <v>9</v>
      </c>
      <c r="E54" s="172">
        <v>4</v>
      </c>
      <c r="F54" s="162">
        <v>296.95999999999998</v>
      </c>
      <c r="G54" s="153" t="s">
        <v>898</v>
      </c>
      <c r="H54" s="457"/>
    </row>
    <row r="55" spans="1:8" ht="25.5">
      <c r="A55" s="172">
        <v>8</v>
      </c>
      <c r="B55" s="173" t="s">
        <v>225</v>
      </c>
      <c r="C55" s="173" t="s">
        <v>229</v>
      </c>
      <c r="D55" s="172" t="s">
        <v>10</v>
      </c>
      <c r="E55" s="172">
        <v>1</v>
      </c>
      <c r="F55" s="162">
        <v>1.68</v>
      </c>
      <c r="G55" s="153" t="s">
        <v>898</v>
      </c>
      <c r="H55" s="457"/>
    </row>
    <row r="56" spans="1:8" ht="25.5">
      <c r="A56" s="172">
        <v>9</v>
      </c>
      <c r="B56" s="173" t="s">
        <v>225</v>
      </c>
      <c r="C56" s="173" t="s">
        <v>229</v>
      </c>
      <c r="D56" s="173" t="s">
        <v>8</v>
      </c>
      <c r="E56" s="172">
        <v>11</v>
      </c>
      <c r="F56" s="162">
        <v>28.32</v>
      </c>
      <c r="G56" s="153" t="s">
        <v>898</v>
      </c>
      <c r="H56" s="457"/>
    </row>
    <row r="57" spans="1:8" ht="25.5">
      <c r="A57" s="172">
        <v>10</v>
      </c>
      <c r="B57" s="173" t="s">
        <v>225</v>
      </c>
      <c r="C57" s="173" t="s">
        <v>230</v>
      </c>
      <c r="D57" s="173" t="s">
        <v>227</v>
      </c>
      <c r="E57" s="172">
        <v>9</v>
      </c>
      <c r="F57" s="162">
        <v>167.16</v>
      </c>
      <c r="G57" s="153" t="s">
        <v>42</v>
      </c>
      <c r="H57" s="457"/>
    </row>
    <row r="58" spans="1:8">
      <c r="A58" s="172">
        <v>11</v>
      </c>
      <c r="B58" s="173" t="s">
        <v>225</v>
      </c>
      <c r="C58" s="173" t="s">
        <v>230</v>
      </c>
      <c r="D58" s="173" t="s">
        <v>8</v>
      </c>
      <c r="E58" s="172">
        <v>4</v>
      </c>
      <c r="F58" s="162">
        <v>12.33</v>
      </c>
      <c r="G58" s="153" t="s">
        <v>42</v>
      </c>
      <c r="H58" s="457"/>
    </row>
    <row r="59" spans="1:8">
      <c r="A59" s="172">
        <v>12</v>
      </c>
      <c r="B59" s="173" t="s">
        <v>225</v>
      </c>
      <c r="C59" s="173" t="s">
        <v>230</v>
      </c>
      <c r="D59" s="173" t="s">
        <v>231</v>
      </c>
      <c r="E59" s="176">
        <v>4</v>
      </c>
      <c r="F59" s="177">
        <v>127.17</v>
      </c>
      <c r="G59" s="174" t="s">
        <v>42</v>
      </c>
      <c r="H59" s="457"/>
    </row>
    <row r="60" spans="1:8">
      <c r="A60" s="172">
        <v>13</v>
      </c>
      <c r="B60" s="173" t="s">
        <v>225</v>
      </c>
      <c r="C60" s="173" t="s">
        <v>230</v>
      </c>
      <c r="D60" s="173" t="s">
        <v>9</v>
      </c>
      <c r="E60" s="172">
        <v>3</v>
      </c>
      <c r="F60" s="162">
        <v>76.69</v>
      </c>
      <c r="G60" s="153" t="s">
        <v>42</v>
      </c>
      <c r="H60" s="457"/>
    </row>
    <row r="61" spans="1:8" ht="25.5">
      <c r="A61" s="172">
        <v>14</v>
      </c>
      <c r="B61" s="173" t="s">
        <v>225</v>
      </c>
      <c r="C61" s="173" t="s">
        <v>232</v>
      </c>
      <c r="D61" s="173" t="s">
        <v>227</v>
      </c>
      <c r="E61" s="172">
        <v>13</v>
      </c>
      <c r="F61" s="162">
        <v>429.01</v>
      </c>
      <c r="G61" s="153" t="s">
        <v>42</v>
      </c>
      <c r="H61" s="457"/>
    </row>
    <row r="62" spans="1:8">
      <c r="A62" s="172">
        <v>15</v>
      </c>
      <c r="B62" s="173" t="s">
        <v>225</v>
      </c>
      <c r="C62" s="173" t="s">
        <v>232</v>
      </c>
      <c r="D62" s="172" t="s">
        <v>10</v>
      </c>
      <c r="E62" s="172">
        <v>7</v>
      </c>
      <c r="F62" s="162">
        <v>167.34</v>
      </c>
      <c r="G62" s="153" t="s">
        <v>42</v>
      </c>
      <c r="H62" s="457"/>
    </row>
    <row r="63" spans="1:8">
      <c r="A63" s="172">
        <v>16</v>
      </c>
      <c r="B63" s="173" t="s">
        <v>225</v>
      </c>
      <c r="C63" s="173" t="s">
        <v>232</v>
      </c>
      <c r="D63" s="176" t="s">
        <v>11</v>
      </c>
      <c r="E63" s="176">
        <v>1</v>
      </c>
      <c r="F63" s="177">
        <v>17.96</v>
      </c>
      <c r="G63" s="153" t="s">
        <v>42</v>
      </c>
      <c r="H63" s="457"/>
    </row>
    <row r="64" spans="1:8">
      <c r="A64" s="172">
        <v>17</v>
      </c>
      <c r="B64" s="173" t="s">
        <v>225</v>
      </c>
      <c r="C64" s="173" t="s">
        <v>232</v>
      </c>
      <c r="D64" s="173" t="s">
        <v>8</v>
      </c>
      <c r="E64" s="172">
        <v>13</v>
      </c>
      <c r="F64" s="162">
        <v>78.290000000000006</v>
      </c>
      <c r="G64" s="153" t="s">
        <v>42</v>
      </c>
      <c r="H64" s="457"/>
    </row>
    <row r="65" spans="1:8" ht="15" thickBot="1">
      <c r="A65" s="474">
        <v>18</v>
      </c>
      <c r="B65" s="475" t="s">
        <v>225</v>
      </c>
      <c r="C65" s="475" t="s">
        <v>232</v>
      </c>
      <c r="D65" s="475" t="s">
        <v>9</v>
      </c>
      <c r="E65" s="172">
        <v>11</v>
      </c>
      <c r="F65" s="162">
        <v>104.29</v>
      </c>
      <c r="G65" s="153" t="s">
        <v>42</v>
      </c>
      <c r="H65" s="458"/>
    </row>
    <row r="66" spans="1:8" ht="15.75" customHeight="1" thickBot="1">
      <c r="A66" s="617" t="s">
        <v>233</v>
      </c>
      <c r="B66" s="618"/>
      <c r="C66" s="618"/>
      <c r="D66" s="618"/>
      <c r="E66" s="618"/>
      <c r="F66" s="476">
        <v>443.25</v>
      </c>
      <c r="G66" s="477"/>
      <c r="H66" s="478">
        <v>2828</v>
      </c>
    </row>
    <row r="67" spans="1:8">
      <c r="A67" s="166">
        <v>1</v>
      </c>
      <c r="B67" s="167" t="s">
        <v>234</v>
      </c>
      <c r="C67" s="167" t="s">
        <v>235</v>
      </c>
      <c r="D67" s="168" t="s">
        <v>9</v>
      </c>
      <c r="E67" s="172">
        <v>2</v>
      </c>
      <c r="F67" s="162">
        <v>57.46</v>
      </c>
      <c r="G67" s="153" t="s">
        <v>42</v>
      </c>
      <c r="H67" s="456"/>
    </row>
    <row r="68" spans="1:8">
      <c r="A68" s="172">
        <v>2</v>
      </c>
      <c r="B68" s="173" t="s">
        <v>234</v>
      </c>
      <c r="C68" s="173" t="s">
        <v>235</v>
      </c>
      <c r="D68" s="172" t="s">
        <v>10</v>
      </c>
      <c r="E68" s="172">
        <v>2</v>
      </c>
      <c r="F68" s="162">
        <v>22.96</v>
      </c>
      <c r="G68" s="153" t="s">
        <v>42</v>
      </c>
      <c r="H68" s="457"/>
    </row>
    <row r="69" spans="1:8">
      <c r="A69" s="166">
        <v>3</v>
      </c>
      <c r="B69" s="173" t="s">
        <v>234</v>
      </c>
      <c r="C69" s="173" t="s">
        <v>235</v>
      </c>
      <c r="D69" s="176" t="s">
        <v>236</v>
      </c>
      <c r="E69" s="176">
        <v>1</v>
      </c>
      <c r="F69" s="178">
        <v>3.72</v>
      </c>
      <c r="G69" s="153" t="s">
        <v>42</v>
      </c>
      <c r="H69" s="457"/>
    </row>
    <row r="70" spans="1:8" ht="25.5">
      <c r="A70" s="172">
        <v>4</v>
      </c>
      <c r="B70" s="173" t="s">
        <v>234</v>
      </c>
      <c r="C70" s="173" t="s">
        <v>235</v>
      </c>
      <c r="D70" s="173" t="s">
        <v>227</v>
      </c>
      <c r="E70" s="172">
        <v>5</v>
      </c>
      <c r="F70" s="162">
        <v>104.65</v>
      </c>
      <c r="G70" s="153" t="s">
        <v>42</v>
      </c>
      <c r="H70" s="457"/>
    </row>
    <row r="71" spans="1:8">
      <c r="A71" s="166">
        <v>5</v>
      </c>
      <c r="B71" s="173" t="s">
        <v>234</v>
      </c>
      <c r="C71" s="173" t="s">
        <v>235</v>
      </c>
      <c r="D71" s="173" t="s">
        <v>8</v>
      </c>
      <c r="E71" s="172">
        <v>7</v>
      </c>
      <c r="F71" s="162">
        <v>25.74</v>
      </c>
      <c r="G71" s="153" t="s">
        <v>42</v>
      </c>
      <c r="H71" s="457"/>
    </row>
    <row r="72" spans="1:8">
      <c r="A72" s="172">
        <v>6</v>
      </c>
      <c r="B72" s="173" t="s">
        <v>234</v>
      </c>
      <c r="C72" s="179" t="s">
        <v>237</v>
      </c>
      <c r="D72" s="173" t="s">
        <v>9</v>
      </c>
      <c r="E72" s="172">
        <v>1</v>
      </c>
      <c r="F72" s="162">
        <v>23.87</v>
      </c>
      <c r="G72" s="153" t="s">
        <v>42</v>
      </c>
      <c r="H72" s="457"/>
    </row>
    <row r="73" spans="1:8">
      <c r="A73" s="166">
        <v>7</v>
      </c>
      <c r="B73" s="173" t="s">
        <v>234</v>
      </c>
      <c r="C73" s="179" t="s">
        <v>237</v>
      </c>
      <c r="D73" s="173" t="s">
        <v>228</v>
      </c>
      <c r="E73" s="172">
        <v>3</v>
      </c>
      <c r="F73" s="162">
        <v>121.26</v>
      </c>
      <c r="G73" s="153" t="s">
        <v>42</v>
      </c>
      <c r="H73" s="457"/>
    </row>
    <row r="74" spans="1:8">
      <c r="A74" s="172">
        <v>8</v>
      </c>
      <c r="B74" s="173" t="s">
        <v>234</v>
      </c>
      <c r="C74" s="179" t="s">
        <v>237</v>
      </c>
      <c r="D74" s="173" t="s">
        <v>8</v>
      </c>
      <c r="E74" s="172">
        <v>8</v>
      </c>
      <c r="F74" s="162">
        <v>48.54</v>
      </c>
      <c r="G74" s="153" t="s">
        <v>42</v>
      </c>
      <c r="H74" s="457"/>
    </row>
    <row r="75" spans="1:8">
      <c r="A75" s="166">
        <v>9</v>
      </c>
      <c r="B75" s="173" t="s">
        <v>234</v>
      </c>
      <c r="C75" s="179" t="s">
        <v>238</v>
      </c>
      <c r="D75" s="173" t="s">
        <v>9</v>
      </c>
      <c r="E75" s="172">
        <v>1</v>
      </c>
      <c r="F75" s="162">
        <v>17.59</v>
      </c>
      <c r="G75" s="153" t="s">
        <v>42</v>
      </c>
      <c r="H75" s="457"/>
    </row>
    <row r="76" spans="1:8">
      <c r="A76" s="172">
        <v>10</v>
      </c>
      <c r="B76" s="173" t="s">
        <v>234</v>
      </c>
      <c r="C76" s="173" t="s">
        <v>239</v>
      </c>
      <c r="D76" s="173" t="s">
        <v>240</v>
      </c>
      <c r="E76" s="172">
        <v>1</v>
      </c>
      <c r="F76" s="162">
        <v>15.4</v>
      </c>
      <c r="G76" s="153" t="s">
        <v>42</v>
      </c>
      <c r="H76" s="457"/>
    </row>
    <row r="77" spans="1:8" ht="15" thickBot="1">
      <c r="A77" s="166">
        <v>11</v>
      </c>
      <c r="B77" s="475" t="s">
        <v>234</v>
      </c>
      <c r="C77" s="475" t="s">
        <v>239</v>
      </c>
      <c r="D77" s="475" t="s">
        <v>8</v>
      </c>
      <c r="E77" s="172">
        <v>1</v>
      </c>
      <c r="F77" s="162">
        <v>2.06</v>
      </c>
      <c r="G77" s="153" t="s">
        <v>42</v>
      </c>
      <c r="H77" s="458"/>
    </row>
    <row r="78" spans="1:8" ht="16.5" thickBot="1">
      <c r="A78" s="619" t="s">
        <v>241</v>
      </c>
      <c r="B78" s="620"/>
      <c r="C78" s="620"/>
      <c r="D78" s="620"/>
      <c r="E78" s="620"/>
      <c r="F78" s="479">
        <v>1423.81</v>
      </c>
      <c r="G78" s="480"/>
      <c r="H78" s="481">
        <v>1424</v>
      </c>
    </row>
    <row r="79" spans="1:8" ht="25.5">
      <c r="A79" s="84">
        <v>1</v>
      </c>
      <c r="B79" s="51" t="s">
        <v>242</v>
      </c>
      <c r="C79" s="51" t="s">
        <v>243</v>
      </c>
      <c r="D79" s="151" t="s">
        <v>9</v>
      </c>
      <c r="E79" s="84">
        <v>9</v>
      </c>
      <c r="F79" s="180">
        <v>365.2</v>
      </c>
      <c r="G79" s="153" t="s">
        <v>898</v>
      </c>
      <c r="H79" s="456"/>
    </row>
    <row r="80" spans="1:8" ht="25.5">
      <c r="A80" s="86">
        <v>2</v>
      </c>
      <c r="B80" s="51" t="s">
        <v>242</v>
      </c>
      <c r="C80" s="56" t="s">
        <v>243</v>
      </c>
      <c r="D80" s="155" t="s">
        <v>65</v>
      </c>
      <c r="E80" s="86">
        <v>36</v>
      </c>
      <c r="F80" s="181">
        <v>909.4</v>
      </c>
      <c r="G80" s="153" t="s">
        <v>898</v>
      </c>
      <c r="H80" s="457"/>
    </row>
    <row r="81" spans="1:8" ht="25.5">
      <c r="A81" s="86">
        <v>3</v>
      </c>
      <c r="B81" s="51" t="s">
        <v>242</v>
      </c>
      <c r="C81" s="56" t="s">
        <v>243</v>
      </c>
      <c r="D81" s="155" t="s">
        <v>8</v>
      </c>
      <c r="E81" s="86">
        <v>8</v>
      </c>
      <c r="F81" s="181">
        <v>66.509999999999991</v>
      </c>
      <c r="G81" s="153" t="s">
        <v>898</v>
      </c>
      <c r="H81" s="457"/>
    </row>
    <row r="82" spans="1:8" ht="25.5">
      <c r="A82" s="86">
        <v>4</v>
      </c>
      <c r="B82" s="51" t="s">
        <v>242</v>
      </c>
      <c r="C82" s="56" t="s">
        <v>243</v>
      </c>
      <c r="D82" s="155" t="s">
        <v>11</v>
      </c>
      <c r="E82" s="86">
        <v>3</v>
      </c>
      <c r="F82" s="181">
        <v>0</v>
      </c>
      <c r="G82" s="153" t="s">
        <v>898</v>
      </c>
      <c r="H82" s="457"/>
    </row>
    <row r="83" spans="1:8" ht="26.25" thickBot="1">
      <c r="A83" s="89">
        <v>5</v>
      </c>
      <c r="B83" s="88" t="s">
        <v>242</v>
      </c>
      <c r="C83" s="66" t="s">
        <v>243</v>
      </c>
      <c r="D83" s="164" t="s">
        <v>10</v>
      </c>
      <c r="E83" s="89">
        <v>4</v>
      </c>
      <c r="F83" s="187">
        <v>82.7</v>
      </c>
      <c r="G83" s="153" t="s">
        <v>898</v>
      </c>
      <c r="H83" s="458"/>
    </row>
    <row r="84" spans="1:8" ht="16.5" thickBot="1">
      <c r="A84" s="619" t="s">
        <v>244</v>
      </c>
      <c r="B84" s="620"/>
      <c r="C84" s="620"/>
      <c r="D84" s="620"/>
      <c r="E84" s="620"/>
      <c r="F84" s="482">
        <v>867</v>
      </c>
      <c r="G84" s="480"/>
      <c r="H84" s="483">
        <v>1200</v>
      </c>
    </row>
    <row r="85" spans="1:8" ht="25.5">
      <c r="A85" s="150">
        <v>1</v>
      </c>
      <c r="B85" s="150" t="s">
        <v>245</v>
      </c>
      <c r="C85" s="150" t="s">
        <v>246</v>
      </c>
      <c r="D85" s="151" t="s">
        <v>9</v>
      </c>
      <c r="E85" s="151">
        <v>6</v>
      </c>
      <c r="F85" s="484">
        <v>175.55</v>
      </c>
      <c r="G85" s="485" t="s">
        <v>42</v>
      </c>
      <c r="H85" s="456"/>
    </row>
    <row r="86" spans="1:8" ht="25.5">
      <c r="A86" s="150">
        <v>2</v>
      </c>
      <c r="B86" s="150" t="s">
        <v>245</v>
      </c>
      <c r="C86" s="150" t="s">
        <v>246</v>
      </c>
      <c r="D86" s="155" t="s">
        <v>65</v>
      </c>
      <c r="E86" s="57">
        <v>13</v>
      </c>
      <c r="F86" s="486">
        <v>402.55</v>
      </c>
      <c r="G86" s="485" t="s">
        <v>42</v>
      </c>
      <c r="H86" s="457"/>
    </row>
    <row r="87" spans="1:8" ht="25.5">
      <c r="A87" s="150">
        <v>3</v>
      </c>
      <c r="B87" s="150" t="s">
        <v>245</v>
      </c>
      <c r="C87" s="150" t="s">
        <v>246</v>
      </c>
      <c r="D87" s="155" t="s">
        <v>8</v>
      </c>
      <c r="E87" s="57">
        <v>6</v>
      </c>
      <c r="F87" s="486">
        <v>30.45</v>
      </c>
      <c r="G87" s="485" t="s">
        <v>42</v>
      </c>
      <c r="H87" s="457"/>
    </row>
    <row r="88" spans="1:8" ht="25.5">
      <c r="A88" s="150">
        <v>4</v>
      </c>
      <c r="B88" s="150" t="s">
        <v>245</v>
      </c>
      <c r="C88" s="150" t="s">
        <v>247</v>
      </c>
      <c r="D88" s="151" t="s">
        <v>9</v>
      </c>
      <c r="E88" s="155">
        <v>1</v>
      </c>
      <c r="F88" s="487">
        <v>46.9</v>
      </c>
      <c r="G88" s="485" t="s">
        <v>42</v>
      </c>
      <c r="H88" s="457"/>
    </row>
    <row r="89" spans="1:8" ht="25.5">
      <c r="A89" s="150">
        <v>5</v>
      </c>
      <c r="B89" s="150" t="s">
        <v>245</v>
      </c>
      <c r="C89" s="150" t="s">
        <v>247</v>
      </c>
      <c r="D89" s="155" t="s">
        <v>65</v>
      </c>
      <c r="E89" s="155">
        <v>4</v>
      </c>
      <c r="F89" s="487">
        <v>74.8</v>
      </c>
      <c r="G89" s="485" t="s">
        <v>42</v>
      </c>
      <c r="H89" s="457"/>
    </row>
    <row r="90" spans="1:8" ht="25.5">
      <c r="A90" s="150">
        <v>6</v>
      </c>
      <c r="B90" s="150" t="s">
        <v>245</v>
      </c>
      <c r="C90" s="150" t="s">
        <v>247</v>
      </c>
      <c r="D90" s="155" t="s">
        <v>8</v>
      </c>
      <c r="E90" s="488">
        <v>2</v>
      </c>
      <c r="F90" s="487">
        <v>24.2</v>
      </c>
      <c r="G90" s="485" t="s">
        <v>42</v>
      </c>
      <c r="H90" s="457"/>
    </row>
    <row r="91" spans="1:8" ht="25.5">
      <c r="A91" s="150">
        <v>7</v>
      </c>
      <c r="B91" s="150" t="s">
        <v>245</v>
      </c>
      <c r="C91" s="150" t="s">
        <v>247</v>
      </c>
      <c r="D91" s="155" t="s">
        <v>11</v>
      </c>
      <c r="E91" s="488">
        <v>2</v>
      </c>
      <c r="F91" s="487">
        <v>13.2</v>
      </c>
      <c r="G91" s="485" t="s">
        <v>42</v>
      </c>
      <c r="H91" s="457"/>
    </row>
    <row r="92" spans="1:8" ht="26.25" thickBot="1">
      <c r="A92" s="159">
        <v>8</v>
      </c>
      <c r="B92" s="159" t="s">
        <v>245</v>
      </c>
      <c r="C92" s="159" t="s">
        <v>247</v>
      </c>
      <c r="D92" s="164" t="s">
        <v>10</v>
      </c>
      <c r="E92" s="489">
        <v>4</v>
      </c>
      <c r="F92" s="490">
        <v>99.35</v>
      </c>
      <c r="G92" s="491" t="s">
        <v>42</v>
      </c>
      <c r="H92" s="458"/>
    </row>
    <row r="93" spans="1:8" ht="16.5" thickBot="1">
      <c r="A93" s="619" t="s">
        <v>248</v>
      </c>
      <c r="B93" s="620"/>
      <c r="C93" s="620"/>
      <c r="D93" s="620"/>
      <c r="E93" s="620"/>
      <c r="F93" s="482">
        <v>128</v>
      </c>
      <c r="G93" s="480"/>
      <c r="H93" s="483">
        <v>900</v>
      </c>
    </row>
    <row r="94" spans="1:8" ht="25.5">
      <c r="A94" s="150">
        <v>1</v>
      </c>
      <c r="B94" s="150" t="s">
        <v>249</v>
      </c>
      <c r="C94" s="150" t="s">
        <v>250</v>
      </c>
      <c r="D94" s="151" t="s">
        <v>9</v>
      </c>
      <c r="E94" s="492">
        <v>1</v>
      </c>
      <c r="F94" s="484">
        <v>11.2</v>
      </c>
      <c r="G94" s="485" t="s">
        <v>42</v>
      </c>
      <c r="H94" s="456"/>
    </row>
    <row r="95" spans="1:8" ht="25.5">
      <c r="A95" s="150">
        <v>2</v>
      </c>
      <c r="B95" s="150" t="s">
        <v>249</v>
      </c>
      <c r="C95" s="150" t="s">
        <v>250</v>
      </c>
      <c r="D95" s="155" t="s">
        <v>65</v>
      </c>
      <c r="E95" s="488">
        <v>1</v>
      </c>
      <c r="F95" s="487">
        <v>11.6</v>
      </c>
      <c r="G95" s="485" t="s">
        <v>42</v>
      </c>
      <c r="H95" s="457"/>
    </row>
    <row r="96" spans="1:8" ht="25.5">
      <c r="A96" s="150">
        <v>3</v>
      </c>
      <c r="B96" s="150" t="s">
        <v>249</v>
      </c>
      <c r="C96" s="150" t="s">
        <v>250</v>
      </c>
      <c r="D96" s="155" t="s">
        <v>8</v>
      </c>
      <c r="E96" s="488">
        <v>1</v>
      </c>
      <c r="F96" s="487">
        <v>11.6</v>
      </c>
      <c r="G96" s="485" t="s">
        <v>42</v>
      </c>
      <c r="H96" s="457"/>
    </row>
    <row r="97" spans="1:8" ht="25.5">
      <c r="A97" s="150">
        <v>4</v>
      </c>
      <c r="B97" s="150" t="s">
        <v>249</v>
      </c>
      <c r="C97" s="150" t="s">
        <v>250</v>
      </c>
      <c r="D97" s="155" t="s">
        <v>10</v>
      </c>
      <c r="E97" s="488">
        <v>2</v>
      </c>
      <c r="F97" s="487">
        <v>34.4</v>
      </c>
      <c r="G97" s="485" t="s">
        <v>42</v>
      </c>
      <c r="H97" s="457"/>
    </row>
    <row r="98" spans="1:8" ht="38.25">
      <c r="A98" s="150">
        <v>5</v>
      </c>
      <c r="B98" s="150" t="s">
        <v>249</v>
      </c>
      <c r="C98" s="150" t="s">
        <v>251</v>
      </c>
      <c r="D98" s="151" t="s">
        <v>9</v>
      </c>
      <c r="E98" s="488">
        <v>1</v>
      </c>
      <c r="F98" s="487">
        <v>20.5</v>
      </c>
      <c r="G98" s="485" t="s">
        <v>42</v>
      </c>
      <c r="H98" s="457"/>
    </row>
    <row r="99" spans="1:8" ht="38.25">
      <c r="A99" s="150">
        <v>6</v>
      </c>
      <c r="B99" s="150" t="s">
        <v>249</v>
      </c>
      <c r="C99" s="150" t="s">
        <v>251</v>
      </c>
      <c r="D99" s="155" t="s">
        <v>65</v>
      </c>
      <c r="E99" s="488">
        <v>1</v>
      </c>
      <c r="F99" s="487">
        <v>9.5</v>
      </c>
      <c r="G99" s="485" t="s">
        <v>42</v>
      </c>
      <c r="H99" s="457"/>
    </row>
    <row r="100" spans="1:8" ht="38.25">
      <c r="A100" s="150">
        <v>7</v>
      </c>
      <c r="B100" s="150" t="s">
        <v>249</v>
      </c>
      <c r="C100" s="150" t="s">
        <v>251</v>
      </c>
      <c r="D100" s="155" t="s">
        <v>8</v>
      </c>
      <c r="E100" s="488">
        <v>2</v>
      </c>
      <c r="F100" s="487">
        <v>4.0999999999999996</v>
      </c>
      <c r="G100" s="485" t="s">
        <v>42</v>
      </c>
      <c r="H100" s="457"/>
    </row>
    <row r="101" spans="1:8" ht="39" thickBot="1">
      <c r="A101" s="159">
        <v>8</v>
      </c>
      <c r="B101" s="159" t="s">
        <v>249</v>
      </c>
      <c r="C101" s="159" t="s">
        <v>251</v>
      </c>
      <c r="D101" s="164" t="s">
        <v>10</v>
      </c>
      <c r="E101" s="489">
        <v>1</v>
      </c>
      <c r="F101" s="490">
        <v>25.1</v>
      </c>
      <c r="G101" s="491" t="s">
        <v>42</v>
      </c>
      <c r="H101" s="458"/>
    </row>
    <row r="102" spans="1:8" ht="16.5" thickBot="1">
      <c r="A102" s="619" t="s">
        <v>252</v>
      </c>
      <c r="B102" s="620"/>
      <c r="C102" s="620"/>
      <c r="D102" s="620"/>
      <c r="E102" s="620"/>
      <c r="F102" s="479">
        <v>165.39</v>
      </c>
      <c r="G102" s="480"/>
      <c r="H102" s="483">
        <v>1020</v>
      </c>
    </row>
    <row r="103" spans="1:8" ht="25.5">
      <c r="A103" s="151">
        <v>1</v>
      </c>
      <c r="B103" s="52" t="s">
        <v>253</v>
      </c>
      <c r="C103" s="84" t="s">
        <v>254</v>
      </c>
      <c r="D103" s="151" t="s">
        <v>9</v>
      </c>
      <c r="E103" s="151">
        <v>3</v>
      </c>
      <c r="F103" s="182">
        <v>28.49</v>
      </c>
      <c r="G103" s="493" t="s">
        <v>42</v>
      </c>
      <c r="H103" s="456"/>
    </row>
    <row r="104" spans="1:8" ht="25.5">
      <c r="A104" s="151">
        <v>2</v>
      </c>
      <c r="B104" s="52" t="s">
        <v>253</v>
      </c>
      <c r="C104" s="84" t="s">
        <v>254</v>
      </c>
      <c r="D104" s="155" t="s">
        <v>65</v>
      </c>
      <c r="E104" s="155">
        <v>2</v>
      </c>
      <c r="F104" s="183">
        <v>55.65</v>
      </c>
      <c r="G104" s="493" t="s">
        <v>42</v>
      </c>
      <c r="H104" s="457"/>
    </row>
    <row r="105" spans="1:8" ht="25.5">
      <c r="A105" s="151">
        <v>3</v>
      </c>
      <c r="B105" s="52" t="s">
        <v>253</v>
      </c>
      <c r="C105" s="84" t="s">
        <v>254</v>
      </c>
      <c r="D105" s="155" t="s">
        <v>11</v>
      </c>
      <c r="E105" s="155">
        <v>4</v>
      </c>
      <c r="F105" s="183">
        <v>35.06</v>
      </c>
      <c r="G105" s="493" t="s">
        <v>42</v>
      </c>
      <c r="H105" s="457"/>
    </row>
    <row r="106" spans="1:8" ht="25.5">
      <c r="A106" s="151">
        <v>4</v>
      </c>
      <c r="B106" s="52" t="s">
        <v>253</v>
      </c>
      <c r="C106" s="84" t="s">
        <v>254</v>
      </c>
      <c r="D106" s="155" t="s">
        <v>8</v>
      </c>
      <c r="E106" s="155">
        <v>3</v>
      </c>
      <c r="F106" s="183">
        <v>23.91</v>
      </c>
      <c r="G106" s="493" t="s">
        <v>42</v>
      </c>
      <c r="H106" s="457"/>
    </row>
    <row r="107" spans="1:8" ht="26.25" thickBot="1">
      <c r="A107" s="186">
        <v>5</v>
      </c>
      <c r="B107" s="184" t="s">
        <v>253</v>
      </c>
      <c r="C107" s="494" t="s">
        <v>254</v>
      </c>
      <c r="D107" s="164" t="s">
        <v>228</v>
      </c>
      <c r="E107" s="164">
        <v>2</v>
      </c>
      <c r="F107" s="185">
        <v>22.28</v>
      </c>
      <c r="G107" s="495" t="s">
        <v>42</v>
      </c>
      <c r="H107" s="458"/>
    </row>
    <row r="108" spans="1:8" ht="16.5" thickBot="1">
      <c r="A108" s="619" t="s">
        <v>255</v>
      </c>
      <c r="B108" s="620"/>
      <c r="C108" s="620"/>
      <c r="D108" s="620"/>
      <c r="E108" s="620"/>
      <c r="F108" s="479">
        <v>227.09</v>
      </c>
      <c r="G108" s="480"/>
      <c r="H108" s="496">
        <v>0</v>
      </c>
    </row>
    <row r="109" spans="1:8" ht="38.25">
      <c r="A109" s="151">
        <v>1</v>
      </c>
      <c r="B109" s="52" t="s">
        <v>256</v>
      </c>
      <c r="C109" s="84" t="s">
        <v>257</v>
      </c>
      <c r="D109" s="151" t="s">
        <v>9</v>
      </c>
      <c r="E109" s="151">
        <v>4</v>
      </c>
      <c r="F109" s="182">
        <v>49.84</v>
      </c>
      <c r="G109" s="493" t="s">
        <v>42</v>
      </c>
      <c r="H109" s="456"/>
    </row>
    <row r="110" spans="1:8" ht="38.25">
      <c r="A110" s="151">
        <v>2</v>
      </c>
      <c r="B110" s="52" t="s">
        <v>256</v>
      </c>
      <c r="C110" s="84" t="s">
        <v>257</v>
      </c>
      <c r="D110" s="155" t="s">
        <v>65</v>
      </c>
      <c r="E110" s="155">
        <v>7</v>
      </c>
      <c r="F110" s="183">
        <v>115.5</v>
      </c>
      <c r="G110" s="493" t="s">
        <v>42</v>
      </c>
      <c r="H110" s="457"/>
    </row>
    <row r="111" spans="1:8" ht="38.25">
      <c r="A111" s="151">
        <v>3</v>
      </c>
      <c r="B111" s="52" t="s">
        <v>256</v>
      </c>
      <c r="C111" s="84" t="s">
        <v>257</v>
      </c>
      <c r="D111" s="155" t="s">
        <v>11</v>
      </c>
      <c r="E111" s="155">
        <v>4</v>
      </c>
      <c r="F111" s="183">
        <v>8.9499999999999993</v>
      </c>
      <c r="G111" s="493" t="s">
        <v>42</v>
      </c>
      <c r="H111" s="457"/>
    </row>
    <row r="112" spans="1:8" ht="38.25">
      <c r="A112" s="151">
        <v>4</v>
      </c>
      <c r="B112" s="52" t="s">
        <v>256</v>
      </c>
      <c r="C112" s="84" t="s">
        <v>257</v>
      </c>
      <c r="D112" s="155" t="s">
        <v>8</v>
      </c>
      <c r="E112" s="164">
        <v>2</v>
      </c>
      <c r="F112" s="185">
        <v>46</v>
      </c>
      <c r="G112" s="155" t="s">
        <v>42</v>
      </c>
      <c r="H112" s="457"/>
    </row>
    <row r="113" spans="1:8" ht="39" thickBot="1">
      <c r="A113" s="186">
        <v>5</v>
      </c>
      <c r="B113" s="184" t="s">
        <v>256</v>
      </c>
      <c r="C113" s="494" t="s">
        <v>257</v>
      </c>
      <c r="D113" s="164" t="s">
        <v>228</v>
      </c>
      <c r="E113" s="164">
        <v>1</v>
      </c>
      <c r="F113" s="185">
        <v>6.8</v>
      </c>
      <c r="G113" s="164" t="s">
        <v>42</v>
      </c>
      <c r="H113" s="458"/>
    </row>
    <row r="114" spans="1:8" ht="16.5" thickBot="1">
      <c r="A114" s="619" t="s">
        <v>258</v>
      </c>
      <c r="B114" s="620"/>
      <c r="C114" s="620"/>
      <c r="D114" s="620"/>
      <c r="E114" s="620"/>
      <c r="F114" s="479">
        <v>174.78</v>
      </c>
      <c r="G114" s="480"/>
      <c r="H114" s="483">
        <v>610</v>
      </c>
    </row>
    <row r="115" spans="1:8" ht="25.5">
      <c r="A115" s="84">
        <v>1</v>
      </c>
      <c r="B115" s="51" t="s">
        <v>259</v>
      </c>
      <c r="C115" s="51" t="s">
        <v>260</v>
      </c>
      <c r="D115" s="151" t="s">
        <v>9</v>
      </c>
      <c r="E115" s="84">
        <v>5</v>
      </c>
      <c r="F115" s="497">
        <v>46.3</v>
      </c>
      <c r="G115" s="485" t="s">
        <v>42</v>
      </c>
      <c r="H115" s="456"/>
    </row>
    <row r="116" spans="1:8" ht="25.5">
      <c r="A116" s="86">
        <v>2</v>
      </c>
      <c r="B116" s="51" t="s">
        <v>259</v>
      </c>
      <c r="C116" s="56" t="s">
        <v>260</v>
      </c>
      <c r="D116" s="155" t="s">
        <v>65</v>
      </c>
      <c r="E116" s="86">
        <v>7</v>
      </c>
      <c r="F116" s="498">
        <v>20.49</v>
      </c>
      <c r="G116" s="485" t="s">
        <v>42</v>
      </c>
      <c r="H116" s="457"/>
    </row>
    <row r="117" spans="1:8" ht="25.5">
      <c r="A117" s="86">
        <v>3</v>
      </c>
      <c r="B117" s="51" t="s">
        <v>259</v>
      </c>
      <c r="C117" s="56" t="s">
        <v>260</v>
      </c>
      <c r="D117" s="155" t="s">
        <v>8</v>
      </c>
      <c r="E117" s="86">
        <v>5</v>
      </c>
      <c r="F117" s="498">
        <v>36.6</v>
      </c>
      <c r="G117" s="485" t="s">
        <v>42</v>
      </c>
      <c r="H117" s="457"/>
    </row>
    <row r="118" spans="1:8" ht="25.5">
      <c r="A118" s="86">
        <v>4</v>
      </c>
      <c r="B118" s="51" t="s">
        <v>259</v>
      </c>
      <c r="C118" s="56" t="s">
        <v>260</v>
      </c>
      <c r="D118" s="155" t="s">
        <v>11</v>
      </c>
      <c r="E118" s="86">
        <v>2</v>
      </c>
      <c r="F118" s="499">
        <v>14.39</v>
      </c>
      <c r="G118" s="485" t="s">
        <v>42</v>
      </c>
      <c r="H118" s="457"/>
    </row>
    <row r="119" spans="1:8" ht="26.25" thickBot="1">
      <c r="A119" s="89">
        <v>5</v>
      </c>
      <c r="B119" s="88" t="s">
        <v>259</v>
      </c>
      <c r="C119" s="66" t="s">
        <v>260</v>
      </c>
      <c r="D119" s="164" t="s">
        <v>10</v>
      </c>
      <c r="E119" s="89">
        <v>3</v>
      </c>
      <c r="F119" s="187">
        <v>57</v>
      </c>
      <c r="G119" s="491" t="s">
        <v>42</v>
      </c>
      <c r="H119" s="458"/>
    </row>
    <row r="120" spans="1:8" ht="16.5" thickBot="1">
      <c r="A120" s="619" t="s">
        <v>261</v>
      </c>
      <c r="B120" s="620"/>
      <c r="C120" s="620"/>
      <c r="D120" s="620"/>
      <c r="E120" s="620"/>
      <c r="F120" s="479">
        <v>228.62</v>
      </c>
      <c r="G120" s="480"/>
      <c r="H120" s="483">
        <v>1300</v>
      </c>
    </row>
    <row r="121" spans="1:8" ht="25.5">
      <c r="A121" s="150">
        <v>1</v>
      </c>
      <c r="B121" s="51" t="s">
        <v>262</v>
      </c>
      <c r="C121" s="51" t="s">
        <v>263</v>
      </c>
      <c r="D121" s="151" t="s">
        <v>65</v>
      </c>
      <c r="E121" s="151">
        <v>3</v>
      </c>
      <c r="F121" s="484">
        <v>67.44</v>
      </c>
      <c r="G121" s="485" t="s">
        <v>42</v>
      </c>
      <c r="H121" s="456"/>
    </row>
    <row r="122" spans="1:8" ht="25.5">
      <c r="A122" s="150">
        <v>2</v>
      </c>
      <c r="B122" s="51" t="s">
        <v>262</v>
      </c>
      <c r="C122" s="56" t="s">
        <v>263</v>
      </c>
      <c r="D122" s="135" t="s">
        <v>9</v>
      </c>
      <c r="E122" s="155">
        <v>5</v>
      </c>
      <c r="F122" s="487">
        <v>86.07</v>
      </c>
      <c r="G122" s="485" t="s">
        <v>42</v>
      </c>
      <c r="H122" s="457"/>
    </row>
    <row r="123" spans="1:8" ht="25.5">
      <c r="A123" s="150">
        <v>3</v>
      </c>
      <c r="B123" s="51" t="s">
        <v>262</v>
      </c>
      <c r="C123" s="56" t="s">
        <v>263</v>
      </c>
      <c r="D123" s="135" t="s">
        <v>8</v>
      </c>
      <c r="E123" s="155">
        <v>3</v>
      </c>
      <c r="F123" s="487">
        <v>26.22</v>
      </c>
      <c r="G123" s="485" t="s">
        <v>42</v>
      </c>
      <c r="H123" s="457"/>
    </row>
    <row r="124" spans="1:8" ht="26.25" thickBot="1">
      <c r="A124" s="159">
        <v>4</v>
      </c>
      <c r="B124" s="88" t="s">
        <v>262</v>
      </c>
      <c r="C124" s="66" t="s">
        <v>263</v>
      </c>
      <c r="D124" s="139" t="s">
        <v>10</v>
      </c>
      <c r="E124" s="164">
        <v>4</v>
      </c>
      <c r="F124" s="490">
        <v>48.89</v>
      </c>
      <c r="G124" s="491" t="s">
        <v>42</v>
      </c>
      <c r="H124" s="458"/>
    </row>
    <row r="125" spans="1:8" ht="16.5" thickBot="1">
      <c r="A125" s="619" t="s">
        <v>264</v>
      </c>
      <c r="B125" s="620"/>
      <c r="C125" s="620"/>
      <c r="D125" s="620"/>
      <c r="E125" s="620"/>
      <c r="F125" s="479">
        <v>149.65</v>
      </c>
      <c r="G125" s="479"/>
      <c r="H125" s="483">
        <v>1050</v>
      </c>
    </row>
    <row r="126" spans="1:8" ht="25.5">
      <c r="A126" s="150">
        <v>1</v>
      </c>
      <c r="B126" s="51" t="s">
        <v>265</v>
      </c>
      <c r="C126" s="51" t="s">
        <v>263</v>
      </c>
      <c r="D126" s="151" t="s">
        <v>65</v>
      </c>
      <c r="E126" s="151">
        <v>3</v>
      </c>
      <c r="F126" s="484">
        <v>47.49</v>
      </c>
      <c r="G126" s="485" t="s">
        <v>42</v>
      </c>
      <c r="H126" s="456"/>
    </row>
    <row r="127" spans="1:8" ht="25.5">
      <c r="A127" s="150">
        <v>2</v>
      </c>
      <c r="B127" s="51" t="s">
        <v>265</v>
      </c>
      <c r="C127" s="56" t="s">
        <v>263</v>
      </c>
      <c r="D127" s="135" t="s">
        <v>8</v>
      </c>
      <c r="E127" s="155">
        <v>4</v>
      </c>
      <c r="F127" s="487">
        <v>40.14</v>
      </c>
      <c r="G127" s="500" t="s">
        <v>42</v>
      </c>
      <c r="H127" s="457"/>
    </row>
    <row r="128" spans="1:8" ht="26.25" thickBot="1">
      <c r="A128" s="159">
        <v>3</v>
      </c>
      <c r="B128" s="88" t="s">
        <v>265</v>
      </c>
      <c r="C128" s="66" t="s">
        <v>263</v>
      </c>
      <c r="D128" s="139" t="s">
        <v>10</v>
      </c>
      <c r="E128" s="164">
        <v>3</v>
      </c>
      <c r="F128" s="490">
        <v>62.02</v>
      </c>
      <c r="G128" s="501" t="s">
        <v>42</v>
      </c>
      <c r="H128" s="458"/>
    </row>
    <row r="129" spans="1:8" ht="16.5" thickBot="1">
      <c r="A129" s="619" t="s">
        <v>266</v>
      </c>
      <c r="B129" s="620"/>
      <c r="C129" s="620"/>
      <c r="D129" s="620"/>
      <c r="E129" s="620"/>
      <c r="F129" s="482">
        <v>170.5</v>
      </c>
      <c r="G129" s="480"/>
      <c r="H129" s="496">
        <v>0</v>
      </c>
    </row>
    <row r="130" spans="1:8" ht="25.5">
      <c r="A130" s="502">
        <v>1</v>
      </c>
      <c r="B130" s="502" t="s">
        <v>899</v>
      </c>
      <c r="C130" s="502" t="s">
        <v>263</v>
      </c>
      <c r="D130" s="503" t="s">
        <v>9</v>
      </c>
      <c r="E130" s="504">
        <v>1</v>
      </c>
      <c r="F130" s="504">
        <v>23</v>
      </c>
      <c r="G130" s="504" t="s">
        <v>42</v>
      </c>
      <c r="H130" s="456"/>
    </row>
    <row r="131" spans="1:8" ht="25.5">
      <c r="A131" s="502">
        <v>2</v>
      </c>
      <c r="B131" s="502" t="s">
        <v>899</v>
      </c>
      <c r="C131" s="502" t="s">
        <v>263</v>
      </c>
      <c r="D131" s="502" t="s">
        <v>899</v>
      </c>
      <c r="E131" s="504">
        <v>6</v>
      </c>
      <c r="F131" s="504">
        <v>76</v>
      </c>
      <c r="G131" s="504" t="s">
        <v>42</v>
      </c>
      <c r="H131" s="457"/>
    </row>
    <row r="132" spans="1:8" ht="25.5">
      <c r="A132" s="502">
        <v>3</v>
      </c>
      <c r="B132" s="502" t="s">
        <v>899</v>
      </c>
      <c r="C132" s="502" t="s">
        <v>263</v>
      </c>
      <c r="D132" s="274" t="s">
        <v>8</v>
      </c>
      <c r="E132" s="504">
        <v>4</v>
      </c>
      <c r="F132" s="504">
        <v>28.5</v>
      </c>
      <c r="G132" s="504" t="s">
        <v>42</v>
      </c>
      <c r="H132" s="457"/>
    </row>
    <row r="133" spans="1:8" ht="26.25" thickBot="1">
      <c r="A133" s="505">
        <v>4</v>
      </c>
      <c r="B133" s="502" t="s">
        <v>899</v>
      </c>
      <c r="C133" s="505" t="s">
        <v>263</v>
      </c>
      <c r="D133" s="506" t="s">
        <v>267</v>
      </c>
      <c r="E133" s="504">
        <v>2</v>
      </c>
      <c r="F133" s="504">
        <v>43</v>
      </c>
      <c r="G133" s="504" t="s">
        <v>42</v>
      </c>
      <c r="H133" s="458"/>
    </row>
    <row r="134" spans="1:8" ht="16.5" thickBot="1">
      <c r="A134" s="619" t="s">
        <v>268</v>
      </c>
      <c r="B134" s="620"/>
      <c r="C134" s="620"/>
      <c r="D134" s="620"/>
      <c r="E134" s="620"/>
      <c r="F134" s="479">
        <v>118.11</v>
      </c>
      <c r="G134" s="480"/>
      <c r="H134" s="483">
        <v>450</v>
      </c>
    </row>
    <row r="135" spans="1:8" ht="25.5">
      <c r="A135" s="150">
        <v>1</v>
      </c>
      <c r="B135" s="51" t="s">
        <v>269</v>
      </c>
      <c r="C135" s="51" t="s">
        <v>146</v>
      </c>
      <c r="D135" s="132" t="s">
        <v>11</v>
      </c>
      <c r="E135" s="155">
        <v>4</v>
      </c>
      <c r="F135" s="487">
        <v>6.09</v>
      </c>
      <c r="G135" s="500" t="s">
        <v>42</v>
      </c>
      <c r="H135" s="456"/>
    </row>
    <row r="136" spans="1:8" ht="25.5">
      <c r="A136" s="150">
        <v>2</v>
      </c>
      <c r="B136" s="56" t="s">
        <v>269</v>
      </c>
      <c r="C136" s="56" t="s">
        <v>146</v>
      </c>
      <c r="D136" s="155" t="s">
        <v>65</v>
      </c>
      <c r="E136" s="155">
        <v>3</v>
      </c>
      <c r="F136" s="487">
        <v>45</v>
      </c>
      <c r="G136" s="500" t="s">
        <v>42</v>
      </c>
      <c r="H136" s="457"/>
    </row>
    <row r="137" spans="1:8" ht="25.5">
      <c r="A137" s="150">
        <v>3</v>
      </c>
      <c r="B137" s="56" t="s">
        <v>269</v>
      </c>
      <c r="C137" s="56" t="s">
        <v>146</v>
      </c>
      <c r="D137" s="135" t="s">
        <v>9</v>
      </c>
      <c r="E137" s="507">
        <v>3</v>
      </c>
      <c r="F137" s="507">
        <v>31.73</v>
      </c>
      <c r="G137" s="500" t="s">
        <v>42</v>
      </c>
      <c r="H137" s="457"/>
    </row>
    <row r="138" spans="1:8" ht="25.5">
      <c r="A138" s="150">
        <v>4</v>
      </c>
      <c r="B138" s="56" t="s">
        <v>269</v>
      </c>
      <c r="C138" s="56" t="s">
        <v>146</v>
      </c>
      <c r="D138" s="135" t="s">
        <v>8</v>
      </c>
      <c r="E138" s="155">
        <v>2</v>
      </c>
      <c r="F138" s="487">
        <v>14.64</v>
      </c>
      <c r="G138" s="500" t="s">
        <v>42</v>
      </c>
      <c r="H138" s="457"/>
    </row>
    <row r="139" spans="1:8" ht="26.25" thickBot="1">
      <c r="A139" s="159">
        <v>5</v>
      </c>
      <c r="B139" s="66" t="s">
        <v>269</v>
      </c>
      <c r="C139" s="66" t="s">
        <v>146</v>
      </c>
      <c r="D139" s="139" t="s">
        <v>10</v>
      </c>
      <c r="E139" s="164">
        <v>2</v>
      </c>
      <c r="F139" s="490">
        <v>20.65</v>
      </c>
      <c r="G139" s="501" t="s">
        <v>42</v>
      </c>
      <c r="H139" s="458"/>
    </row>
    <row r="140" spans="1:8" ht="16.5" customHeight="1" thickBot="1">
      <c r="A140" s="621" t="s">
        <v>270</v>
      </c>
      <c r="B140" s="622"/>
      <c r="C140" s="622"/>
      <c r="D140" s="622"/>
      <c r="E140" s="622"/>
      <c r="F140" s="508">
        <v>1265.8</v>
      </c>
      <c r="G140" s="453"/>
      <c r="H140" s="459">
        <v>0</v>
      </c>
    </row>
    <row r="141" spans="1:8" ht="25.5">
      <c r="A141" s="502">
        <v>1</v>
      </c>
      <c r="B141" s="502" t="s">
        <v>271</v>
      </c>
      <c r="C141" s="502" t="s">
        <v>272</v>
      </c>
      <c r="D141" s="502" t="s">
        <v>9</v>
      </c>
      <c r="E141" s="502">
        <v>5</v>
      </c>
      <c r="F141" s="509">
        <v>57.5</v>
      </c>
      <c r="G141" s="510" t="s">
        <v>42</v>
      </c>
      <c r="H141" s="456"/>
    </row>
    <row r="142" spans="1:8" ht="25.5">
      <c r="A142" s="504">
        <v>2</v>
      </c>
      <c r="B142" s="502" t="s">
        <v>271</v>
      </c>
      <c r="C142" s="504" t="s">
        <v>272</v>
      </c>
      <c r="D142" s="504" t="s">
        <v>65</v>
      </c>
      <c r="E142" s="504">
        <v>8</v>
      </c>
      <c r="F142" s="511">
        <v>282</v>
      </c>
      <c r="G142" s="512" t="s">
        <v>42</v>
      </c>
      <c r="H142" s="457"/>
    </row>
    <row r="143" spans="1:8" ht="25.5">
      <c r="A143" s="504">
        <v>3</v>
      </c>
      <c r="B143" s="502" t="s">
        <v>271</v>
      </c>
      <c r="C143" s="504" t="s">
        <v>272</v>
      </c>
      <c r="D143" s="504" t="s">
        <v>8</v>
      </c>
      <c r="E143" s="504">
        <v>4</v>
      </c>
      <c r="F143" s="511">
        <v>13</v>
      </c>
      <c r="G143" s="512" t="s">
        <v>42</v>
      </c>
      <c r="H143" s="457"/>
    </row>
    <row r="144" spans="1:8" ht="25.5">
      <c r="A144" s="504">
        <v>4</v>
      </c>
      <c r="B144" s="502" t="s">
        <v>271</v>
      </c>
      <c r="C144" s="504" t="s">
        <v>272</v>
      </c>
      <c r="D144" s="504" t="s">
        <v>10</v>
      </c>
      <c r="E144" s="504">
        <v>6</v>
      </c>
      <c r="F144" s="511">
        <v>70.099999999999994</v>
      </c>
      <c r="G144" s="512" t="s">
        <v>42</v>
      </c>
      <c r="H144" s="457"/>
    </row>
    <row r="145" spans="1:8" ht="25.5">
      <c r="A145" s="504">
        <v>5</v>
      </c>
      <c r="B145" s="502" t="s">
        <v>271</v>
      </c>
      <c r="C145" s="504" t="s">
        <v>273</v>
      </c>
      <c r="D145" s="504" t="s">
        <v>9</v>
      </c>
      <c r="E145" s="504">
        <v>2</v>
      </c>
      <c r="F145" s="511">
        <v>42</v>
      </c>
      <c r="G145" s="512" t="s">
        <v>42</v>
      </c>
      <c r="H145" s="457"/>
    </row>
    <row r="146" spans="1:8" ht="25.5">
      <c r="A146" s="504">
        <v>6</v>
      </c>
      <c r="B146" s="502" t="s">
        <v>271</v>
      </c>
      <c r="C146" s="504" t="s">
        <v>273</v>
      </c>
      <c r="D146" s="504" t="s">
        <v>8</v>
      </c>
      <c r="E146" s="504">
        <v>3</v>
      </c>
      <c r="F146" s="511">
        <v>33</v>
      </c>
      <c r="G146" s="512" t="s">
        <v>42</v>
      </c>
      <c r="H146" s="457"/>
    </row>
    <row r="147" spans="1:8" ht="25.5">
      <c r="A147" s="504">
        <v>7</v>
      </c>
      <c r="B147" s="502" t="s">
        <v>271</v>
      </c>
      <c r="C147" s="504" t="s">
        <v>273</v>
      </c>
      <c r="D147" s="504" t="s">
        <v>10</v>
      </c>
      <c r="E147" s="504">
        <v>4</v>
      </c>
      <c r="F147" s="511">
        <v>79</v>
      </c>
      <c r="G147" s="512" t="s">
        <v>42</v>
      </c>
      <c r="H147" s="457"/>
    </row>
    <row r="148" spans="1:8" ht="25.5">
      <c r="A148" s="504">
        <v>8</v>
      </c>
      <c r="B148" s="502" t="s">
        <v>271</v>
      </c>
      <c r="C148" s="504" t="s">
        <v>274</v>
      </c>
      <c r="D148" s="504" t="s">
        <v>9</v>
      </c>
      <c r="E148" s="504">
        <v>2</v>
      </c>
      <c r="F148" s="511">
        <v>50</v>
      </c>
      <c r="G148" s="512" t="s">
        <v>42</v>
      </c>
      <c r="H148" s="457"/>
    </row>
    <row r="149" spans="1:8" ht="25.5">
      <c r="A149" s="504">
        <v>9</v>
      </c>
      <c r="B149" s="502" t="s">
        <v>271</v>
      </c>
      <c r="C149" s="504" t="s">
        <v>274</v>
      </c>
      <c r="D149" s="504" t="s">
        <v>8</v>
      </c>
      <c r="E149" s="504">
        <v>2</v>
      </c>
      <c r="F149" s="511">
        <v>11</v>
      </c>
      <c r="G149" s="512" t="s">
        <v>42</v>
      </c>
      <c r="H149" s="457"/>
    </row>
    <row r="150" spans="1:8" ht="25.5">
      <c r="A150" s="504">
        <v>10</v>
      </c>
      <c r="B150" s="502" t="s">
        <v>271</v>
      </c>
      <c r="C150" s="504" t="s">
        <v>274</v>
      </c>
      <c r="D150" s="504" t="s">
        <v>65</v>
      </c>
      <c r="E150" s="504">
        <v>14</v>
      </c>
      <c r="F150" s="511">
        <v>330</v>
      </c>
      <c r="G150" s="512" t="s">
        <v>42</v>
      </c>
      <c r="H150" s="457"/>
    </row>
    <row r="151" spans="1:8" ht="25.5">
      <c r="A151" s="504">
        <v>11</v>
      </c>
      <c r="B151" s="502" t="s">
        <v>271</v>
      </c>
      <c r="C151" s="504" t="s">
        <v>274</v>
      </c>
      <c r="D151" s="504" t="s">
        <v>10</v>
      </c>
      <c r="E151" s="504">
        <v>1</v>
      </c>
      <c r="F151" s="511">
        <v>15</v>
      </c>
      <c r="G151" s="512" t="s">
        <v>42</v>
      </c>
      <c r="H151" s="457"/>
    </row>
    <row r="152" spans="1:8" ht="25.5">
      <c r="A152" s="504">
        <v>12</v>
      </c>
      <c r="B152" s="502" t="s">
        <v>271</v>
      </c>
      <c r="C152" s="504" t="s">
        <v>275</v>
      </c>
      <c r="D152" s="504" t="s">
        <v>9</v>
      </c>
      <c r="E152" s="504">
        <v>2</v>
      </c>
      <c r="F152" s="511">
        <v>30</v>
      </c>
      <c r="G152" s="512" t="s">
        <v>42</v>
      </c>
      <c r="H152" s="457"/>
    </row>
    <row r="153" spans="1:8" ht="25.5">
      <c r="A153" s="504">
        <v>13</v>
      </c>
      <c r="B153" s="502" t="s">
        <v>271</v>
      </c>
      <c r="C153" s="504" t="s">
        <v>275</v>
      </c>
      <c r="D153" s="504" t="s">
        <v>8</v>
      </c>
      <c r="E153" s="504">
        <v>2</v>
      </c>
      <c r="F153" s="511">
        <v>11</v>
      </c>
      <c r="G153" s="512" t="s">
        <v>42</v>
      </c>
      <c r="H153" s="457"/>
    </row>
    <row r="154" spans="1:8" ht="25.5">
      <c r="A154" s="504">
        <v>14</v>
      </c>
      <c r="B154" s="502" t="s">
        <v>271</v>
      </c>
      <c r="C154" s="504" t="s">
        <v>275</v>
      </c>
      <c r="D154" s="504" t="s">
        <v>65</v>
      </c>
      <c r="E154" s="504">
        <v>8</v>
      </c>
      <c r="F154" s="511">
        <v>200</v>
      </c>
      <c r="G154" s="512" t="s">
        <v>42</v>
      </c>
      <c r="H154" s="457"/>
    </row>
    <row r="155" spans="1:8" ht="25.5">
      <c r="A155" s="504">
        <v>15</v>
      </c>
      <c r="B155" s="502" t="s">
        <v>271</v>
      </c>
      <c r="C155" s="504" t="s">
        <v>276</v>
      </c>
      <c r="D155" s="504" t="s">
        <v>8</v>
      </c>
      <c r="E155" s="504">
        <v>1</v>
      </c>
      <c r="F155" s="511">
        <v>3</v>
      </c>
      <c r="G155" s="512" t="s">
        <v>42</v>
      </c>
      <c r="H155" s="457"/>
    </row>
    <row r="156" spans="1:8" ht="25.5">
      <c r="A156" s="504">
        <v>16</v>
      </c>
      <c r="B156" s="502" t="s">
        <v>271</v>
      </c>
      <c r="C156" s="504" t="s">
        <v>276</v>
      </c>
      <c r="D156" s="504" t="s">
        <v>65</v>
      </c>
      <c r="E156" s="504">
        <v>2</v>
      </c>
      <c r="F156" s="511">
        <v>30</v>
      </c>
      <c r="G156" s="512" t="s">
        <v>42</v>
      </c>
      <c r="H156" s="457"/>
    </row>
    <row r="157" spans="1:8" ht="15.75" customHeight="1" thickBot="1">
      <c r="A157" s="513">
        <v>17</v>
      </c>
      <c r="B157" s="505" t="s">
        <v>850</v>
      </c>
      <c r="C157" s="513" t="s">
        <v>851</v>
      </c>
      <c r="D157" s="513" t="s">
        <v>10</v>
      </c>
      <c r="E157" s="513">
        <v>1</v>
      </c>
      <c r="F157" s="514">
        <v>9.1999999999999993</v>
      </c>
      <c r="G157" s="515" t="s">
        <v>42</v>
      </c>
      <c r="H157" s="458"/>
    </row>
    <row r="158" spans="1:8" ht="16.5" customHeight="1" thickBot="1">
      <c r="A158" s="623" t="s">
        <v>277</v>
      </c>
      <c r="B158" s="624"/>
      <c r="C158" s="624"/>
      <c r="D158" s="624"/>
      <c r="E158" s="624"/>
      <c r="F158" s="516">
        <v>260</v>
      </c>
      <c r="G158" s="463"/>
      <c r="H158" s="464">
        <v>0</v>
      </c>
    </row>
    <row r="159" spans="1:8" ht="25.5">
      <c r="A159" s="502">
        <v>1</v>
      </c>
      <c r="B159" s="502" t="s">
        <v>278</v>
      </c>
      <c r="C159" s="502" t="s">
        <v>279</v>
      </c>
      <c r="D159" s="502" t="s">
        <v>9</v>
      </c>
      <c r="E159" s="502">
        <v>3</v>
      </c>
      <c r="F159" s="509">
        <v>60</v>
      </c>
      <c r="G159" s="510" t="s">
        <v>42</v>
      </c>
      <c r="H159" s="456"/>
    </row>
    <row r="160" spans="1:8" ht="25.5">
      <c r="A160" s="504">
        <v>2</v>
      </c>
      <c r="B160" s="504" t="s">
        <v>278</v>
      </c>
      <c r="C160" s="504" t="s">
        <v>279</v>
      </c>
      <c r="D160" s="504" t="s">
        <v>65</v>
      </c>
      <c r="E160" s="504">
        <v>2</v>
      </c>
      <c r="F160" s="511">
        <v>39</v>
      </c>
      <c r="G160" s="512" t="s">
        <v>42</v>
      </c>
      <c r="H160" s="457"/>
    </row>
    <row r="161" spans="1:8" ht="25.5">
      <c r="A161" s="504">
        <v>3</v>
      </c>
      <c r="B161" s="504" t="s">
        <v>278</v>
      </c>
      <c r="C161" s="504" t="s">
        <v>279</v>
      </c>
      <c r="D161" s="504" t="s">
        <v>11</v>
      </c>
      <c r="E161" s="504">
        <v>12</v>
      </c>
      <c r="F161" s="511">
        <v>136</v>
      </c>
      <c r="G161" s="512" t="s">
        <v>42</v>
      </c>
      <c r="H161" s="457"/>
    </row>
    <row r="162" spans="1:8" ht="15.75" customHeight="1" thickBot="1">
      <c r="A162" s="513">
        <v>4</v>
      </c>
      <c r="B162" s="513" t="s">
        <v>278</v>
      </c>
      <c r="C162" s="513" t="s">
        <v>279</v>
      </c>
      <c r="D162" s="513" t="s">
        <v>8</v>
      </c>
      <c r="E162" s="513">
        <v>2</v>
      </c>
      <c r="F162" s="514">
        <v>25</v>
      </c>
      <c r="G162" s="515" t="s">
        <v>42</v>
      </c>
      <c r="H162" s="458"/>
    </row>
    <row r="163" spans="1:8" ht="16.5" customHeight="1" thickBot="1">
      <c r="A163" s="623" t="s">
        <v>280</v>
      </c>
      <c r="B163" s="624"/>
      <c r="C163" s="624"/>
      <c r="D163" s="624"/>
      <c r="E163" s="624"/>
      <c r="F163" s="516">
        <v>167</v>
      </c>
      <c r="G163" s="463"/>
      <c r="H163" s="464">
        <v>0</v>
      </c>
    </row>
    <row r="164" spans="1:8">
      <c r="A164" s="93">
        <v>1</v>
      </c>
      <c r="B164" s="93" t="s">
        <v>281</v>
      </c>
      <c r="C164" s="93" t="s">
        <v>279</v>
      </c>
      <c r="D164" s="93" t="s">
        <v>9</v>
      </c>
      <c r="E164" s="93">
        <v>1</v>
      </c>
      <c r="F164" s="64">
        <v>28</v>
      </c>
      <c r="G164" s="517" t="s">
        <v>42</v>
      </c>
      <c r="H164" s="456"/>
    </row>
    <row r="165" spans="1:8" ht="25.5">
      <c r="A165" s="95">
        <v>2</v>
      </c>
      <c r="B165" s="95" t="s">
        <v>281</v>
      </c>
      <c r="C165" s="95" t="s">
        <v>279</v>
      </c>
      <c r="D165" s="95" t="s">
        <v>65</v>
      </c>
      <c r="E165" s="95">
        <v>2</v>
      </c>
      <c r="F165" s="65">
        <v>21</v>
      </c>
      <c r="G165" s="431" t="s">
        <v>42</v>
      </c>
      <c r="H165" s="457"/>
    </row>
    <row r="166" spans="1:8">
      <c r="A166" s="95">
        <v>3</v>
      </c>
      <c r="B166" s="95" t="s">
        <v>281</v>
      </c>
      <c r="C166" s="95" t="s">
        <v>279</v>
      </c>
      <c r="D166" s="95" t="s">
        <v>10</v>
      </c>
      <c r="E166" s="95">
        <v>1</v>
      </c>
      <c r="F166" s="65">
        <v>66</v>
      </c>
      <c r="G166" s="431" t="s">
        <v>42</v>
      </c>
      <c r="H166" s="457"/>
    </row>
    <row r="167" spans="1:8">
      <c r="A167" s="95" t="s">
        <v>282</v>
      </c>
      <c r="B167" s="95" t="s">
        <v>281</v>
      </c>
      <c r="C167" s="95" t="s">
        <v>279</v>
      </c>
      <c r="D167" s="95" t="s">
        <v>11</v>
      </c>
      <c r="E167" s="95">
        <v>1</v>
      </c>
      <c r="F167" s="65">
        <v>22</v>
      </c>
      <c r="G167" s="431" t="s">
        <v>42</v>
      </c>
      <c r="H167" s="457"/>
    </row>
    <row r="168" spans="1:8" ht="15.75" customHeight="1" thickBot="1">
      <c r="A168" s="96">
        <v>5</v>
      </c>
      <c r="B168" s="96" t="s">
        <v>281</v>
      </c>
      <c r="C168" s="96" t="s">
        <v>279</v>
      </c>
      <c r="D168" s="96" t="s">
        <v>8</v>
      </c>
      <c r="E168" s="96">
        <v>1</v>
      </c>
      <c r="F168" s="72">
        <v>30</v>
      </c>
      <c r="G168" s="518" t="s">
        <v>42</v>
      </c>
      <c r="H168" s="458"/>
    </row>
    <row r="169" spans="1:8" ht="16.5" customHeight="1" thickBot="1">
      <c r="A169" s="623" t="s">
        <v>283</v>
      </c>
      <c r="B169" s="624"/>
      <c r="C169" s="624"/>
      <c r="D169" s="624"/>
      <c r="E169" s="624"/>
      <c r="F169" s="516">
        <v>170.5</v>
      </c>
      <c r="G169" s="463"/>
      <c r="H169" s="464">
        <v>0</v>
      </c>
    </row>
    <row r="170" spans="1:8">
      <c r="A170" s="502">
        <v>1</v>
      </c>
      <c r="B170" s="502" t="s">
        <v>284</v>
      </c>
      <c r="C170" s="502" t="s">
        <v>279</v>
      </c>
      <c r="D170" s="502" t="s">
        <v>9</v>
      </c>
      <c r="E170" s="502">
        <v>1</v>
      </c>
      <c r="F170" s="519">
        <v>23</v>
      </c>
      <c r="G170" s="510" t="s">
        <v>42</v>
      </c>
      <c r="H170" s="456"/>
    </row>
    <row r="171" spans="1:8" ht="25.5">
      <c r="A171" s="504">
        <v>2</v>
      </c>
      <c r="B171" s="504" t="s">
        <v>284</v>
      </c>
      <c r="C171" s="504" t="s">
        <v>279</v>
      </c>
      <c r="D171" s="504" t="s">
        <v>65</v>
      </c>
      <c r="E171" s="504">
        <v>2</v>
      </c>
      <c r="F171" s="520">
        <v>43</v>
      </c>
      <c r="G171" s="512" t="s">
        <v>42</v>
      </c>
      <c r="H171" s="457"/>
    </row>
    <row r="172" spans="1:8">
      <c r="A172" s="504">
        <v>3</v>
      </c>
      <c r="B172" s="504" t="s">
        <v>284</v>
      </c>
      <c r="C172" s="504" t="s">
        <v>279</v>
      </c>
      <c r="D172" s="504" t="s">
        <v>10</v>
      </c>
      <c r="E172" s="504">
        <v>6</v>
      </c>
      <c r="F172" s="520">
        <v>76</v>
      </c>
      <c r="G172" s="512" t="s">
        <v>42</v>
      </c>
      <c r="H172" s="457"/>
    </row>
    <row r="173" spans="1:8" ht="15.75" customHeight="1" thickBot="1">
      <c r="A173" s="513">
        <v>4</v>
      </c>
      <c r="B173" s="513" t="s">
        <v>284</v>
      </c>
      <c r="C173" s="513" t="s">
        <v>279</v>
      </c>
      <c r="D173" s="513" t="s">
        <v>8</v>
      </c>
      <c r="E173" s="513">
        <v>4</v>
      </c>
      <c r="F173" s="521">
        <v>28.5</v>
      </c>
      <c r="G173" s="515" t="s">
        <v>42</v>
      </c>
      <c r="H173" s="458"/>
    </row>
    <row r="174" spans="1:8" ht="16.5" customHeight="1" thickBot="1">
      <c r="A174" s="623" t="s">
        <v>852</v>
      </c>
      <c r="B174" s="624"/>
      <c r="C174" s="624"/>
      <c r="D174" s="624"/>
      <c r="E174" s="624"/>
      <c r="F174" s="516">
        <v>81.400000000000006</v>
      </c>
      <c r="G174" s="463"/>
      <c r="H174" s="464">
        <v>0</v>
      </c>
    </row>
    <row r="175" spans="1:8" ht="25.5">
      <c r="A175" s="150">
        <v>1</v>
      </c>
      <c r="B175" s="502" t="s">
        <v>853</v>
      </c>
      <c r="C175" s="502" t="s">
        <v>279</v>
      </c>
      <c r="D175" s="502" t="s">
        <v>9</v>
      </c>
      <c r="E175" s="502">
        <v>1</v>
      </c>
      <c r="F175" s="519">
        <v>10.5</v>
      </c>
      <c r="G175" s="510" t="s">
        <v>42</v>
      </c>
      <c r="H175" s="456"/>
    </row>
    <row r="176" spans="1:8" ht="25.5">
      <c r="A176" s="150">
        <v>2</v>
      </c>
      <c r="B176" s="504" t="s">
        <v>853</v>
      </c>
      <c r="C176" s="504" t="s">
        <v>279</v>
      </c>
      <c r="D176" s="504" t="s">
        <v>65</v>
      </c>
      <c r="E176" s="504">
        <v>1</v>
      </c>
      <c r="F176" s="520">
        <v>13.5</v>
      </c>
      <c r="G176" s="512" t="s">
        <v>42</v>
      </c>
      <c r="H176" s="457"/>
    </row>
    <row r="177" spans="1:8" ht="25.5">
      <c r="A177" s="150">
        <v>3</v>
      </c>
      <c r="B177" s="504" t="s">
        <v>853</v>
      </c>
      <c r="C177" s="504" t="s">
        <v>279</v>
      </c>
      <c r="D177" s="504" t="s">
        <v>10</v>
      </c>
      <c r="E177" s="504">
        <v>2</v>
      </c>
      <c r="F177" s="520">
        <v>23.2</v>
      </c>
      <c r="G177" s="512" t="s">
        <v>42</v>
      </c>
      <c r="H177" s="457"/>
    </row>
    <row r="178" spans="1:8" ht="15.75" customHeight="1">
      <c r="A178" s="150">
        <v>4</v>
      </c>
      <c r="B178" s="504" t="s">
        <v>853</v>
      </c>
      <c r="C178" s="504" t="s">
        <v>279</v>
      </c>
      <c r="D178" s="95" t="s">
        <v>11</v>
      </c>
      <c r="E178" s="504">
        <v>3</v>
      </c>
      <c r="F178" s="520">
        <v>28.2</v>
      </c>
      <c r="G178" s="512" t="s">
        <v>42</v>
      </c>
      <c r="H178" s="457"/>
    </row>
    <row r="179" spans="1:8" ht="26.25" thickBot="1">
      <c r="A179" s="159">
        <v>5</v>
      </c>
      <c r="B179" s="513" t="s">
        <v>853</v>
      </c>
      <c r="C179" s="513" t="s">
        <v>279</v>
      </c>
      <c r="D179" s="513" t="s">
        <v>8</v>
      </c>
      <c r="E179" s="513">
        <v>3</v>
      </c>
      <c r="F179" s="521">
        <v>6</v>
      </c>
      <c r="G179" s="515" t="s">
        <v>42</v>
      </c>
      <c r="H179" s="458"/>
    </row>
    <row r="180" spans="1:8" ht="16.5" customHeight="1" thickBot="1">
      <c r="A180" s="623" t="s">
        <v>285</v>
      </c>
      <c r="B180" s="624"/>
      <c r="C180" s="624"/>
      <c r="D180" s="624"/>
      <c r="E180" s="624"/>
      <c r="F180" s="462">
        <v>1181.0899999999999</v>
      </c>
      <c r="G180" s="463"/>
      <c r="H180" s="522">
        <v>2650</v>
      </c>
    </row>
    <row r="181" spans="1:8" ht="25.5">
      <c r="A181" s="150">
        <v>1</v>
      </c>
      <c r="B181" s="150" t="s">
        <v>286</v>
      </c>
      <c r="C181" s="150" t="s">
        <v>72</v>
      </c>
      <c r="D181" s="160" t="s">
        <v>65</v>
      </c>
      <c r="E181" s="156">
        <v>25</v>
      </c>
      <c r="F181" s="154">
        <v>404.59</v>
      </c>
      <c r="G181" s="515" t="s">
        <v>42</v>
      </c>
      <c r="H181" s="456"/>
    </row>
    <row r="182" spans="1:8" ht="25.5">
      <c r="A182" s="150">
        <v>2</v>
      </c>
      <c r="B182" s="156" t="s">
        <v>286</v>
      </c>
      <c r="C182" s="156" t="s">
        <v>72</v>
      </c>
      <c r="D182" s="156" t="s">
        <v>8</v>
      </c>
      <c r="E182" s="156">
        <v>6</v>
      </c>
      <c r="F182" s="158">
        <v>40.4</v>
      </c>
      <c r="G182" s="515" t="s">
        <v>42</v>
      </c>
      <c r="H182" s="457"/>
    </row>
    <row r="183" spans="1:8" ht="25.5">
      <c r="A183" s="150">
        <v>3</v>
      </c>
      <c r="B183" s="156" t="s">
        <v>286</v>
      </c>
      <c r="C183" s="156" t="s">
        <v>72</v>
      </c>
      <c r="D183" s="156" t="s">
        <v>9</v>
      </c>
      <c r="E183" s="156">
        <v>6</v>
      </c>
      <c r="F183" s="154">
        <v>150.30000000000001</v>
      </c>
      <c r="G183" s="515" t="s">
        <v>42</v>
      </c>
      <c r="H183" s="457"/>
    </row>
    <row r="184" spans="1:8" ht="25.5">
      <c r="A184" s="150">
        <v>4</v>
      </c>
      <c r="B184" s="156" t="s">
        <v>286</v>
      </c>
      <c r="C184" s="156" t="s">
        <v>72</v>
      </c>
      <c r="D184" s="156" t="s">
        <v>11</v>
      </c>
      <c r="E184" s="156">
        <v>4</v>
      </c>
      <c r="F184" s="154">
        <v>150</v>
      </c>
      <c r="G184" s="515" t="s">
        <v>42</v>
      </c>
      <c r="H184" s="457"/>
    </row>
    <row r="185" spans="1:8" ht="25.5">
      <c r="A185" s="150">
        <v>5</v>
      </c>
      <c r="B185" s="156" t="s">
        <v>286</v>
      </c>
      <c r="C185" s="156" t="s">
        <v>287</v>
      </c>
      <c r="D185" s="188" t="s">
        <v>65</v>
      </c>
      <c r="E185" s="156">
        <v>5</v>
      </c>
      <c r="F185" s="154">
        <v>210.6</v>
      </c>
      <c r="G185" s="515" t="s">
        <v>42</v>
      </c>
      <c r="H185" s="457"/>
    </row>
    <row r="186" spans="1:8" ht="25.5">
      <c r="A186" s="150">
        <v>6</v>
      </c>
      <c r="B186" s="156" t="s">
        <v>286</v>
      </c>
      <c r="C186" s="156" t="s">
        <v>287</v>
      </c>
      <c r="D186" s="156" t="s">
        <v>9</v>
      </c>
      <c r="E186" s="156">
        <v>2</v>
      </c>
      <c r="F186" s="154">
        <v>35.5</v>
      </c>
      <c r="G186" s="515" t="s">
        <v>42</v>
      </c>
      <c r="H186" s="457"/>
    </row>
    <row r="187" spans="1:8" ht="25.5">
      <c r="A187" s="150">
        <v>7</v>
      </c>
      <c r="B187" s="156" t="s">
        <v>286</v>
      </c>
      <c r="C187" s="156" t="s">
        <v>287</v>
      </c>
      <c r="D187" s="156" t="s">
        <v>8</v>
      </c>
      <c r="E187" s="156">
        <v>4</v>
      </c>
      <c r="F187" s="154">
        <v>32</v>
      </c>
      <c r="G187" s="515" t="s">
        <v>42</v>
      </c>
      <c r="H187" s="457"/>
    </row>
    <row r="188" spans="1:8" ht="25.5">
      <c r="A188" s="150">
        <v>8</v>
      </c>
      <c r="B188" s="156" t="s">
        <v>286</v>
      </c>
      <c r="C188" s="156" t="s">
        <v>287</v>
      </c>
      <c r="D188" s="156" t="s">
        <v>10</v>
      </c>
      <c r="E188" s="156">
        <v>2</v>
      </c>
      <c r="F188" s="158">
        <v>32.1</v>
      </c>
      <c r="G188" s="515" t="s">
        <v>42</v>
      </c>
      <c r="H188" s="457"/>
    </row>
    <row r="189" spans="1:8" ht="38.25">
      <c r="A189" s="150">
        <v>9</v>
      </c>
      <c r="B189" s="156" t="s">
        <v>286</v>
      </c>
      <c r="C189" s="156" t="s">
        <v>288</v>
      </c>
      <c r="D189" s="188" t="s">
        <v>65</v>
      </c>
      <c r="E189" s="156">
        <v>4</v>
      </c>
      <c r="F189" s="158">
        <v>52.9</v>
      </c>
      <c r="G189" s="515" t="s">
        <v>42</v>
      </c>
      <c r="H189" s="457"/>
    </row>
    <row r="190" spans="1:8" ht="38.25">
      <c r="A190" s="150">
        <v>10</v>
      </c>
      <c r="B190" s="156" t="s">
        <v>286</v>
      </c>
      <c r="C190" s="156" t="s">
        <v>288</v>
      </c>
      <c r="D190" s="156" t="s">
        <v>9</v>
      </c>
      <c r="E190" s="156">
        <v>1</v>
      </c>
      <c r="F190" s="158">
        <v>25</v>
      </c>
      <c r="G190" s="515" t="s">
        <v>42</v>
      </c>
      <c r="H190" s="457"/>
    </row>
    <row r="191" spans="1:8" ht="15.75" customHeight="1">
      <c r="A191" s="150">
        <v>11</v>
      </c>
      <c r="B191" s="156" t="s">
        <v>286</v>
      </c>
      <c r="C191" s="156" t="s">
        <v>288</v>
      </c>
      <c r="D191" s="156" t="s">
        <v>10</v>
      </c>
      <c r="E191" s="156">
        <v>3</v>
      </c>
      <c r="F191" s="158">
        <v>27</v>
      </c>
      <c r="G191" s="515" t="s">
        <v>42</v>
      </c>
      <c r="H191" s="457"/>
    </row>
    <row r="192" spans="1:8" ht="39" thickBot="1">
      <c r="A192" s="159">
        <v>12</v>
      </c>
      <c r="B192" s="163" t="s">
        <v>286</v>
      </c>
      <c r="C192" s="163" t="s">
        <v>288</v>
      </c>
      <c r="D192" s="163" t="s">
        <v>8</v>
      </c>
      <c r="E192" s="156">
        <v>2</v>
      </c>
      <c r="F192" s="158">
        <v>20.7</v>
      </c>
      <c r="G192" s="515" t="s">
        <v>42</v>
      </c>
      <c r="H192" s="458"/>
    </row>
    <row r="193" spans="1:8" ht="16.5" customHeight="1" thickBot="1">
      <c r="A193" s="623" t="s">
        <v>289</v>
      </c>
      <c r="B193" s="624"/>
      <c r="C193" s="624"/>
      <c r="D193" s="624"/>
      <c r="E193" s="624"/>
      <c r="F193" s="462">
        <v>289.88</v>
      </c>
      <c r="G193" s="463"/>
      <c r="H193" s="522">
        <v>600</v>
      </c>
    </row>
    <row r="194" spans="1:8" ht="25.5">
      <c r="A194" s="150">
        <v>1</v>
      </c>
      <c r="B194" s="150" t="s">
        <v>290</v>
      </c>
      <c r="C194" s="150" t="s">
        <v>287</v>
      </c>
      <c r="D194" s="160" t="s">
        <v>65</v>
      </c>
      <c r="E194" s="156">
        <v>7</v>
      </c>
      <c r="F194" s="158">
        <v>135.07</v>
      </c>
      <c r="G194" s="515" t="s">
        <v>42</v>
      </c>
      <c r="H194" s="456"/>
    </row>
    <row r="195" spans="1:8" ht="25.5">
      <c r="A195" s="156">
        <v>2</v>
      </c>
      <c r="B195" s="156" t="s">
        <v>290</v>
      </c>
      <c r="C195" s="156" t="s">
        <v>287</v>
      </c>
      <c r="D195" s="156" t="s">
        <v>10</v>
      </c>
      <c r="E195" s="156">
        <v>3</v>
      </c>
      <c r="F195" s="158">
        <v>42.61</v>
      </c>
      <c r="G195" s="515" t="s">
        <v>42</v>
      </c>
      <c r="H195" s="457"/>
    </row>
    <row r="196" spans="1:8" ht="25.5">
      <c r="A196" s="156">
        <v>3</v>
      </c>
      <c r="B196" s="156" t="s">
        <v>290</v>
      </c>
      <c r="C196" s="156" t="s">
        <v>287</v>
      </c>
      <c r="D196" s="156" t="s">
        <v>8</v>
      </c>
      <c r="E196" s="156">
        <v>3</v>
      </c>
      <c r="F196" s="158">
        <v>20.12</v>
      </c>
      <c r="G196" s="515" t="s">
        <v>42</v>
      </c>
      <c r="H196" s="457"/>
    </row>
    <row r="197" spans="1:8" ht="15.75" customHeight="1">
      <c r="A197" s="156">
        <v>4</v>
      </c>
      <c r="B197" s="156" t="s">
        <v>290</v>
      </c>
      <c r="C197" s="156" t="s">
        <v>287</v>
      </c>
      <c r="D197" s="156" t="s">
        <v>9</v>
      </c>
      <c r="E197" s="156">
        <v>3</v>
      </c>
      <c r="F197" s="158">
        <v>40.56</v>
      </c>
      <c r="G197" s="515" t="s">
        <v>42</v>
      </c>
      <c r="H197" s="457"/>
    </row>
    <row r="198" spans="1:8" ht="26.25" thickBot="1">
      <c r="A198" s="163">
        <v>5</v>
      </c>
      <c r="B198" s="163" t="s">
        <v>290</v>
      </c>
      <c r="C198" s="163" t="s">
        <v>287</v>
      </c>
      <c r="D198" s="163" t="s">
        <v>11</v>
      </c>
      <c r="E198" s="156">
        <v>1</v>
      </c>
      <c r="F198" s="158">
        <v>51.52</v>
      </c>
      <c r="G198" s="515" t="s">
        <v>42</v>
      </c>
      <c r="H198" s="458"/>
    </row>
    <row r="199" spans="1:8" ht="16.5" customHeight="1" thickBot="1">
      <c r="A199" s="623" t="s">
        <v>291</v>
      </c>
      <c r="B199" s="624"/>
      <c r="C199" s="624"/>
      <c r="D199" s="624"/>
      <c r="E199" s="624"/>
      <c r="F199" s="462">
        <v>98.88</v>
      </c>
      <c r="G199" s="462"/>
      <c r="H199" s="522">
        <v>600</v>
      </c>
    </row>
    <row r="200" spans="1:8" ht="25.5">
      <c r="A200" s="150">
        <v>1</v>
      </c>
      <c r="B200" s="150" t="s">
        <v>292</v>
      </c>
      <c r="C200" s="150" t="s">
        <v>279</v>
      </c>
      <c r="D200" s="150" t="s">
        <v>11</v>
      </c>
      <c r="E200" s="150">
        <v>2</v>
      </c>
      <c r="F200" s="157">
        <v>10.98</v>
      </c>
      <c r="G200" s="515" t="s">
        <v>42</v>
      </c>
      <c r="H200" s="456"/>
    </row>
    <row r="201" spans="1:8" ht="25.5">
      <c r="A201" s="150">
        <v>2</v>
      </c>
      <c r="B201" s="150" t="s">
        <v>292</v>
      </c>
      <c r="C201" s="156" t="s">
        <v>279</v>
      </c>
      <c r="D201" s="156" t="s">
        <v>9</v>
      </c>
      <c r="E201" s="156">
        <v>3</v>
      </c>
      <c r="F201" s="158">
        <v>25</v>
      </c>
      <c r="G201" s="515" t="s">
        <v>42</v>
      </c>
      <c r="H201" s="457"/>
    </row>
    <row r="202" spans="1:8" ht="25.5">
      <c r="A202" s="150">
        <v>3</v>
      </c>
      <c r="B202" s="150" t="s">
        <v>292</v>
      </c>
      <c r="C202" s="156" t="s">
        <v>279</v>
      </c>
      <c r="D202" s="188" t="s">
        <v>65</v>
      </c>
      <c r="E202" s="156">
        <v>1</v>
      </c>
      <c r="F202" s="158">
        <v>12</v>
      </c>
      <c r="G202" s="515" t="s">
        <v>42</v>
      </c>
      <c r="H202" s="457"/>
    </row>
    <row r="203" spans="1:8" ht="15.75" customHeight="1">
      <c r="A203" s="150">
        <v>4</v>
      </c>
      <c r="B203" s="150" t="s">
        <v>292</v>
      </c>
      <c r="C203" s="156" t="s">
        <v>279</v>
      </c>
      <c r="D203" s="156" t="s">
        <v>8</v>
      </c>
      <c r="E203" s="156">
        <v>4</v>
      </c>
      <c r="F203" s="158">
        <v>8.4</v>
      </c>
      <c r="G203" s="515" t="s">
        <v>42</v>
      </c>
      <c r="H203" s="457"/>
    </row>
    <row r="204" spans="1:8" ht="26.25" thickBot="1">
      <c r="A204" s="159">
        <v>5</v>
      </c>
      <c r="B204" s="159" t="s">
        <v>292</v>
      </c>
      <c r="C204" s="163" t="s">
        <v>279</v>
      </c>
      <c r="D204" s="163" t="s">
        <v>10</v>
      </c>
      <c r="E204" s="156">
        <v>3</v>
      </c>
      <c r="F204" s="158">
        <v>42.5</v>
      </c>
      <c r="G204" s="515" t="s">
        <v>42</v>
      </c>
      <c r="H204" s="458"/>
    </row>
    <row r="205" spans="1:8" ht="16.5" customHeight="1" thickBot="1">
      <c r="A205" s="623" t="s">
        <v>293</v>
      </c>
      <c r="B205" s="624"/>
      <c r="C205" s="624"/>
      <c r="D205" s="624"/>
      <c r="E205" s="624"/>
      <c r="F205" s="462">
        <v>184.66</v>
      </c>
      <c r="G205" s="462"/>
      <c r="H205" s="522">
        <v>200</v>
      </c>
    </row>
    <row r="206" spans="1:8" ht="25.5">
      <c r="A206" s="150">
        <v>1</v>
      </c>
      <c r="B206" s="150" t="s">
        <v>294</v>
      </c>
      <c r="C206" s="150" t="s">
        <v>279</v>
      </c>
      <c r="D206" s="160" t="s">
        <v>65</v>
      </c>
      <c r="E206" s="150">
        <v>3</v>
      </c>
      <c r="F206" s="157">
        <v>72</v>
      </c>
      <c r="G206" s="515" t="s">
        <v>42</v>
      </c>
      <c r="H206" s="456"/>
    </row>
    <row r="207" spans="1:8" ht="25.5">
      <c r="A207" s="150">
        <v>2</v>
      </c>
      <c r="B207" s="156" t="s">
        <v>294</v>
      </c>
      <c r="C207" s="156" t="s">
        <v>279</v>
      </c>
      <c r="D207" s="156" t="s">
        <v>10</v>
      </c>
      <c r="E207" s="156">
        <v>2</v>
      </c>
      <c r="F207" s="158">
        <v>30.96</v>
      </c>
      <c r="G207" s="515" t="s">
        <v>42</v>
      </c>
      <c r="H207" s="457"/>
    </row>
    <row r="208" spans="1:8" ht="25.5">
      <c r="A208" s="150">
        <v>3</v>
      </c>
      <c r="B208" s="156" t="s">
        <v>294</v>
      </c>
      <c r="C208" s="156" t="s">
        <v>279</v>
      </c>
      <c r="D208" s="156" t="s">
        <v>11</v>
      </c>
      <c r="E208" s="156">
        <v>3</v>
      </c>
      <c r="F208" s="158">
        <v>29</v>
      </c>
      <c r="G208" s="515" t="s">
        <v>42</v>
      </c>
      <c r="H208" s="457"/>
    </row>
    <row r="209" spans="1:8" ht="16.5" customHeight="1">
      <c r="A209" s="150">
        <v>4</v>
      </c>
      <c r="B209" s="156" t="s">
        <v>294</v>
      </c>
      <c r="C209" s="156" t="s">
        <v>279</v>
      </c>
      <c r="D209" s="156" t="s">
        <v>8</v>
      </c>
      <c r="E209" s="156">
        <v>3</v>
      </c>
      <c r="F209" s="158">
        <v>19</v>
      </c>
      <c r="G209" s="515" t="s">
        <v>42</v>
      </c>
      <c r="H209" s="457"/>
    </row>
    <row r="210" spans="1:8" ht="26.25" thickBot="1">
      <c r="A210" s="159">
        <v>5</v>
      </c>
      <c r="B210" s="163" t="s">
        <v>294</v>
      </c>
      <c r="C210" s="163" t="s">
        <v>279</v>
      </c>
      <c r="D210" s="163" t="s">
        <v>9</v>
      </c>
      <c r="E210" s="163">
        <v>2</v>
      </c>
      <c r="F210" s="189">
        <v>33.700000000000003</v>
      </c>
      <c r="G210" s="515" t="s">
        <v>42</v>
      </c>
      <c r="H210" s="458"/>
    </row>
    <row r="211" spans="1:8" ht="16.5" customHeight="1" thickBot="1">
      <c r="A211" s="621" t="s">
        <v>295</v>
      </c>
      <c r="B211" s="622"/>
      <c r="C211" s="622"/>
      <c r="D211" s="622"/>
      <c r="E211" s="622"/>
      <c r="F211" s="452">
        <v>1761.69</v>
      </c>
      <c r="G211" s="453"/>
      <c r="H211" s="454">
        <v>3700</v>
      </c>
    </row>
    <row r="212" spans="1:8" ht="25.5">
      <c r="A212" s="150">
        <v>1</v>
      </c>
      <c r="B212" s="159" t="s">
        <v>296</v>
      </c>
      <c r="C212" s="159" t="s">
        <v>297</v>
      </c>
      <c r="D212" s="151" t="s">
        <v>9</v>
      </c>
      <c r="E212" s="155">
        <v>18</v>
      </c>
      <c r="F212" s="154">
        <v>434.84</v>
      </c>
      <c r="G212" s="153" t="s">
        <v>854</v>
      </c>
      <c r="H212" s="456"/>
    </row>
    <row r="213" spans="1:8" ht="25.5">
      <c r="A213" s="156">
        <v>2</v>
      </c>
      <c r="B213" s="163" t="s">
        <v>296</v>
      </c>
      <c r="C213" s="163" t="s">
        <v>297</v>
      </c>
      <c r="D213" s="155" t="s">
        <v>65</v>
      </c>
      <c r="E213" s="155">
        <v>48</v>
      </c>
      <c r="F213" s="154">
        <v>871.65</v>
      </c>
      <c r="G213" s="153" t="s">
        <v>854</v>
      </c>
      <c r="H213" s="457"/>
    </row>
    <row r="214" spans="1:8" ht="25.5">
      <c r="A214" s="156">
        <v>3</v>
      </c>
      <c r="B214" s="163" t="s">
        <v>296</v>
      </c>
      <c r="C214" s="163" t="s">
        <v>297</v>
      </c>
      <c r="D214" s="155" t="s">
        <v>8</v>
      </c>
      <c r="E214" s="155">
        <v>9</v>
      </c>
      <c r="F214" s="154">
        <v>95.69</v>
      </c>
      <c r="G214" s="153" t="s">
        <v>854</v>
      </c>
      <c r="H214" s="457"/>
    </row>
    <row r="215" spans="1:8" ht="16.5" customHeight="1">
      <c r="A215" s="156">
        <v>4</v>
      </c>
      <c r="B215" s="163" t="s">
        <v>296</v>
      </c>
      <c r="C215" s="163" t="s">
        <v>297</v>
      </c>
      <c r="D215" s="155" t="s">
        <v>10</v>
      </c>
      <c r="E215" s="155">
        <v>4</v>
      </c>
      <c r="F215" s="154">
        <v>188.55</v>
      </c>
      <c r="G215" s="153" t="s">
        <v>854</v>
      </c>
      <c r="H215" s="457"/>
    </row>
    <row r="216" spans="1:8" ht="26.25" thickBot="1">
      <c r="A216" s="163">
        <v>5</v>
      </c>
      <c r="B216" s="163" t="s">
        <v>296</v>
      </c>
      <c r="C216" s="163" t="s">
        <v>297</v>
      </c>
      <c r="D216" s="164" t="s">
        <v>11</v>
      </c>
      <c r="E216" s="155">
        <v>10</v>
      </c>
      <c r="F216" s="154">
        <v>170.96</v>
      </c>
      <c r="G216" s="153" t="s">
        <v>854</v>
      </c>
      <c r="H216" s="458"/>
    </row>
    <row r="217" spans="1:8" ht="16.5" customHeight="1" thickBot="1">
      <c r="A217" s="621" t="s">
        <v>298</v>
      </c>
      <c r="B217" s="622"/>
      <c r="C217" s="622"/>
      <c r="D217" s="622"/>
      <c r="E217" s="622"/>
      <c r="F217" s="452">
        <v>109.26</v>
      </c>
      <c r="G217" s="453"/>
      <c r="H217" s="454">
        <v>2800</v>
      </c>
    </row>
    <row r="218" spans="1:8" ht="25.5">
      <c r="A218" s="150">
        <v>7</v>
      </c>
      <c r="B218" s="159" t="s">
        <v>299</v>
      </c>
      <c r="C218" s="159" t="s">
        <v>300</v>
      </c>
      <c r="D218" s="151" t="s">
        <v>9</v>
      </c>
      <c r="E218" s="155">
        <v>2</v>
      </c>
      <c r="F218" s="154">
        <v>12.06</v>
      </c>
      <c r="G218" s="188" t="s">
        <v>42</v>
      </c>
      <c r="H218" s="456"/>
    </row>
    <row r="219" spans="1:8" ht="25.5">
      <c r="A219" s="156">
        <v>8</v>
      </c>
      <c r="B219" s="163" t="s">
        <v>299</v>
      </c>
      <c r="C219" s="163" t="s">
        <v>300</v>
      </c>
      <c r="D219" s="155" t="s">
        <v>65</v>
      </c>
      <c r="E219" s="155">
        <v>3</v>
      </c>
      <c r="F219" s="154">
        <v>48</v>
      </c>
      <c r="G219" s="188" t="s">
        <v>42</v>
      </c>
      <c r="H219" s="457"/>
    </row>
    <row r="220" spans="1:8" ht="16.5" customHeight="1">
      <c r="A220" s="156">
        <v>9</v>
      </c>
      <c r="B220" s="163" t="s">
        <v>299</v>
      </c>
      <c r="C220" s="163" t="s">
        <v>300</v>
      </c>
      <c r="D220" s="155" t="s">
        <v>8</v>
      </c>
      <c r="E220" s="155">
        <v>1</v>
      </c>
      <c r="F220" s="154">
        <v>8.6999999999999993</v>
      </c>
      <c r="G220" s="188" t="s">
        <v>42</v>
      </c>
      <c r="H220" s="457"/>
    </row>
    <row r="221" spans="1:8" ht="26.25" thickBot="1">
      <c r="A221" s="163">
        <v>10</v>
      </c>
      <c r="B221" s="163" t="s">
        <v>299</v>
      </c>
      <c r="C221" s="163" t="s">
        <v>300</v>
      </c>
      <c r="D221" s="164" t="s">
        <v>10</v>
      </c>
      <c r="E221" s="155">
        <v>3</v>
      </c>
      <c r="F221" s="154">
        <v>40.5</v>
      </c>
      <c r="G221" s="188" t="s">
        <v>42</v>
      </c>
      <c r="H221" s="458"/>
    </row>
    <row r="222" spans="1:8" ht="16.5" customHeight="1" thickBot="1">
      <c r="A222" s="621" t="s">
        <v>301</v>
      </c>
      <c r="B222" s="622"/>
      <c r="C222" s="622"/>
      <c r="D222" s="622"/>
      <c r="E222" s="622"/>
      <c r="F222" s="452">
        <v>1116.98</v>
      </c>
      <c r="G222" s="453"/>
      <c r="H222" s="454">
        <v>4510</v>
      </c>
    </row>
    <row r="223" spans="1:8" ht="25.5">
      <c r="A223" s="150">
        <v>6</v>
      </c>
      <c r="B223" s="150" t="s">
        <v>302</v>
      </c>
      <c r="C223" s="150" t="s">
        <v>303</v>
      </c>
      <c r="D223" s="151" t="s">
        <v>8</v>
      </c>
      <c r="E223" s="155">
        <v>3.3</v>
      </c>
      <c r="F223" s="523">
        <v>29.4</v>
      </c>
      <c r="G223" s="153" t="s">
        <v>854</v>
      </c>
      <c r="H223" s="524"/>
    </row>
    <row r="224" spans="1:8" ht="25.5">
      <c r="A224" s="156">
        <v>7</v>
      </c>
      <c r="B224" s="156" t="s">
        <v>302</v>
      </c>
      <c r="C224" s="156" t="s">
        <v>303</v>
      </c>
      <c r="D224" s="155" t="s">
        <v>65</v>
      </c>
      <c r="E224" s="155">
        <f>7+20+12</f>
        <v>39</v>
      </c>
      <c r="F224" s="154">
        <f>135.1+233.78+263.12</f>
        <v>632</v>
      </c>
      <c r="G224" s="153" t="s">
        <v>854</v>
      </c>
      <c r="H224" s="525"/>
    </row>
    <row r="225" spans="1:8" ht="38.25">
      <c r="A225" s="156">
        <v>8</v>
      </c>
      <c r="B225" s="156" t="s">
        <v>302</v>
      </c>
      <c r="C225" s="156" t="s">
        <v>303</v>
      </c>
      <c r="D225" s="155" t="s">
        <v>9</v>
      </c>
      <c r="E225" s="155" t="s">
        <v>856</v>
      </c>
      <c r="F225" s="154">
        <f>11.54+109.29+29.4</f>
        <v>150.23000000000002</v>
      </c>
      <c r="G225" s="153" t="s">
        <v>854</v>
      </c>
      <c r="H225" s="525"/>
    </row>
    <row r="226" spans="1:8" ht="25.5">
      <c r="A226" s="156">
        <v>9</v>
      </c>
      <c r="B226" s="156" t="s">
        <v>302</v>
      </c>
      <c r="C226" s="156" t="s">
        <v>303</v>
      </c>
      <c r="D226" s="155" t="s">
        <v>11</v>
      </c>
      <c r="E226" s="155">
        <v>1</v>
      </c>
      <c r="F226" s="154">
        <v>11.04</v>
      </c>
      <c r="G226" s="153" t="s">
        <v>854</v>
      </c>
      <c r="H226" s="525"/>
    </row>
    <row r="227" spans="1:8" ht="25.5">
      <c r="A227" s="156">
        <v>10</v>
      </c>
      <c r="B227" s="156" t="s">
        <v>302</v>
      </c>
      <c r="C227" s="156" t="s">
        <v>303</v>
      </c>
      <c r="D227" s="155" t="s">
        <v>10</v>
      </c>
      <c r="E227" s="155">
        <v>2</v>
      </c>
      <c r="F227" s="154">
        <f>11.16+9.62</f>
        <v>20.78</v>
      </c>
      <c r="G227" s="153" t="s">
        <v>854</v>
      </c>
      <c r="H227" s="525"/>
    </row>
    <row r="228" spans="1:8" ht="25.5">
      <c r="A228" s="156">
        <v>11</v>
      </c>
      <c r="B228" s="156" t="s">
        <v>302</v>
      </c>
      <c r="C228" s="156" t="s">
        <v>300</v>
      </c>
      <c r="D228" s="155" t="s">
        <v>304</v>
      </c>
      <c r="E228" s="155">
        <v>6</v>
      </c>
      <c r="F228" s="154">
        <f>16.34+18.37+35.86+15.05+16.06</f>
        <v>101.67999999999999</v>
      </c>
      <c r="G228" s="188" t="s">
        <v>42</v>
      </c>
      <c r="H228" s="525"/>
    </row>
    <row r="229" spans="1:8" ht="38.25">
      <c r="A229" s="156">
        <v>12</v>
      </c>
      <c r="B229" s="156" t="s">
        <v>302</v>
      </c>
      <c r="C229" s="156" t="s">
        <v>300</v>
      </c>
      <c r="D229" s="155" t="s">
        <v>305</v>
      </c>
      <c r="E229" s="155" t="s">
        <v>857</v>
      </c>
      <c r="F229" s="154">
        <f>15.073+31*(0.405+1.4*0.16)+2.2+4.3+4.4+10.94+3.5</f>
        <v>59.911999999999999</v>
      </c>
      <c r="G229" s="188" t="s">
        <v>42</v>
      </c>
      <c r="H229" s="525"/>
    </row>
    <row r="230" spans="1:8">
      <c r="A230" s="156">
        <v>13</v>
      </c>
      <c r="B230" s="156" t="s">
        <v>302</v>
      </c>
      <c r="C230" s="156" t="s">
        <v>306</v>
      </c>
      <c r="D230" s="155" t="s">
        <v>11</v>
      </c>
      <c r="E230" s="155" t="s">
        <v>858</v>
      </c>
      <c r="F230" s="154"/>
      <c r="G230" s="188" t="s">
        <v>42</v>
      </c>
      <c r="H230" s="525"/>
    </row>
    <row r="231" spans="1:8" ht="16.5" customHeight="1">
      <c r="A231" s="156">
        <v>14</v>
      </c>
      <c r="B231" s="156" t="s">
        <v>307</v>
      </c>
      <c r="C231" s="156" t="s">
        <v>300</v>
      </c>
      <c r="D231" s="155" t="s">
        <v>228</v>
      </c>
      <c r="E231" s="155">
        <v>2</v>
      </c>
      <c r="F231" s="154">
        <f>33.28+28.22</f>
        <v>61.5</v>
      </c>
      <c r="G231" s="188" t="s">
        <v>42</v>
      </c>
      <c r="H231" s="525"/>
    </row>
    <row r="232" spans="1:8" ht="15" thickBot="1">
      <c r="A232" s="163">
        <v>15</v>
      </c>
      <c r="B232" s="163" t="s">
        <v>302</v>
      </c>
      <c r="C232" s="163" t="s">
        <v>300</v>
      </c>
      <c r="D232" s="164" t="s">
        <v>8</v>
      </c>
      <c r="E232" s="155">
        <v>4</v>
      </c>
      <c r="F232" s="154">
        <f>9.75+15.61+7.35+17.73</f>
        <v>50.44</v>
      </c>
      <c r="G232" s="188" t="s">
        <v>42</v>
      </c>
      <c r="H232" s="526"/>
    </row>
    <row r="233" spans="1:8" ht="16.5" customHeight="1" thickBot="1">
      <c r="A233" s="621" t="s">
        <v>308</v>
      </c>
      <c r="B233" s="622"/>
      <c r="C233" s="622"/>
      <c r="D233" s="622"/>
      <c r="E233" s="622"/>
      <c r="F233" s="453"/>
      <c r="G233" s="453"/>
      <c r="H233" s="459">
        <v>0</v>
      </c>
    </row>
    <row r="234" spans="1:8" ht="25.5">
      <c r="A234" s="150">
        <v>1</v>
      </c>
      <c r="B234" s="150" t="s">
        <v>309</v>
      </c>
      <c r="C234" s="150" t="s">
        <v>300</v>
      </c>
      <c r="D234" s="151" t="s">
        <v>9</v>
      </c>
      <c r="E234" s="155">
        <v>5</v>
      </c>
      <c r="F234" s="154">
        <v>52.4</v>
      </c>
      <c r="G234" s="188" t="s">
        <v>42</v>
      </c>
      <c r="H234" s="456"/>
    </row>
    <row r="235" spans="1:8" ht="25.5">
      <c r="A235" s="156">
        <v>2</v>
      </c>
      <c r="B235" s="156" t="s">
        <v>309</v>
      </c>
      <c r="C235" s="156" t="s">
        <v>300</v>
      </c>
      <c r="D235" s="155" t="s">
        <v>65</v>
      </c>
      <c r="E235" s="155">
        <v>4</v>
      </c>
      <c r="F235" s="154">
        <v>82.2</v>
      </c>
      <c r="G235" s="188" t="s">
        <v>42</v>
      </c>
      <c r="H235" s="457"/>
    </row>
    <row r="236" spans="1:8" ht="25.5">
      <c r="A236" s="156">
        <v>3</v>
      </c>
      <c r="B236" s="156" t="s">
        <v>309</v>
      </c>
      <c r="C236" s="156" t="s">
        <v>300</v>
      </c>
      <c r="D236" s="155" t="s">
        <v>11</v>
      </c>
      <c r="E236" s="155">
        <v>2</v>
      </c>
      <c r="F236" s="154">
        <v>35.1</v>
      </c>
      <c r="G236" s="188" t="s">
        <v>42</v>
      </c>
      <c r="H236" s="457"/>
    </row>
    <row r="237" spans="1:8" ht="16.5" customHeight="1">
      <c r="A237" s="156">
        <v>4</v>
      </c>
      <c r="B237" s="156" t="s">
        <v>309</v>
      </c>
      <c r="C237" s="156" t="s">
        <v>300</v>
      </c>
      <c r="D237" s="155" t="s">
        <v>8</v>
      </c>
      <c r="E237" s="155">
        <v>4</v>
      </c>
      <c r="F237" s="154">
        <v>41.1</v>
      </c>
      <c r="G237" s="188" t="s">
        <v>42</v>
      </c>
      <c r="H237" s="457"/>
    </row>
    <row r="238" spans="1:8" ht="26.25" thickBot="1">
      <c r="A238" s="163">
        <v>5</v>
      </c>
      <c r="B238" s="163" t="s">
        <v>309</v>
      </c>
      <c r="C238" s="163" t="s">
        <v>300</v>
      </c>
      <c r="D238" s="164" t="s">
        <v>10</v>
      </c>
      <c r="E238" s="155">
        <v>3</v>
      </c>
      <c r="F238" s="154">
        <v>60.3</v>
      </c>
      <c r="G238" s="188" t="s">
        <v>42</v>
      </c>
      <c r="H238" s="458"/>
    </row>
    <row r="239" spans="1:8" ht="16.5" customHeight="1" thickBot="1">
      <c r="A239" s="621" t="s">
        <v>310</v>
      </c>
      <c r="B239" s="622"/>
      <c r="C239" s="622"/>
      <c r="D239" s="622"/>
      <c r="E239" s="622"/>
      <c r="F239" s="452">
        <v>317.26</v>
      </c>
      <c r="G239" s="453"/>
      <c r="H239" s="454">
        <v>1397</v>
      </c>
    </row>
    <row r="240" spans="1:8" ht="25.5">
      <c r="A240" s="150">
        <v>1</v>
      </c>
      <c r="B240" s="159" t="s">
        <v>311</v>
      </c>
      <c r="C240" s="159" t="s">
        <v>300</v>
      </c>
      <c r="D240" s="151" t="s">
        <v>9</v>
      </c>
      <c r="E240" s="155">
        <v>3</v>
      </c>
      <c r="F240" s="154">
        <v>40.33</v>
      </c>
      <c r="G240" s="188" t="s">
        <v>42</v>
      </c>
      <c r="H240" s="456"/>
    </row>
    <row r="241" spans="1:8" ht="25.5">
      <c r="A241" s="156">
        <v>2</v>
      </c>
      <c r="B241" s="163" t="s">
        <v>311</v>
      </c>
      <c r="C241" s="163" t="s">
        <v>300</v>
      </c>
      <c r="D241" s="155" t="s">
        <v>65</v>
      </c>
      <c r="E241" s="155">
        <v>4</v>
      </c>
      <c r="F241" s="154">
        <v>173.33</v>
      </c>
      <c r="G241" s="188" t="s">
        <v>42</v>
      </c>
      <c r="H241" s="457"/>
    </row>
    <row r="242" spans="1:8" ht="25.5">
      <c r="A242" s="156">
        <v>3</v>
      </c>
      <c r="B242" s="163" t="s">
        <v>311</v>
      </c>
      <c r="C242" s="163" t="s">
        <v>300</v>
      </c>
      <c r="D242" s="155" t="s">
        <v>8</v>
      </c>
      <c r="E242" s="155">
        <v>4</v>
      </c>
      <c r="F242" s="154">
        <v>23.15</v>
      </c>
      <c r="G242" s="188" t="s">
        <v>42</v>
      </c>
      <c r="H242" s="457"/>
    </row>
    <row r="243" spans="1:8" ht="16.5" customHeight="1">
      <c r="A243" s="156">
        <v>4</v>
      </c>
      <c r="B243" s="163" t="s">
        <v>311</v>
      </c>
      <c r="C243" s="163" t="s">
        <v>300</v>
      </c>
      <c r="D243" s="155" t="s">
        <v>10</v>
      </c>
      <c r="E243" s="155">
        <v>2</v>
      </c>
      <c r="F243" s="154">
        <v>24.03</v>
      </c>
      <c r="G243" s="188" t="s">
        <v>42</v>
      </c>
      <c r="H243" s="457"/>
    </row>
    <row r="244" spans="1:8" ht="26.25" thickBot="1">
      <c r="A244" s="163">
        <v>5</v>
      </c>
      <c r="B244" s="163" t="s">
        <v>311</v>
      </c>
      <c r="C244" s="163" t="s">
        <v>300</v>
      </c>
      <c r="D244" s="164" t="s">
        <v>11</v>
      </c>
      <c r="E244" s="155">
        <v>3</v>
      </c>
      <c r="F244" s="154">
        <v>56.42</v>
      </c>
      <c r="G244" s="188" t="s">
        <v>42</v>
      </c>
      <c r="H244" s="458"/>
    </row>
    <row r="245" spans="1:8" ht="16.5" customHeight="1" thickBot="1">
      <c r="A245" s="621" t="s">
        <v>312</v>
      </c>
      <c r="B245" s="622"/>
      <c r="C245" s="622"/>
      <c r="D245" s="622"/>
      <c r="E245" s="622"/>
      <c r="F245" s="452">
        <v>100.12</v>
      </c>
      <c r="G245" s="452"/>
      <c r="H245" s="454">
        <v>3000</v>
      </c>
    </row>
    <row r="246" spans="1:8" ht="14.25" customHeight="1">
      <c r="A246" s="150">
        <v>1</v>
      </c>
      <c r="B246" s="159" t="s">
        <v>859</v>
      </c>
      <c r="C246" s="159" t="s">
        <v>300</v>
      </c>
      <c r="D246" s="151" t="s">
        <v>9</v>
      </c>
      <c r="E246" s="155">
        <v>3</v>
      </c>
      <c r="F246" s="154">
        <v>14.05</v>
      </c>
      <c r="G246" s="188" t="s">
        <v>42</v>
      </c>
      <c r="H246" s="456"/>
    </row>
    <row r="247" spans="1:8" ht="25.5">
      <c r="A247" s="156">
        <v>2</v>
      </c>
      <c r="B247" s="163" t="s">
        <v>859</v>
      </c>
      <c r="C247" s="163" t="s">
        <v>300</v>
      </c>
      <c r="D247" s="155" t="s">
        <v>65</v>
      </c>
      <c r="E247" s="155">
        <v>2</v>
      </c>
      <c r="F247" s="154">
        <v>35.4</v>
      </c>
      <c r="G247" s="188" t="s">
        <v>42</v>
      </c>
      <c r="H247" s="457"/>
    </row>
    <row r="248" spans="1:8" ht="14.25" customHeight="1">
      <c r="A248" s="156">
        <v>3</v>
      </c>
      <c r="B248" s="163" t="s">
        <v>859</v>
      </c>
      <c r="C248" s="163" t="s">
        <v>300</v>
      </c>
      <c r="D248" s="155" t="s">
        <v>8</v>
      </c>
      <c r="E248" s="155">
        <v>2</v>
      </c>
      <c r="F248" s="154">
        <v>8.8699999999999992</v>
      </c>
      <c r="G248" s="188" t="s">
        <v>42</v>
      </c>
      <c r="H248" s="457"/>
    </row>
    <row r="249" spans="1:8" ht="16.5" customHeight="1">
      <c r="A249" s="156">
        <v>4</v>
      </c>
      <c r="B249" s="163" t="s">
        <v>859</v>
      </c>
      <c r="C249" s="163" t="s">
        <v>300</v>
      </c>
      <c r="D249" s="155" t="s">
        <v>10</v>
      </c>
      <c r="E249" s="155">
        <v>1</v>
      </c>
      <c r="F249" s="154">
        <v>2.46</v>
      </c>
      <c r="G249" s="188" t="s">
        <v>42</v>
      </c>
      <c r="H249" s="457"/>
    </row>
    <row r="250" spans="1:8" ht="15" customHeight="1" thickBot="1">
      <c r="A250" s="163">
        <v>5</v>
      </c>
      <c r="B250" s="163" t="s">
        <v>859</v>
      </c>
      <c r="C250" s="163" t="s">
        <v>300</v>
      </c>
      <c r="D250" s="164" t="s">
        <v>11</v>
      </c>
      <c r="E250" s="155">
        <v>3</v>
      </c>
      <c r="F250" s="154">
        <v>39.340000000000003</v>
      </c>
      <c r="G250" s="188" t="s">
        <v>42</v>
      </c>
      <c r="H250" s="458"/>
    </row>
    <row r="251" spans="1:8" ht="16.5" customHeight="1" thickBot="1">
      <c r="A251" s="621" t="s">
        <v>313</v>
      </c>
      <c r="B251" s="622"/>
      <c r="C251" s="622"/>
      <c r="D251" s="622"/>
      <c r="E251" s="622"/>
      <c r="F251" s="452">
        <v>142.09</v>
      </c>
      <c r="G251" s="453"/>
      <c r="H251" s="454">
        <v>3170</v>
      </c>
    </row>
    <row r="252" spans="1:8" ht="25.5">
      <c r="A252" s="150">
        <v>1</v>
      </c>
      <c r="B252" s="159" t="s">
        <v>314</v>
      </c>
      <c r="C252" s="159" t="s">
        <v>300</v>
      </c>
      <c r="D252" s="151" t="s">
        <v>9</v>
      </c>
      <c r="E252" s="155">
        <v>4</v>
      </c>
      <c r="F252" s="154">
        <v>34.770000000000003</v>
      </c>
      <c r="G252" s="188" t="s">
        <v>42</v>
      </c>
      <c r="H252" s="456"/>
    </row>
    <row r="253" spans="1:8" ht="25.5">
      <c r="A253" s="156">
        <v>2</v>
      </c>
      <c r="B253" s="163" t="s">
        <v>314</v>
      </c>
      <c r="C253" s="163" t="s">
        <v>300</v>
      </c>
      <c r="D253" s="155" t="s">
        <v>65</v>
      </c>
      <c r="E253" s="155">
        <v>2</v>
      </c>
      <c r="F253" s="154">
        <v>42.11</v>
      </c>
      <c r="G253" s="188" t="s">
        <v>42</v>
      </c>
      <c r="H253" s="457"/>
    </row>
    <row r="254" spans="1:8" ht="25.5">
      <c r="A254" s="156">
        <v>3</v>
      </c>
      <c r="B254" s="163" t="s">
        <v>314</v>
      </c>
      <c r="C254" s="163" t="s">
        <v>300</v>
      </c>
      <c r="D254" s="155" t="s">
        <v>8</v>
      </c>
      <c r="E254" s="155">
        <v>3</v>
      </c>
      <c r="F254" s="154">
        <v>21.79</v>
      </c>
      <c r="G254" s="188" t="s">
        <v>42</v>
      </c>
      <c r="H254" s="457"/>
    </row>
    <row r="255" spans="1:8" ht="16.5" customHeight="1">
      <c r="A255" s="156">
        <v>4</v>
      </c>
      <c r="B255" s="163" t="s">
        <v>314</v>
      </c>
      <c r="C255" s="163" t="s">
        <v>300</v>
      </c>
      <c r="D255" s="155" t="s">
        <v>10</v>
      </c>
      <c r="E255" s="155">
        <v>1</v>
      </c>
      <c r="F255" s="154">
        <v>8.49</v>
      </c>
      <c r="G255" s="188" t="s">
        <v>42</v>
      </c>
      <c r="H255" s="457"/>
    </row>
    <row r="256" spans="1:8" ht="26.25" thickBot="1">
      <c r="A256" s="156">
        <v>5</v>
      </c>
      <c r="B256" s="163" t="s">
        <v>314</v>
      </c>
      <c r="C256" s="163" t="s">
        <v>300</v>
      </c>
      <c r="D256" s="155" t="s">
        <v>11</v>
      </c>
      <c r="E256" s="155">
        <v>2</v>
      </c>
      <c r="F256" s="165">
        <v>34.93</v>
      </c>
      <c r="G256" s="188" t="s">
        <v>42</v>
      </c>
      <c r="H256" s="457"/>
    </row>
    <row r="257" spans="1:8" ht="16.5" customHeight="1" thickBot="1">
      <c r="A257" s="630" t="s">
        <v>315</v>
      </c>
      <c r="B257" s="631"/>
      <c r="C257" s="626" t="s">
        <v>203</v>
      </c>
      <c r="D257" s="626"/>
      <c r="E257" s="527"/>
      <c r="F257" s="528">
        <f>F7+F13+F18+F24+F30+F36+F41+F47+F66+F78+F84+F93+F102+F108+F114+F120+F125+F129+F134+F140+F158+F163+F169+F174+F180+F193+F199+F205+F211+F217+F222+F233+F245+F251</f>
        <v>21680.31</v>
      </c>
      <c r="G257" s="529"/>
      <c r="H257" s="530"/>
    </row>
    <row r="258" spans="1:8" ht="15.75" thickBot="1">
      <c r="A258" s="632"/>
      <c r="B258" s="633"/>
      <c r="C258" s="627" t="s">
        <v>204</v>
      </c>
      <c r="D258" s="627"/>
      <c r="E258" s="628"/>
      <c r="F258" s="629"/>
      <c r="G258" s="531"/>
      <c r="H258" s="532">
        <f>H7+H13+H18+H24+H30+H36+H41+H47+H66+H78+H84+H93+H102+H108+H114+H120+H125+H129+H134+H140+H158+H163+H169+H174+H180+H193+H199+H205+H211+H217+H222+H233+H239+H245+H251</f>
        <v>79994</v>
      </c>
    </row>
  </sheetData>
  <autoFilter ref="A6:G258"/>
  <mergeCells count="42">
    <mergeCell ref="C257:D257"/>
    <mergeCell ref="C258:D258"/>
    <mergeCell ref="E258:F258"/>
    <mergeCell ref="A199:E199"/>
    <mergeCell ref="A205:E205"/>
    <mergeCell ref="A211:E211"/>
    <mergeCell ref="A217:E217"/>
    <mergeCell ref="A222:E222"/>
    <mergeCell ref="A233:E233"/>
    <mergeCell ref="A239:E239"/>
    <mergeCell ref="A245:E245"/>
    <mergeCell ref="A251:E251"/>
    <mergeCell ref="A257:B258"/>
    <mergeCell ref="A93:E93"/>
    <mergeCell ref="A193:E193"/>
    <mergeCell ref="A114:E114"/>
    <mergeCell ref="A120:E120"/>
    <mergeCell ref="A125:E125"/>
    <mergeCell ref="A129:E129"/>
    <mergeCell ref="A134:E134"/>
    <mergeCell ref="A140:E140"/>
    <mergeCell ref="A158:E158"/>
    <mergeCell ref="A163:E163"/>
    <mergeCell ref="A169:E169"/>
    <mergeCell ref="A174:E174"/>
    <mergeCell ref="A180:E180"/>
    <mergeCell ref="A108:E108"/>
    <mergeCell ref="A102:E102"/>
    <mergeCell ref="A1:G1"/>
    <mergeCell ref="A3:G3"/>
    <mergeCell ref="A5:H5"/>
    <mergeCell ref="A7:E7"/>
    <mergeCell ref="A13:E13"/>
    <mergeCell ref="A47:E47"/>
    <mergeCell ref="A66:E66"/>
    <mergeCell ref="A78:E78"/>
    <mergeCell ref="A84:E84"/>
    <mergeCell ref="A18:E18"/>
    <mergeCell ref="A24:E24"/>
    <mergeCell ref="A30:E30"/>
    <mergeCell ref="A36:E36"/>
    <mergeCell ref="A41:E41"/>
  </mergeCells>
  <dataValidations count="2">
    <dataValidation allowBlank="1" sqref="D252:D256 D246:D250 D234:D238 D240:D244 D218:D221 D212:D216 D223:D232"/>
    <dataValidation type="list" allowBlank="1" showInputMessage="1" showErrorMessage="1" sqref="D122:D124 D42:D45 D8:D12 D14:D17 D37:D40 D19:D23 D25:D29 D31:D35">
      <formula1>#REF!</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62"/>
  <sheetViews>
    <sheetView topLeftCell="A208" workbookViewId="0">
      <selection activeCell="L133" sqref="L133"/>
    </sheetView>
  </sheetViews>
  <sheetFormatPr defaultColWidth="9" defaultRowHeight="14.25"/>
  <cols>
    <col min="1" max="1" width="5" style="1" bestFit="1" customWidth="1"/>
    <col min="2" max="2" width="25.875" style="1" customWidth="1"/>
    <col min="3" max="3" width="17.5" style="1" customWidth="1"/>
    <col min="4" max="4" width="45.5" style="1" bestFit="1" customWidth="1"/>
    <col min="5" max="5" width="15.75" style="1" customWidth="1"/>
    <col min="6" max="6" width="17" style="1" customWidth="1"/>
    <col min="7" max="7" width="12.75" style="1" customWidth="1"/>
    <col min="8" max="16384" width="9" style="1"/>
  </cols>
  <sheetData>
    <row r="1" spans="1:7">
      <c r="A1" s="593"/>
      <c r="B1" s="593"/>
      <c r="C1" s="593"/>
      <c r="D1" s="593"/>
      <c r="E1" s="593"/>
      <c r="F1" s="593"/>
      <c r="G1" s="593"/>
    </row>
    <row r="2" spans="1:7">
      <c r="A2" s="2"/>
      <c r="B2" s="2"/>
      <c r="C2" s="2"/>
      <c r="D2" s="2"/>
      <c r="E2" s="6"/>
      <c r="F2" s="6"/>
      <c r="G2" s="2"/>
    </row>
    <row r="3" spans="1:7" ht="15">
      <c r="A3" s="594" t="s">
        <v>100</v>
      </c>
      <c r="B3" s="594"/>
      <c r="C3" s="594"/>
      <c r="D3" s="594"/>
      <c r="E3" s="594"/>
      <c r="F3" s="594"/>
      <c r="G3" s="594"/>
    </row>
    <row r="4" spans="1:7" ht="15" thickBot="1">
      <c r="A4" s="3"/>
      <c r="B4" s="3"/>
      <c r="C4" s="3"/>
      <c r="D4" s="3"/>
      <c r="E4" s="3"/>
      <c r="F4" s="3"/>
      <c r="G4" s="4"/>
    </row>
    <row r="5" spans="1:7" ht="16.5" thickBot="1">
      <c r="A5" s="645" t="s">
        <v>433</v>
      </c>
      <c r="B5" s="646"/>
      <c r="C5" s="646"/>
      <c r="D5" s="646"/>
      <c r="E5" s="646"/>
      <c r="F5" s="646"/>
      <c r="G5" s="647"/>
    </row>
    <row r="6" spans="1:7" ht="51.75" thickBot="1">
      <c r="A6" s="49" t="s">
        <v>0</v>
      </c>
      <c r="B6" s="49" t="s">
        <v>1</v>
      </c>
      <c r="C6" s="49" t="s">
        <v>2</v>
      </c>
      <c r="D6" s="49" t="s">
        <v>3</v>
      </c>
      <c r="E6" s="49" t="s">
        <v>4</v>
      </c>
      <c r="F6" s="49" t="s">
        <v>5</v>
      </c>
      <c r="G6" s="190" t="s">
        <v>41</v>
      </c>
    </row>
    <row r="7" spans="1:7" ht="16.5" customHeight="1" thickBot="1">
      <c r="A7" s="648" t="s">
        <v>317</v>
      </c>
      <c r="B7" s="649"/>
      <c r="C7" s="649"/>
      <c r="D7" s="649"/>
      <c r="E7" s="649"/>
      <c r="F7" s="649"/>
      <c r="G7" s="649"/>
    </row>
    <row r="8" spans="1:7" ht="25.5">
      <c r="A8" s="191">
        <v>1</v>
      </c>
      <c r="B8" s="192" t="s">
        <v>318</v>
      </c>
      <c r="C8" s="192" t="s">
        <v>319</v>
      </c>
      <c r="D8" s="192" t="s">
        <v>9</v>
      </c>
      <c r="E8" s="191">
        <v>12</v>
      </c>
      <c r="F8" s="193">
        <v>206.85</v>
      </c>
      <c r="G8" s="191" t="s">
        <v>42</v>
      </c>
    </row>
    <row r="9" spans="1:7" ht="25.5">
      <c r="A9" s="194">
        <v>2</v>
      </c>
      <c r="B9" s="192" t="s">
        <v>318</v>
      </c>
      <c r="C9" s="195" t="s">
        <v>319</v>
      </c>
      <c r="D9" s="195" t="s">
        <v>65</v>
      </c>
      <c r="E9" s="194">
        <v>28</v>
      </c>
      <c r="F9" s="196">
        <v>445.12</v>
      </c>
      <c r="G9" s="194" t="s">
        <v>42</v>
      </c>
    </row>
    <row r="10" spans="1:7" ht="25.5">
      <c r="A10" s="194">
        <v>3</v>
      </c>
      <c r="B10" s="192" t="s">
        <v>318</v>
      </c>
      <c r="C10" s="195" t="s">
        <v>319</v>
      </c>
      <c r="D10" s="195" t="s">
        <v>8</v>
      </c>
      <c r="E10" s="194">
        <v>4</v>
      </c>
      <c r="F10" s="196">
        <v>29.740000000000002</v>
      </c>
      <c r="G10" s="194" t="s">
        <v>42</v>
      </c>
    </row>
    <row r="11" spans="1:7" ht="25.5">
      <c r="A11" s="194">
        <v>4</v>
      </c>
      <c r="B11" s="195" t="s">
        <v>318</v>
      </c>
      <c r="C11" s="195" t="s">
        <v>319</v>
      </c>
      <c r="D11" s="195" t="s">
        <v>10</v>
      </c>
      <c r="E11" s="194">
        <v>1</v>
      </c>
      <c r="F11" s="196">
        <v>4</v>
      </c>
      <c r="G11" s="194" t="s">
        <v>42</v>
      </c>
    </row>
    <row r="12" spans="1:7" ht="25.5">
      <c r="A12" s="197">
        <v>5</v>
      </c>
      <c r="B12" s="195" t="s">
        <v>318</v>
      </c>
      <c r="C12" s="195" t="s">
        <v>320</v>
      </c>
      <c r="D12" s="195" t="s">
        <v>9</v>
      </c>
      <c r="E12" s="194">
        <v>9</v>
      </c>
      <c r="F12" s="196">
        <v>238.47</v>
      </c>
      <c r="G12" s="250" t="s">
        <v>42</v>
      </c>
    </row>
    <row r="13" spans="1:7" ht="25.5">
      <c r="A13" s="194">
        <v>6</v>
      </c>
      <c r="B13" s="195" t="s">
        <v>318</v>
      </c>
      <c r="C13" s="195" t="s">
        <v>320</v>
      </c>
      <c r="D13" s="195" t="s">
        <v>65</v>
      </c>
      <c r="E13" s="194">
        <v>16</v>
      </c>
      <c r="F13" s="196">
        <v>341.05</v>
      </c>
      <c r="G13" s="250" t="s">
        <v>42</v>
      </c>
    </row>
    <row r="14" spans="1:7" ht="25.5">
      <c r="A14" s="194">
        <v>7</v>
      </c>
      <c r="B14" s="195" t="s">
        <v>318</v>
      </c>
      <c r="C14" s="195" t="s">
        <v>320</v>
      </c>
      <c r="D14" s="195" t="s">
        <v>11</v>
      </c>
      <c r="E14" s="194">
        <v>5</v>
      </c>
      <c r="F14" s="196">
        <v>183.3</v>
      </c>
      <c r="G14" s="250" t="s">
        <v>42</v>
      </c>
    </row>
    <row r="15" spans="1:7" ht="25.5">
      <c r="A15" s="194">
        <v>8</v>
      </c>
      <c r="B15" s="195" t="s">
        <v>318</v>
      </c>
      <c r="C15" s="195" t="s">
        <v>320</v>
      </c>
      <c r="D15" s="195" t="s">
        <v>8</v>
      </c>
      <c r="E15" s="194">
        <v>4</v>
      </c>
      <c r="F15" s="196">
        <v>57.82</v>
      </c>
      <c r="G15" s="250" t="s">
        <v>42</v>
      </c>
    </row>
    <row r="16" spans="1:7" ht="25.5">
      <c r="A16" s="194">
        <v>9</v>
      </c>
      <c r="B16" s="195" t="s">
        <v>318</v>
      </c>
      <c r="C16" s="195" t="s">
        <v>320</v>
      </c>
      <c r="D16" s="195" t="s">
        <v>10</v>
      </c>
      <c r="E16" s="194">
        <v>8</v>
      </c>
      <c r="F16" s="196">
        <v>189.79</v>
      </c>
      <c r="G16" s="250" t="s">
        <v>42</v>
      </c>
    </row>
    <row r="17" spans="1:8" ht="25.5">
      <c r="A17" s="194">
        <v>10</v>
      </c>
      <c r="B17" s="195" t="s">
        <v>318</v>
      </c>
      <c r="C17" s="195" t="s">
        <v>321</v>
      </c>
      <c r="D17" s="195" t="s">
        <v>65</v>
      </c>
      <c r="E17" s="194">
        <v>2</v>
      </c>
      <c r="F17" s="196">
        <v>15.4</v>
      </c>
      <c r="G17" s="250" t="s">
        <v>42</v>
      </c>
    </row>
    <row r="18" spans="1:8" ht="25.5">
      <c r="A18" s="194">
        <v>11</v>
      </c>
      <c r="B18" s="195" t="s">
        <v>318</v>
      </c>
      <c r="C18" s="195" t="s">
        <v>321</v>
      </c>
      <c r="D18" s="195" t="s">
        <v>11</v>
      </c>
      <c r="E18" s="194">
        <v>1</v>
      </c>
      <c r="F18" s="196">
        <v>44</v>
      </c>
      <c r="G18" s="250" t="s">
        <v>42</v>
      </c>
    </row>
    <row r="19" spans="1:8" ht="25.5">
      <c r="A19" s="194">
        <v>12</v>
      </c>
      <c r="B19" s="195" t="s">
        <v>318</v>
      </c>
      <c r="C19" s="195" t="s">
        <v>321</v>
      </c>
      <c r="D19" s="195" t="s">
        <v>8</v>
      </c>
      <c r="E19" s="194">
        <v>1</v>
      </c>
      <c r="F19" s="196">
        <v>3.4</v>
      </c>
      <c r="G19" s="250" t="s">
        <v>42</v>
      </c>
    </row>
    <row r="20" spans="1:8" ht="25.5">
      <c r="A20" s="194">
        <v>13</v>
      </c>
      <c r="B20" s="195" t="s">
        <v>318</v>
      </c>
      <c r="C20" s="195" t="s">
        <v>322</v>
      </c>
      <c r="D20" s="195" t="s">
        <v>9</v>
      </c>
      <c r="E20" s="197">
        <v>1</v>
      </c>
      <c r="F20" s="199">
        <v>38.49</v>
      </c>
      <c r="G20" s="195" t="s">
        <v>42</v>
      </c>
    </row>
    <row r="21" spans="1:8" ht="25.5">
      <c r="A21" s="194">
        <v>14</v>
      </c>
      <c r="B21" s="195" t="s">
        <v>318</v>
      </c>
      <c r="C21" s="195" t="s">
        <v>322</v>
      </c>
      <c r="D21" s="195" t="s">
        <v>65</v>
      </c>
      <c r="E21" s="197">
        <v>12</v>
      </c>
      <c r="F21" s="199">
        <v>172.23</v>
      </c>
      <c r="G21" s="195" t="s">
        <v>42</v>
      </c>
    </row>
    <row r="22" spans="1:8" ht="25.5">
      <c r="A22" s="194">
        <v>15</v>
      </c>
      <c r="B22" s="192" t="s">
        <v>318</v>
      </c>
      <c r="C22" s="195" t="s">
        <v>322</v>
      </c>
      <c r="D22" s="195" t="s">
        <v>8</v>
      </c>
      <c r="E22" s="197">
        <v>1</v>
      </c>
      <c r="F22" s="199">
        <v>3.99</v>
      </c>
      <c r="G22" s="195" t="s">
        <v>42</v>
      </c>
      <c r="H22" s="585">
        <f>SUM(F8:F22)</f>
        <v>1973.65</v>
      </c>
    </row>
    <row r="23" spans="1:8" ht="26.25" thickBot="1">
      <c r="A23" s="201"/>
      <c r="B23" s="202" t="s">
        <v>323</v>
      </c>
      <c r="C23" s="203"/>
      <c r="D23" s="204" t="s">
        <v>121</v>
      </c>
      <c r="E23" s="201"/>
      <c r="F23" s="205">
        <v>2479</v>
      </c>
      <c r="G23" s="203"/>
    </row>
    <row r="24" spans="1:8" ht="16.5" customHeight="1" thickBot="1">
      <c r="A24" s="648" t="s">
        <v>324</v>
      </c>
      <c r="B24" s="649"/>
      <c r="C24" s="649"/>
      <c r="D24" s="649"/>
      <c r="E24" s="649"/>
      <c r="F24" s="649"/>
      <c r="G24" s="649"/>
    </row>
    <row r="25" spans="1:8" ht="15.75" customHeight="1">
      <c r="A25" s="650" t="s">
        <v>679</v>
      </c>
      <c r="B25" s="650"/>
      <c r="C25" s="650"/>
      <c r="D25" s="650"/>
      <c r="E25" s="650"/>
      <c r="F25" s="650"/>
      <c r="G25" s="650"/>
    </row>
    <row r="26" spans="1:8" ht="25.5">
      <c r="A26" s="194">
        <v>1</v>
      </c>
      <c r="B26" s="195" t="s">
        <v>325</v>
      </c>
      <c r="C26" s="195" t="s">
        <v>326</v>
      </c>
      <c r="D26" s="195" t="s">
        <v>9</v>
      </c>
      <c r="E26" s="194">
        <v>2</v>
      </c>
      <c r="F26" s="196">
        <v>92</v>
      </c>
      <c r="G26" s="195" t="s">
        <v>42</v>
      </c>
    </row>
    <row r="27" spans="1:8" ht="25.5">
      <c r="A27" s="194">
        <v>2</v>
      </c>
      <c r="B27" s="195" t="s">
        <v>325</v>
      </c>
      <c r="C27" s="195" t="s">
        <v>326</v>
      </c>
      <c r="D27" s="195" t="s">
        <v>65</v>
      </c>
      <c r="E27" s="194">
        <v>9</v>
      </c>
      <c r="F27" s="196">
        <v>189.3</v>
      </c>
      <c r="G27" s="195" t="s">
        <v>42</v>
      </c>
    </row>
    <row r="28" spans="1:8" ht="25.5">
      <c r="A28" s="194">
        <v>3</v>
      </c>
      <c r="B28" s="195" t="s">
        <v>325</v>
      </c>
      <c r="C28" s="195" t="s">
        <v>326</v>
      </c>
      <c r="D28" s="195" t="s">
        <v>11</v>
      </c>
      <c r="E28" s="194">
        <v>2</v>
      </c>
      <c r="F28" s="196">
        <v>15.8</v>
      </c>
      <c r="G28" s="195" t="s">
        <v>42</v>
      </c>
    </row>
    <row r="29" spans="1:8" ht="25.5">
      <c r="A29" s="194">
        <v>4</v>
      </c>
      <c r="B29" s="195" t="s">
        <v>325</v>
      </c>
      <c r="C29" s="195" t="s">
        <v>326</v>
      </c>
      <c r="D29" s="195" t="s">
        <v>8</v>
      </c>
      <c r="E29" s="194">
        <v>3</v>
      </c>
      <c r="F29" s="196">
        <v>20.100000000000001</v>
      </c>
      <c r="G29" s="195" t="s">
        <v>42</v>
      </c>
    </row>
    <row r="30" spans="1:8" ht="25.5">
      <c r="A30" s="194">
        <v>5</v>
      </c>
      <c r="B30" s="195" t="s">
        <v>325</v>
      </c>
      <c r="C30" s="195" t="s">
        <v>326</v>
      </c>
      <c r="D30" s="195" t="s">
        <v>10</v>
      </c>
      <c r="E30" s="194">
        <v>4</v>
      </c>
      <c r="F30" s="196">
        <v>67.2</v>
      </c>
      <c r="G30" s="195" t="s">
        <v>42</v>
      </c>
      <c r="H30" s="585">
        <f>SUM(F26:F30)</f>
        <v>384.40000000000003</v>
      </c>
    </row>
    <row r="31" spans="1:8" ht="15.75">
      <c r="A31" s="642" t="s">
        <v>680</v>
      </c>
      <c r="B31" s="643"/>
      <c r="C31" s="643"/>
      <c r="D31" s="643"/>
      <c r="E31" s="643"/>
      <c r="F31" s="643"/>
      <c r="G31" s="644"/>
    </row>
    <row r="32" spans="1:8" ht="25.5">
      <c r="A32" s="194">
        <v>6</v>
      </c>
      <c r="B32" s="195" t="s">
        <v>327</v>
      </c>
      <c r="C32" s="195" t="s">
        <v>328</v>
      </c>
      <c r="D32" s="195" t="s">
        <v>9</v>
      </c>
      <c r="E32" s="194">
        <v>5</v>
      </c>
      <c r="F32" s="196">
        <v>65.400000000000006</v>
      </c>
      <c r="G32" s="195" t="s">
        <v>42</v>
      </c>
    </row>
    <row r="33" spans="1:8" ht="25.5">
      <c r="A33" s="194">
        <v>7</v>
      </c>
      <c r="B33" s="195" t="s">
        <v>327</v>
      </c>
      <c r="C33" s="195" t="s">
        <v>328</v>
      </c>
      <c r="D33" s="195" t="s">
        <v>65</v>
      </c>
      <c r="E33" s="194">
        <v>4</v>
      </c>
      <c r="F33" s="196">
        <v>72.2</v>
      </c>
      <c r="G33" s="195" t="s">
        <v>42</v>
      </c>
    </row>
    <row r="34" spans="1:8" ht="25.5">
      <c r="A34" s="194">
        <v>8</v>
      </c>
      <c r="B34" s="195" t="s">
        <v>327</v>
      </c>
      <c r="C34" s="195" t="s">
        <v>328</v>
      </c>
      <c r="D34" s="195" t="s">
        <v>11</v>
      </c>
      <c r="E34" s="194">
        <v>5</v>
      </c>
      <c r="F34" s="196">
        <v>58.7</v>
      </c>
      <c r="G34" s="195" t="s">
        <v>42</v>
      </c>
    </row>
    <row r="35" spans="1:8" ht="25.5">
      <c r="A35" s="194">
        <v>9</v>
      </c>
      <c r="B35" s="195" t="s">
        <v>327</v>
      </c>
      <c r="C35" s="195" t="s">
        <v>328</v>
      </c>
      <c r="D35" s="195" t="s">
        <v>8</v>
      </c>
      <c r="E35" s="194">
        <v>3</v>
      </c>
      <c r="F35" s="196">
        <v>26.1</v>
      </c>
      <c r="G35" s="195" t="s">
        <v>42</v>
      </c>
    </row>
    <row r="36" spans="1:8" ht="25.5">
      <c r="A36" s="194">
        <v>10</v>
      </c>
      <c r="B36" s="195" t="s">
        <v>327</v>
      </c>
      <c r="C36" s="195" t="s">
        <v>328</v>
      </c>
      <c r="D36" s="195" t="s">
        <v>10</v>
      </c>
      <c r="E36" s="194">
        <v>2</v>
      </c>
      <c r="F36" s="196">
        <v>67.2</v>
      </c>
      <c r="G36" s="195" t="s">
        <v>42</v>
      </c>
      <c r="H36" s="585">
        <f>SUM(F32:F36)</f>
        <v>289.60000000000002</v>
      </c>
    </row>
    <row r="37" spans="1:8" ht="15.75">
      <c r="A37" s="642" t="s">
        <v>681</v>
      </c>
      <c r="B37" s="643"/>
      <c r="C37" s="643"/>
      <c r="D37" s="643"/>
      <c r="E37" s="643"/>
      <c r="F37" s="643"/>
      <c r="G37" s="644"/>
    </row>
    <row r="38" spans="1:8" ht="25.5">
      <c r="A38" s="194">
        <v>11</v>
      </c>
      <c r="B38" s="195" t="s">
        <v>329</v>
      </c>
      <c r="C38" s="195" t="s">
        <v>330</v>
      </c>
      <c r="D38" s="195" t="s">
        <v>9</v>
      </c>
      <c r="E38" s="194">
        <v>1</v>
      </c>
      <c r="F38" s="196">
        <v>13.2</v>
      </c>
      <c r="G38" s="195" t="s">
        <v>42</v>
      </c>
    </row>
    <row r="39" spans="1:8" ht="25.5">
      <c r="A39" s="194">
        <v>12</v>
      </c>
      <c r="B39" s="195" t="s">
        <v>329</v>
      </c>
      <c r="C39" s="195" t="s">
        <v>330</v>
      </c>
      <c r="D39" s="195" t="s">
        <v>8</v>
      </c>
      <c r="E39" s="194">
        <v>2</v>
      </c>
      <c r="F39" s="196">
        <v>13.8</v>
      </c>
      <c r="G39" s="195" t="s">
        <v>42</v>
      </c>
    </row>
    <row r="40" spans="1:8" ht="25.5">
      <c r="A40" s="194">
        <v>13</v>
      </c>
      <c r="B40" s="195" t="s">
        <v>329</v>
      </c>
      <c r="C40" s="195" t="s">
        <v>331</v>
      </c>
      <c r="D40" s="195" t="s">
        <v>65</v>
      </c>
      <c r="E40" s="194">
        <v>2</v>
      </c>
      <c r="F40" s="196">
        <v>28.4</v>
      </c>
      <c r="G40" s="195" t="s">
        <v>42</v>
      </c>
    </row>
    <row r="41" spans="1:8" ht="25.5">
      <c r="A41" s="194">
        <v>14</v>
      </c>
      <c r="B41" s="195" t="s">
        <v>329</v>
      </c>
      <c r="C41" s="195" t="s">
        <v>331</v>
      </c>
      <c r="D41" s="195" t="s">
        <v>11</v>
      </c>
      <c r="E41" s="194">
        <v>2</v>
      </c>
      <c r="F41" s="196">
        <v>51.3</v>
      </c>
      <c r="G41" s="195" t="s">
        <v>42</v>
      </c>
    </row>
    <row r="42" spans="1:8" ht="25.5">
      <c r="A42" s="194">
        <v>15</v>
      </c>
      <c r="B42" s="195" t="s">
        <v>329</v>
      </c>
      <c r="C42" s="195" t="s">
        <v>332</v>
      </c>
      <c r="D42" s="195" t="s">
        <v>65</v>
      </c>
      <c r="E42" s="194">
        <v>1</v>
      </c>
      <c r="F42" s="196">
        <v>4.5999999999999996</v>
      </c>
      <c r="G42" s="195" t="s">
        <v>42</v>
      </c>
    </row>
    <row r="43" spans="1:8" ht="25.5">
      <c r="A43" s="194">
        <v>16</v>
      </c>
      <c r="B43" s="195" t="s">
        <v>329</v>
      </c>
      <c r="C43" s="195" t="s">
        <v>332</v>
      </c>
      <c r="D43" s="195" t="s">
        <v>11</v>
      </c>
      <c r="E43" s="194">
        <v>1</v>
      </c>
      <c r="F43" s="196">
        <v>30</v>
      </c>
      <c r="G43" s="195" t="s">
        <v>42</v>
      </c>
    </row>
    <row r="44" spans="1:8" ht="25.5">
      <c r="A44" s="194">
        <v>17</v>
      </c>
      <c r="B44" s="195" t="s">
        <v>329</v>
      </c>
      <c r="C44" s="195" t="s">
        <v>332</v>
      </c>
      <c r="D44" s="195" t="s">
        <v>8</v>
      </c>
      <c r="E44" s="194">
        <v>1</v>
      </c>
      <c r="F44" s="196">
        <v>4.0999999999999996</v>
      </c>
      <c r="G44" s="195" t="s">
        <v>42</v>
      </c>
    </row>
    <row r="45" spans="1:8" ht="25.5">
      <c r="A45" s="194">
        <v>18</v>
      </c>
      <c r="B45" s="195" t="s">
        <v>329</v>
      </c>
      <c r="C45" s="195" t="s">
        <v>333</v>
      </c>
      <c r="D45" s="195" t="s">
        <v>9</v>
      </c>
      <c r="E45" s="194">
        <v>6</v>
      </c>
      <c r="F45" s="196">
        <v>142.5</v>
      </c>
      <c r="G45" s="195" t="s">
        <v>42</v>
      </c>
    </row>
    <row r="46" spans="1:8" ht="25.5">
      <c r="A46" s="194">
        <v>19</v>
      </c>
      <c r="B46" s="195" t="s">
        <v>329</v>
      </c>
      <c r="C46" s="195" t="s">
        <v>333</v>
      </c>
      <c r="D46" s="195" t="s">
        <v>65</v>
      </c>
      <c r="E46" s="194">
        <v>25</v>
      </c>
      <c r="F46" s="196">
        <v>544.29999999999995</v>
      </c>
      <c r="G46" s="195" t="s">
        <v>42</v>
      </c>
    </row>
    <row r="47" spans="1:8" ht="25.5">
      <c r="A47" s="194">
        <v>20</v>
      </c>
      <c r="B47" s="195" t="s">
        <v>329</v>
      </c>
      <c r="C47" s="195" t="s">
        <v>333</v>
      </c>
      <c r="D47" s="195" t="s">
        <v>8</v>
      </c>
      <c r="E47" s="194">
        <v>4</v>
      </c>
      <c r="F47" s="196">
        <v>64.599999999999994</v>
      </c>
      <c r="G47" s="195" t="s">
        <v>42</v>
      </c>
    </row>
    <row r="48" spans="1:8" ht="25.5">
      <c r="A48" s="194">
        <v>21</v>
      </c>
      <c r="B48" s="195" t="s">
        <v>329</v>
      </c>
      <c r="C48" s="195" t="s">
        <v>333</v>
      </c>
      <c r="D48" s="195" t="s">
        <v>10</v>
      </c>
      <c r="E48" s="194">
        <v>3</v>
      </c>
      <c r="F48" s="196">
        <v>68.8</v>
      </c>
      <c r="G48" s="195" t="s">
        <v>42</v>
      </c>
    </row>
    <row r="49" spans="1:8" ht="25.5">
      <c r="A49" s="194">
        <v>22</v>
      </c>
      <c r="B49" s="195" t="s">
        <v>329</v>
      </c>
      <c r="C49" s="195" t="s">
        <v>334</v>
      </c>
      <c r="D49" s="195" t="s">
        <v>9</v>
      </c>
      <c r="E49" s="206">
        <v>2</v>
      </c>
      <c r="F49" s="207">
        <v>22.9</v>
      </c>
      <c r="G49" s="250" t="s">
        <v>42</v>
      </c>
    </row>
    <row r="50" spans="1:8" ht="25.5">
      <c r="A50" s="194">
        <v>23</v>
      </c>
      <c r="B50" s="195" t="s">
        <v>329</v>
      </c>
      <c r="C50" s="195" t="s">
        <v>334</v>
      </c>
      <c r="D50" s="195" t="s">
        <v>65</v>
      </c>
      <c r="E50" s="194">
        <v>7</v>
      </c>
      <c r="F50" s="207">
        <v>144.19999999999999</v>
      </c>
      <c r="G50" s="250" t="s">
        <v>42</v>
      </c>
    </row>
    <row r="51" spans="1:8" ht="25.5">
      <c r="A51" s="194">
        <v>24</v>
      </c>
      <c r="B51" s="195" t="s">
        <v>329</v>
      </c>
      <c r="C51" s="195" t="s">
        <v>334</v>
      </c>
      <c r="D51" s="195" t="s">
        <v>8</v>
      </c>
      <c r="E51" s="194">
        <v>2</v>
      </c>
      <c r="F51" s="207">
        <v>10.199999999999999</v>
      </c>
      <c r="G51" s="250" t="s">
        <v>42</v>
      </c>
    </row>
    <row r="52" spans="1:8" ht="25.5">
      <c r="A52" s="194">
        <v>25</v>
      </c>
      <c r="B52" s="195" t="s">
        <v>329</v>
      </c>
      <c r="C52" s="195" t="s">
        <v>334</v>
      </c>
      <c r="D52" s="195" t="s">
        <v>10</v>
      </c>
      <c r="E52" s="194">
        <v>1</v>
      </c>
      <c r="F52" s="207">
        <v>34</v>
      </c>
      <c r="G52" s="250" t="s">
        <v>42</v>
      </c>
    </row>
    <row r="53" spans="1:8" ht="25.5">
      <c r="A53" s="194">
        <v>26</v>
      </c>
      <c r="B53" s="195" t="s">
        <v>329</v>
      </c>
      <c r="C53" s="278" t="s">
        <v>335</v>
      </c>
      <c r="D53" s="195" t="s">
        <v>9</v>
      </c>
      <c r="E53" s="194">
        <v>1</v>
      </c>
      <c r="F53" s="207">
        <v>13.1</v>
      </c>
      <c r="G53" s="250" t="s">
        <v>42</v>
      </c>
    </row>
    <row r="54" spans="1:8" ht="25.5">
      <c r="A54" s="194">
        <v>27</v>
      </c>
      <c r="B54" s="195" t="s">
        <v>329</v>
      </c>
      <c r="C54" s="278" t="s">
        <v>335</v>
      </c>
      <c r="D54" s="195" t="s">
        <v>65</v>
      </c>
      <c r="E54" s="194">
        <v>1</v>
      </c>
      <c r="F54" s="207">
        <v>55.3</v>
      </c>
      <c r="G54" s="250" t="s">
        <v>42</v>
      </c>
    </row>
    <row r="55" spans="1:8" ht="25.5">
      <c r="A55" s="194">
        <v>28</v>
      </c>
      <c r="B55" s="195" t="s">
        <v>329</v>
      </c>
      <c r="C55" s="278" t="s">
        <v>335</v>
      </c>
      <c r="D55" s="195" t="s">
        <v>11</v>
      </c>
      <c r="E55" s="194">
        <v>1</v>
      </c>
      <c r="F55" s="207">
        <v>11</v>
      </c>
      <c r="G55" s="250" t="s">
        <v>42</v>
      </c>
    </row>
    <row r="56" spans="1:8" ht="25.5">
      <c r="A56" s="194">
        <v>29</v>
      </c>
      <c r="B56" s="195" t="s">
        <v>329</v>
      </c>
      <c r="C56" s="278" t="s">
        <v>335</v>
      </c>
      <c r="D56" s="195" t="s">
        <v>8</v>
      </c>
      <c r="E56" s="194">
        <v>2</v>
      </c>
      <c r="F56" s="207">
        <v>7.5</v>
      </c>
      <c r="G56" s="250" t="s">
        <v>42</v>
      </c>
    </row>
    <row r="57" spans="1:8" ht="25.5">
      <c r="A57" s="194">
        <v>30</v>
      </c>
      <c r="B57" s="195" t="s">
        <v>329</v>
      </c>
      <c r="C57" s="278" t="s">
        <v>335</v>
      </c>
      <c r="D57" s="195" t="s">
        <v>10</v>
      </c>
      <c r="E57" s="194">
        <v>2</v>
      </c>
      <c r="F57" s="207">
        <v>8.5</v>
      </c>
      <c r="G57" s="250" t="s">
        <v>42</v>
      </c>
    </row>
    <row r="58" spans="1:8" ht="25.5">
      <c r="A58" s="194">
        <v>31</v>
      </c>
      <c r="B58" s="195" t="s">
        <v>329</v>
      </c>
      <c r="C58" s="278" t="s">
        <v>860</v>
      </c>
      <c r="D58" s="195" t="s">
        <v>65</v>
      </c>
      <c r="E58" s="194">
        <v>2</v>
      </c>
      <c r="F58" s="207">
        <v>15.1</v>
      </c>
      <c r="G58" s="250" t="s">
        <v>42</v>
      </c>
    </row>
    <row r="59" spans="1:8" ht="25.5">
      <c r="A59" s="194">
        <v>32</v>
      </c>
      <c r="B59" s="195" t="s">
        <v>329</v>
      </c>
      <c r="C59" s="278" t="s">
        <v>860</v>
      </c>
      <c r="D59" s="195" t="s">
        <v>9</v>
      </c>
      <c r="E59" s="194">
        <v>1</v>
      </c>
      <c r="F59" s="207">
        <v>7.7</v>
      </c>
      <c r="G59" s="250" t="s">
        <v>42</v>
      </c>
      <c r="H59" s="585">
        <f>SUM(F38:F59)</f>
        <v>1295.0999999999997</v>
      </c>
    </row>
    <row r="60" spans="1:8" ht="15" thickBot="1">
      <c r="A60" s="201"/>
      <c r="B60" s="208" t="s">
        <v>682</v>
      </c>
      <c r="C60" s="203"/>
      <c r="D60" s="204" t="s">
        <v>121</v>
      </c>
      <c r="E60" s="201"/>
      <c r="F60" s="209">
        <v>20980</v>
      </c>
      <c r="G60" s="201"/>
    </row>
    <row r="61" spans="1:8" ht="16.5" customHeight="1" thickBot="1">
      <c r="A61" s="648" t="s">
        <v>336</v>
      </c>
      <c r="B61" s="649"/>
      <c r="C61" s="649"/>
      <c r="D61" s="649"/>
      <c r="E61" s="649"/>
      <c r="F61" s="649"/>
      <c r="G61" s="649"/>
    </row>
    <row r="62" spans="1:8" ht="15.75" customHeight="1">
      <c r="A62" s="651" t="s">
        <v>683</v>
      </c>
      <c r="B62" s="651"/>
      <c r="C62" s="651"/>
      <c r="D62" s="651"/>
      <c r="E62" s="651"/>
      <c r="F62" s="651"/>
      <c r="G62" s="651"/>
    </row>
    <row r="63" spans="1:8">
      <c r="A63" s="191">
        <v>1</v>
      </c>
      <c r="B63" s="192" t="s">
        <v>337</v>
      </c>
      <c r="C63" s="192" t="s">
        <v>338</v>
      </c>
      <c r="D63" s="192" t="s">
        <v>9</v>
      </c>
      <c r="E63" s="191">
        <v>3</v>
      </c>
      <c r="F63" s="193">
        <v>28.9</v>
      </c>
      <c r="G63" s="195" t="s">
        <v>42</v>
      </c>
    </row>
    <row r="64" spans="1:8" ht="25.5">
      <c r="A64" s="191">
        <v>2</v>
      </c>
      <c r="B64" s="195" t="s">
        <v>337</v>
      </c>
      <c r="C64" s="195" t="s">
        <v>338</v>
      </c>
      <c r="D64" s="195" t="s">
        <v>65</v>
      </c>
      <c r="E64" s="194">
        <v>7</v>
      </c>
      <c r="F64" s="196">
        <v>95.27</v>
      </c>
      <c r="G64" s="195" t="s">
        <v>42</v>
      </c>
    </row>
    <row r="65" spans="1:8">
      <c r="A65" s="191">
        <v>3</v>
      </c>
      <c r="B65" s="195" t="s">
        <v>337</v>
      </c>
      <c r="C65" s="195" t="s">
        <v>338</v>
      </c>
      <c r="D65" s="195" t="s">
        <v>11</v>
      </c>
      <c r="E65" s="194">
        <v>2</v>
      </c>
      <c r="F65" s="196">
        <v>6.06</v>
      </c>
      <c r="G65" s="195" t="s">
        <v>42</v>
      </c>
    </row>
    <row r="66" spans="1:8">
      <c r="A66" s="191">
        <v>4</v>
      </c>
      <c r="B66" s="195" t="s">
        <v>337</v>
      </c>
      <c r="C66" s="195" t="s">
        <v>338</v>
      </c>
      <c r="D66" s="195" t="s">
        <v>8</v>
      </c>
      <c r="E66" s="194">
        <v>5</v>
      </c>
      <c r="F66" s="196">
        <v>23.33</v>
      </c>
      <c r="G66" s="195" t="s">
        <v>42</v>
      </c>
    </row>
    <row r="67" spans="1:8">
      <c r="A67" s="191">
        <v>5</v>
      </c>
      <c r="B67" s="195" t="s">
        <v>337</v>
      </c>
      <c r="C67" s="195" t="s">
        <v>338</v>
      </c>
      <c r="D67" s="195" t="s">
        <v>10</v>
      </c>
      <c r="E67" s="194">
        <v>3</v>
      </c>
      <c r="F67" s="196">
        <v>39.770000000000003</v>
      </c>
      <c r="G67" s="195" t="s">
        <v>42</v>
      </c>
    </row>
    <row r="68" spans="1:8" ht="25.5">
      <c r="A68" s="191">
        <v>6</v>
      </c>
      <c r="B68" s="195" t="s">
        <v>337</v>
      </c>
      <c r="C68" s="195" t="s">
        <v>339</v>
      </c>
      <c r="D68" s="195" t="s">
        <v>9</v>
      </c>
      <c r="E68" s="194">
        <v>1</v>
      </c>
      <c r="F68" s="196">
        <v>12.75</v>
      </c>
      <c r="G68" s="195" t="s">
        <v>42</v>
      </c>
    </row>
    <row r="69" spans="1:8" ht="25.5">
      <c r="A69" s="191">
        <v>7</v>
      </c>
      <c r="B69" s="195" t="s">
        <v>337</v>
      </c>
      <c r="C69" s="195" t="s">
        <v>339</v>
      </c>
      <c r="D69" s="195" t="s">
        <v>8</v>
      </c>
      <c r="E69" s="194">
        <v>1</v>
      </c>
      <c r="F69" s="196">
        <v>15.8</v>
      </c>
      <c r="G69" s="195" t="s">
        <v>42</v>
      </c>
    </row>
    <row r="70" spans="1:8" ht="25.5">
      <c r="A70" s="191">
        <v>8</v>
      </c>
      <c r="B70" s="195" t="s">
        <v>337</v>
      </c>
      <c r="C70" s="195" t="s">
        <v>339</v>
      </c>
      <c r="D70" s="195" t="s">
        <v>10</v>
      </c>
      <c r="E70" s="194">
        <v>2</v>
      </c>
      <c r="F70" s="196">
        <v>30.34</v>
      </c>
      <c r="G70" s="195" t="s">
        <v>42</v>
      </c>
      <c r="H70" s="585">
        <f>SUM(F63:F70)</f>
        <v>252.22000000000003</v>
      </c>
    </row>
    <row r="71" spans="1:8" ht="15.75">
      <c r="A71" s="642" t="s">
        <v>684</v>
      </c>
      <c r="B71" s="643"/>
      <c r="C71" s="643"/>
      <c r="D71" s="643"/>
      <c r="E71" s="643"/>
      <c r="F71" s="643"/>
      <c r="G71" s="644"/>
    </row>
    <row r="72" spans="1:8">
      <c r="A72" s="191">
        <v>9</v>
      </c>
      <c r="B72" s="195" t="s">
        <v>340</v>
      </c>
      <c r="C72" s="195" t="s">
        <v>338</v>
      </c>
      <c r="D72" s="195" t="s">
        <v>9</v>
      </c>
      <c r="E72" s="194">
        <v>3</v>
      </c>
      <c r="F72" s="196">
        <v>59.22</v>
      </c>
      <c r="G72" s="195" t="s">
        <v>42</v>
      </c>
    </row>
    <row r="73" spans="1:8" ht="25.5">
      <c r="A73" s="191">
        <v>10</v>
      </c>
      <c r="B73" s="195" t="s">
        <v>340</v>
      </c>
      <c r="C73" s="195" t="s">
        <v>338</v>
      </c>
      <c r="D73" s="195" t="s">
        <v>65</v>
      </c>
      <c r="E73" s="194">
        <v>3</v>
      </c>
      <c r="F73" s="196">
        <v>42.68</v>
      </c>
      <c r="G73" s="195" t="s">
        <v>42</v>
      </c>
    </row>
    <row r="74" spans="1:8">
      <c r="A74" s="191">
        <v>11</v>
      </c>
      <c r="B74" s="195" t="s">
        <v>340</v>
      </c>
      <c r="C74" s="195" t="s">
        <v>338</v>
      </c>
      <c r="D74" s="195" t="s">
        <v>11</v>
      </c>
      <c r="E74" s="194">
        <v>2</v>
      </c>
      <c r="F74" s="196">
        <v>16.14</v>
      </c>
      <c r="G74" s="195" t="s">
        <v>42</v>
      </c>
    </row>
    <row r="75" spans="1:8">
      <c r="A75" s="191">
        <v>12</v>
      </c>
      <c r="B75" s="195" t="s">
        <v>340</v>
      </c>
      <c r="C75" s="195" t="s">
        <v>338</v>
      </c>
      <c r="D75" s="195" t="s">
        <v>8</v>
      </c>
      <c r="E75" s="194">
        <v>1</v>
      </c>
      <c r="F75" s="196">
        <v>18.45</v>
      </c>
      <c r="G75" s="195" t="s">
        <v>42</v>
      </c>
    </row>
    <row r="76" spans="1:8">
      <c r="A76" s="191">
        <v>13</v>
      </c>
      <c r="B76" s="195" t="s">
        <v>340</v>
      </c>
      <c r="C76" s="195" t="s">
        <v>338</v>
      </c>
      <c r="D76" s="195" t="s">
        <v>10</v>
      </c>
      <c r="E76" s="194">
        <v>3</v>
      </c>
      <c r="F76" s="196">
        <v>47.36</v>
      </c>
      <c r="G76" s="195" t="s">
        <v>42</v>
      </c>
      <c r="H76" s="585">
        <f>SUM(F72:F76)</f>
        <v>183.85000000000002</v>
      </c>
    </row>
    <row r="77" spans="1:8" ht="15.75">
      <c r="A77" s="642" t="s">
        <v>685</v>
      </c>
      <c r="B77" s="643"/>
      <c r="C77" s="643"/>
      <c r="D77" s="643"/>
      <c r="E77" s="643"/>
      <c r="F77" s="643"/>
      <c r="G77" s="644"/>
    </row>
    <row r="78" spans="1:8" ht="25.5">
      <c r="A78" s="191">
        <v>14</v>
      </c>
      <c r="B78" s="195" t="s">
        <v>341</v>
      </c>
      <c r="C78" s="195" t="s">
        <v>342</v>
      </c>
      <c r="D78" s="195" t="s">
        <v>9</v>
      </c>
      <c r="E78" s="206">
        <v>2</v>
      </c>
      <c r="F78" s="207">
        <v>61.9</v>
      </c>
      <c r="G78" s="194" t="s">
        <v>42</v>
      </c>
    </row>
    <row r="79" spans="1:8" ht="25.5">
      <c r="A79" s="191">
        <v>15</v>
      </c>
      <c r="B79" s="195" t="s">
        <v>341</v>
      </c>
      <c r="C79" s="195" t="s">
        <v>342</v>
      </c>
      <c r="D79" s="195" t="s">
        <v>65</v>
      </c>
      <c r="E79" s="206">
        <v>9</v>
      </c>
      <c r="F79" s="207">
        <v>202.71</v>
      </c>
      <c r="G79" s="194" t="s">
        <v>42</v>
      </c>
    </row>
    <row r="80" spans="1:8" ht="25.5">
      <c r="A80" s="191">
        <v>16</v>
      </c>
      <c r="B80" s="195" t="s">
        <v>341</v>
      </c>
      <c r="C80" s="195" t="s">
        <v>342</v>
      </c>
      <c r="D80" s="195" t="s">
        <v>11</v>
      </c>
      <c r="E80" s="206">
        <v>1</v>
      </c>
      <c r="F80" s="207">
        <v>1.63</v>
      </c>
      <c r="G80" s="194" t="s">
        <v>42</v>
      </c>
    </row>
    <row r="81" spans="1:8" ht="25.5">
      <c r="A81" s="191">
        <v>17</v>
      </c>
      <c r="B81" s="195" t="s">
        <v>341</v>
      </c>
      <c r="C81" s="195" t="s">
        <v>342</v>
      </c>
      <c r="D81" s="195" t="s">
        <v>8</v>
      </c>
      <c r="E81" s="206">
        <v>2</v>
      </c>
      <c r="F81" s="207">
        <v>38.89</v>
      </c>
      <c r="G81" s="194" t="s">
        <v>42</v>
      </c>
    </row>
    <row r="82" spans="1:8" ht="25.5">
      <c r="A82" s="191">
        <v>18</v>
      </c>
      <c r="B82" s="195" t="s">
        <v>341</v>
      </c>
      <c r="C82" s="195" t="s">
        <v>342</v>
      </c>
      <c r="D82" s="195" t="s">
        <v>10</v>
      </c>
      <c r="E82" s="206">
        <v>4</v>
      </c>
      <c r="F82" s="207">
        <v>87.45</v>
      </c>
      <c r="G82" s="194" t="s">
        <v>42</v>
      </c>
    </row>
    <row r="83" spans="1:8" ht="25.5">
      <c r="A83" s="191">
        <v>19</v>
      </c>
      <c r="B83" s="195" t="s">
        <v>341</v>
      </c>
      <c r="C83" s="195" t="s">
        <v>343</v>
      </c>
      <c r="D83" s="195" t="s">
        <v>9</v>
      </c>
      <c r="E83" s="206">
        <v>11</v>
      </c>
      <c r="F83" s="207">
        <v>309.26</v>
      </c>
      <c r="G83" s="250" t="s">
        <v>42</v>
      </c>
    </row>
    <row r="84" spans="1:8" ht="25.5">
      <c r="A84" s="191">
        <v>20</v>
      </c>
      <c r="B84" s="195" t="s">
        <v>341</v>
      </c>
      <c r="C84" s="195" t="s">
        <v>343</v>
      </c>
      <c r="D84" s="195" t="s">
        <v>65</v>
      </c>
      <c r="E84" s="206">
        <v>38</v>
      </c>
      <c r="F84" s="207">
        <v>813.71</v>
      </c>
      <c r="G84" s="250" t="s">
        <v>42</v>
      </c>
    </row>
    <row r="85" spans="1:8" ht="25.5">
      <c r="A85" s="191">
        <v>21</v>
      </c>
      <c r="B85" s="195" t="s">
        <v>341</v>
      </c>
      <c r="C85" s="195" t="s">
        <v>343</v>
      </c>
      <c r="D85" s="195" t="s">
        <v>8</v>
      </c>
      <c r="E85" s="206">
        <v>7</v>
      </c>
      <c r="F85" s="207">
        <v>74.59</v>
      </c>
      <c r="G85" s="250" t="s">
        <v>42</v>
      </c>
    </row>
    <row r="86" spans="1:8" ht="25.5">
      <c r="A86" s="191">
        <v>22</v>
      </c>
      <c r="B86" s="195" t="s">
        <v>341</v>
      </c>
      <c r="C86" s="195" t="s">
        <v>343</v>
      </c>
      <c r="D86" s="195" t="s">
        <v>10</v>
      </c>
      <c r="E86" s="206">
        <v>7</v>
      </c>
      <c r="F86" s="207">
        <v>45.79</v>
      </c>
      <c r="G86" s="250" t="s">
        <v>42</v>
      </c>
    </row>
    <row r="87" spans="1:8" ht="25.5">
      <c r="A87" s="191">
        <v>23</v>
      </c>
      <c r="B87" s="195" t="s">
        <v>341</v>
      </c>
      <c r="C87" s="195" t="s">
        <v>344</v>
      </c>
      <c r="D87" s="195" t="s">
        <v>9</v>
      </c>
      <c r="E87" s="206">
        <v>1</v>
      </c>
      <c r="F87" s="207">
        <v>14.87</v>
      </c>
      <c r="G87" s="194" t="s">
        <v>42</v>
      </c>
    </row>
    <row r="88" spans="1:8" ht="25.5">
      <c r="A88" s="191">
        <v>24</v>
      </c>
      <c r="B88" s="195" t="s">
        <v>341</v>
      </c>
      <c r="C88" s="195" t="s">
        <v>344</v>
      </c>
      <c r="D88" s="195" t="s">
        <v>8</v>
      </c>
      <c r="E88" s="206">
        <v>2</v>
      </c>
      <c r="F88" s="207">
        <v>13.25</v>
      </c>
      <c r="G88" s="194" t="s">
        <v>42</v>
      </c>
    </row>
    <row r="89" spans="1:8" ht="25.5">
      <c r="A89" s="191">
        <v>25</v>
      </c>
      <c r="B89" s="210" t="s">
        <v>341</v>
      </c>
      <c r="C89" s="210" t="s">
        <v>344</v>
      </c>
      <c r="D89" s="210" t="s">
        <v>10</v>
      </c>
      <c r="E89" s="533">
        <v>2</v>
      </c>
      <c r="F89" s="534">
        <v>20.14</v>
      </c>
      <c r="G89" s="211" t="s">
        <v>42</v>
      </c>
      <c r="H89" s="585">
        <f>SUM(F78:F89)</f>
        <v>1684.1899999999998</v>
      </c>
    </row>
    <row r="90" spans="1:8" ht="26.25" thickBot="1">
      <c r="A90" s="213"/>
      <c r="B90" s="214" t="s">
        <v>861</v>
      </c>
      <c r="C90" s="214"/>
      <c r="D90" s="214" t="s">
        <v>121</v>
      </c>
      <c r="E90" s="213"/>
      <c r="F90" s="215">
        <v>38860.21</v>
      </c>
      <c r="G90" s="213"/>
    </row>
    <row r="91" spans="1:8" ht="16.5" customHeight="1" thickBot="1">
      <c r="A91" s="648" t="s">
        <v>345</v>
      </c>
      <c r="B91" s="649"/>
      <c r="C91" s="649"/>
      <c r="D91" s="649"/>
      <c r="E91" s="649"/>
      <c r="F91" s="649"/>
      <c r="G91" s="649"/>
    </row>
    <row r="92" spans="1:8" ht="15.75" customHeight="1">
      <c r="A92" s="651" t="s">
        <v>686</v>
      </c>
      <c r="B92" s="651"/>
      <c r="C92" s="651"/>
      <c r="D92" s="651"/>
      <c r="E92" s="651"/>
      <c r="F92" s="651"/>
      <c r="G92" s="651"/>
    </row>
    <row r="93" spans="1:8" ht="25.5">
      <c r="A93" s="216"/>
      <c r="B93" s="198" t="s">
        <v>346</v>
      </c>
      <c r="C93" s="198" t="s">
        <v>15</v>
      </c>
      <c r="D93" s="198" t="s">
        <v>9</v>
      </c>
      <c r="E93" s="197">
        <v>3</v>
      </c>
      <c r="F93" s="199">
        <v>34.15</v>
      </c>
      <c r="G93" s="198" t="s">
        <v>42</v>
      </c>
    </row>
    <row r="94" spans="1:8" ht="25.5">
      <c r="A94" s="216">
        <v>5</v>
      </c>
      <c r="B94" s="198" t="s">
        <v>346</v>
      </c>
      <c r="C94" s="198" t="s">
        <v>15</v>
      </c>
      <c r="D94" s="198" t="s">
        <v>65</v>
      </c>
      <c r="E94" s="197">
        <v>8</v>
      </c>
      <c r="F94" s="199">
        <v>103.2</v>
      </c>
      <c r="G94" s="198" t="s">
        <v>42</v>
      </c>
    </row>
    <row r="95" spans="1:8" ht="25.5">
      <c r="A95" s="216">
        <v>6</v>
      </c>
      <c r="B95" s="198" t="s">
        <v>346</v>
      </c>
      <c r="C95" s="198" t="s">
        <v>15</v>
      </c>
      <c r="D95" s="198" t="s">
        <v>11</v>
      </c>
      <c r="E95" s="197">
        <v>3</v>
      </c>
      <c r="F95" s="199">
        <v>16.600000000000001</v>
      </c>
      <c r="G95" s="198" t="s">
        <v>42</v>
      </c>
    </row>
    <row r="96" spans="1:8" ht="25.5">
      <c r="A96" s="216">
        <v>7</v>
      </c>
      <c r="B96" s="198" t="s">
        <v>346</v>
      </c>
      <c r="C96" s="198" t="s">
        <v>15</v>
      </c>
      <c r="D96" s="198" t="s">
        <v>8</v>
      </c>
      <c r="E96" s="197">
        <v>4</v>
      </c>
      <c r="F96" s="199">
        <v>26.5</v>
      </c>
      <c r="G96" s="198" t="s">
        <v>42</v>
      </c>
    </row>
    <row r="97" spans="1:8" ht="25.5">
      <c r="A97" s="216">
        <v>8</v>
      </c>
      <c r="B97" s="198" t="s">
        <v>346</v>
      </c>
      <c r="C97" s="198" t="s">
        <v>15</v>
      </c>
      <c r="D97" s="198" t="s">
        <v>10</v>
      </c>
      <c r="E97" s="197">
        <v>3</v>
      </c>
      <c r="F97" s="199">
        <v>22.9</v>
      </c>
      <c r="G97" s="198" t="s">
        <v>42</v>
      </c>
    </row>
    <row r="98" spans="1:8" ht="25.5">
      <c r="A98" s="216">
        <v>9</v>
      </c>
      <c r="B98" s="198" t="s">
        <v>346</v>
      </c>
      <c r="C98" s="198" t="s">
        <v>347</v>
      </c>
      <c r="D98" s="198" t="s">
        <v>9</v>
      </c>
      <c r="E98" s="197">
        <v>1</v>
      </c>
      <c r="F98" s="199">
        <v>9.64</v>
      </c>
      <c r="G98" s="197" t="s">
        <v>42</v>
      </c>
    </row>
    <row r="99" spans="1:8" ht="25.5">
      <c r="A99" s="216">
        <v>10</v>
      </c>
      <c r="B99" s="198" t="s">
        <v>346</v>
      </c>
      <c r="C99" s="198" t="s">
        <v>347</v>
      </c>
      <c r="D99" s="198" t="s">
        <v>8</v>
      </c>
      <c r="E99" s="197">
        <v>1</v>
      </c>
      <c r="F99" s="199">
        <v>8.36</v>
      </c>
      <c r="G99" s="197" t="s">
        <v>42</v>
      </c>
    </row>
    <row r="100" spans="1:8" ht="25.5">
      <c r="A100" s="216">
        <v>11</v>
      </c>
      <c r="B100" s="198" t="s">
        <v>346</v>
      </c>
      <c r="C100" s="198" t="s">
        <v>347</v>
      </c>
      <c r="D100" s="198" t="s">
        <v>10</v>
      </c>
      <c r="E100" s="197">
        <v>1</v>
      </c>
      <c r="F100" s="199">
        <v>11.2</v>
      </c>
      <c r="G100" s="197" t="s">
        <v>42</v>
      </c>
      <c r="H100" s="585">
        <f>SUM(F93:F100)</f>
        <v>232.55</v>
      </c>
    </row>
    <row r="101" spans="1:8" ht="15.75">
      <c r="A101" s="642" t="s">
        <v>687</v>
      </c>
      <c r="B101" s="655"/>
      <c r="C101" s="655"/>
      <c r="D101" s="655"/>
      <c r="E101" s="655"/>
      <c r="F101" s="655"/>
      <c r="G101" s="655"/>
    </row>
    <row r="102" spans="1:8">
      <c r="A102" s="216">
        <v>13</v>
      </c>
      <c r="B102" s="198" t="s">
        <v>348</v>
      </c>
      <c r="C102" s="198" t="s">
        <v>349</v>
      </c>
      <c r="D102" s="198" t="s">
        <v>9</v>
      </c>
      <c r="E102" s="197">
        <v>8</v>
      </c>
      <c r="F102" s="199">
        <v>130.30000000000001</v>
      </c>
      <c r="G102" s="200" t="s">
        <v>42</v>
      </c>
    </row>
    <row r="103" spans="1:8" ht="25.5">
      <c r="A103" s="216">
        <v>14</v>
      </c>
      <c r="B103" s="198" t="s">
        <v>348</v>
      </c>
      <c r="C103" s="198" t="s">
        <v>349</v>
      </c>
      <c r="D103" s="198" t="s">
        <v>65</v>
      </c>
      <c r="E103" s="197">
        <v>18</v>
      </c>
      <c r="F103" s="199">
        <v>369.24</v>
      </c>
      <c r="G103" s="200" t="s">
        <v>42</v>
      </c>
    </row>
    <row r="104" spans="1:8">
      <c r="A104" s="216">
        <v>15</v>
      </c>
      <c r="B104" s="198" t="s">
        <v>348</v>
      </c>
      <c r="C104" s="198" t="s">
        <v>349</v>
      </c>
      <c r="D104" s="198" t="s">
        <v>11</v>
      </c>
      <c r="E104" s="197">
        <v>0</v>
      </c>
      <c r="F104" s="199">
        <v>0</v>
      </c>
      <c r="G104" s="200" t="s">
        <v>42</v>
      </c>
    </row>
    <row r="105" spans="1:8">
      <c r="A105" s="216">
        <v>16</v>
      </c>
      <c r="B105" s="198" t="s">
        <v>348</v>
      </c>
      <c r="C105" s="198" t="s">
        <v>349</v>
      </c>
      <c r="D105" s="198" t="s">
        <v>8</v>
      </c>
      <c r="E105" s="197">
        <v>7</v>
      </c>
      <c r="F105" s="199">
        <v>37.65</v>
      </c>
      <c r="G105" s="200" t="s">
        <v>42</v>
      </c>
    </row>
    <row r="106" spans="1:8">
      <c r="A106" s="216">
        <v>17</v>
      </c>
      <c r="B106" s="198" t="s">
        <v>348</v>
      </c>
      <c r="C106" s="198" t="s">
        <v>349</v>
      </c>
      <c r="D106" s="198" t="s">
        <v>10</v>
      </c>
      <c r="E106" s="197">
        <v>5</v>
      </c>
      <c r="F106" s="199">
        <v>33.799999999999997</v>
      </c>
      <c r="G106" s="200" t="s">
        <v>42</v>
      </c>
    </row>
    <row r="107" spans="1:8" ht="38.25">
      <c r="A107" s="216">
        <v>18</v>
      </c>
      <c r="B107" s="198" t="s">
        <v>348</v>
      </c>
      <c r="C107" s="198" t="s">
        <v>350</v>
      </c>
      <c r="D107" s="198" t="s">
        <v>9</v>
      </c>
      <c r="E107" s="197">
        <v>2</v>
      </c>
      <c r="F107" s="199">
        <v>15.12</v>
      </c>
      <c r="G107" s="200" t="s">
        <v>42</v>
      </c>
    </row>
    <row r="108" spans="1:8" ht="38.25">
      <c r="A108" s="216">
        <v>19</v>
      </c>
      <c r="B108" s="198" t="s">
        <v>348</v>
      </c>
      <c r="C108" s="198" t="s">
        <v>350</v>
      </c>
      <c r="D108" s="198" t="s">
        <v>65</v>
      </c>
      <c r="E108" s="197">
        <v>1</v>
      </c>
      <c r="F108" s="199">
        <v>20.7</v>
      </c>
      <c r="G108" s="200" t="s">
        <v>42</v>
      </c>
    </row>
    <row r="109" spans="1:8" ht="38.25">
      <c r="A109" s="216">
        <v>20</v>
      </c>
      <c r="B109" s="198" t="s">
        <v>348</v>
      </c>
      <c r="C109" s="198" t="s">
        <v>350</v>
      </c>
      <c r="D109" s="198" t="s">
        <v>11</v>
      </c>
      <c r="E109" s="197">
        <v>0</v>
      </c>
      <c r="F109" s="199">
        <v>0</v>
      </c>
      <c r="G109" s="197" t="s">
        <v>42</v>
      </c>
    </row>
    <row r="110" spans="1:8" ht="38.25">
      <c r="A110" s="216">
        <v>21</v>
      </c>
      <c r="B110" s="198" t="s">
        <v>348</v>
      </c>
      <c r="C110" s="198" t="s">
        <v>350</v>
      </c>
      <c r="D110" s="198" t="s">
        <v>8</v>
      </c>
      <c r="E110" s="197">
        <v>1</v>
      </c>
      <c r="F110" s="199">
        <v>3</v>
      </c>
      <c r="G110" s="200" t="s">
        <v>42</v>
      </c>
    </row>
    <row r="111" spans="1:8" ht="38.25">
      <c r="A111" s="216">
        <v>22</v>
      </c>
      <c r="B111" s="198" t="s">
        <v>348</v>
      </c>
      <c r="C111" s="198" t="s">
        <v>350</v>
      </c>
      <c r="D111" s="198" t="s">
        <v>10</v>
      </c>
      <c r="E111" s="197">
        <v>0</v>
      </c>
      <c r="F111" s="199">
        <v>0</v>
      </c>
      <c r="G111" s="200" t="s">
        <v>42</v>
      </c>
    </row>
    <row r="112" spans="1:8" ht="25.5">
      <c r="A112" s="216">
        <v>23</v>
      </c>
      <c r="B112" s="198" t="s">
        <v>348</v>
      </c>
      <c r="C112" s="198" t="s">
        <v>351</v>
      </c>
      <c r="D112" s="198" t="s">
        <v>9</v>
      </c>
      <c r="E112" s="197">
        <v>4</v>
      </c>
      <c r="F112" s="199">
        <v>127.4</v>
      </c>
      <c r="G112" s="200" t="s">
        <v>42</v>
      </c>
    </row>
    <row r="113" spans="1:8" ht="25.5">
      <c r="A113" s="191">
        <v>24</v>
      </c>
      <c r="B113" s="195" t="s">
        <v>348</v>
      </c>
      <c r="C113" s="195" t="s">
        <v>351</v>
      </c>
      <c r="D113" s="195" t="s">
        <v>65</v>
      </c>
      <c r="E113" s="194">
        <v>16</v>
      </c>
      <c r="F113" s="199">
        <v>268.5</v>
      </c>
      <c r="G113" s="200" t="s">
        <v>42</v>
      </c>
    </row>
    <row r="114" spans="1:8" ht="25.5">
      <c r="A114" s="191">
        <v>25</v>
      </c>
      <c r="B114" s="195" t="s">
        <v>348</v>
      </c>
      <c r="C114" s="195" t="s">
        <v>351</v>
      </c>
      <c r="D114" s="195" t="s">
        <v>11</v>
      </c>
      <c r="E114" s="194">
        <v>0</v>
      </c>
      <c r="F114" s="196">
        <v>0</v>
      </c>
      <c r="G114" s="194" t="s">
        <v>42</v>
      </c>
    </row>
    <row r="115" spans="1:8" ht="25.5">
      <c r="A115" s="191">
        <v>26</v>
      </c>
      <c r="B115" s="195" t="s">
        <v>348</v>
      </c>
      <c r="C115" s="195" t="s">
        <v>351</v>
      </c>
      <c r="D115" s="195" t="s">
        <v>8</v>
      </c>
      <c r="E115" s="194">
        <v>3</v>
      </c>
      <c r="F115" s="196">
        <v>12.5</v>
      </c>
      <c r="G115" s="200" t="s">
        <v>42</v>
      </c>
    </row>
    <row r="116" spans="1:8" ht="25.5">
      <c r="A116" s="191">
        <v>27</v>
      </c>
      <c r="B116" s="195" t="s">
        <v>348</v>
      </c>
      <c r="C116" s="195" t="s">
        <v>351</v>
      </c>
      <c r="D116" s="195" t="s">
        <v>10</v>
      </c>
      <c r="E116" s="194">
        <v>1</v>
      </c>
      <c r="F116" s="199">
        <v>7.6</v>
      </c>
      <c r="G116" s="200" t="s">
        <v>42</v>
      </c>
    </row>
    <row r="117" spans="1:8" ht="38.25">
      <c r="A117" s="216">
        <v>29</v>
      </c>
      <c r="B117" s="198" t="s">
        <v>348</v>
      </c>
      <c r="C117" s="198" t="s">
        <v>352</v>
      </c>
      <c r="D117" s="198" t="s">
        <v>9</v>
      </c>
      <c r="E117" s="197">
        <v>1</v>
      </c>
      <c r="F117" s="199">
        <v>40.299999999999997</v>
      </c>
      <c r="G117" s="200" t="s">
        <v>42</v>
      </c>
    </row>
    <row r="118" spans="1:8" ht="38.25">
      <c r="A118" s="191">
        <v>30</v>
      </c>
      <c r="B118" s="195" t="s">
        <v>348</v>
      </c>
      <c r="C118" s="195" t="s">
        <v>352</v>
      </c>
      <c r="D118" s="195" t="s">
        <v>65</v>
      </c>
      <c r="E118" s="194">
        <v>5</v>
      </c>
      <c r="F118" s="196">
        <v>146.5</v>
      </c>
      <c r="G118" s="200" t="s">
        <v>42</v>
      </c>
    </row>
    <row r="119" spans="1:8" ht="38.25">
      <c r="A119" s="191">
        <v>31</v>
      </c>
      <c r="B119" s="195" t="s">
        <v>348</v>
      </c>
      <c r="C119" s="195" t="s">
        <v>352</v>
      </c>
      <c r="D119" s="195" t="s">
        <v>8</v>
      </c>
      <c r="E119" s="194">
        <v>3</v>
      </c>
      <c r="F119" s="196">
        <v>22</v>
      </c>
      <c r="G119" s="200" t="s">
        <v>42</v>
      </c>
    </row>
    <row r="120" spans="1:8" ht="38.25">
      <c r="A120" s="191">
        <v>32</v>
      </c>
      <c r="B120" s="195" t="s">
        <v>348</v>
      </c>
      <c r="C120" s="195" t="s">
        <v>352</v>
      </c>
      <c r="D120" s="195" t="s">
        <v>10</v>
      </c>
      <c r="E120" s="194">
        <v>1</v>
      </c>
      <c r="F120" s="196">
        <v>35</v>
      </c>
      <c r="G120" s="200" t="s">
        <v>42</v>
      </c>
    </row>
    <row r="121" spans="1:8" ht="51">
      <c r="A121" s="191">
        <v>33</v>
      </c>
      <c r="B121" s="195" t="s">
        <v>348</v>
      </c>
      <c r="C121" s="195" t="s">
        <v>353</v>
      </c>
      <c r="D121" s="195" t="s">
        <v>65</v>
      </c>
      <c r="E121" s="194">
        <v>2</v>
      </c>
      <c r="F121" s="199">
        <v>31.4</v>
      </c>
      <c r="G121" s="200" t="s">
        <v>42</v>
      </c>
    </row>
    <row r="122" spans="1:8" ht="51">
      <c r="A122" s="191">
        <v>34</v>
      </c>
      <c r="B122" s="195" t="s">
        <v>348</v>
      </c>
      <c r="C122" s="195" t="s">
        <v>353</v>
      </c>
      <c r="D122" s="195" t="s">
        <v>10</v>
      </c>
      <c r="E122" s="194">
        <v>0</v>
      </c>
      <c r="F122" s="196">
        <v>0</v>
      </c>
      <c r="G122" s="200" t="s">
        <v>42</v>
      </c>
    </row>
    <row r="123" spans="1:8" ht="38.25">
      <c r="A123" s="216">
        <v>35</v>
      </c>
      <c r="B123" s="198" t="s">
        <v>348</v>
      </c>
      <c r="C123" s="198" t="s">
        <v>354</v>
      </c>
      <c r="D123" s="198" t="s">
        <v>9</v>
      </c>
      <c r="E123" s="197">
        <v>1</v>
      </c>
      <c r="F123" s="199">
        <v>18</v>
      </c>
      <c r="G123" s="200" t="s">
        <v>42</v>
      </c>
    </row>
    <row r="124" spans="1:8" ht="38.25">
      <c r="A124" s="191">
        <v>36</v>
      </c>
      <c r="B124" s="195" t="s">
        <v>348</v>
      </c>
      <c r="C124" s="195" t="s">
        <v>354</v>
      </c>
      <c r="D124" s="195" t="s">
        <v>65</v>
      </c>
      <c r="E124" s="194">
        <v>0</v>
      </c>
      <c r="F124" s="196">
        <v>0</v>
      </c>
      <c r="G124" s="200" t="s">
        <v>42</v>
      </c>
    </row>
    <row r="125" spans="1:8" ht="38.25">
      <c r="A125" s="191">
        <v>37</v>
      </c>
      <c r="B125" s="195" t="s">
        <v>348</v>
      </c>
      <c r="C125" s="195" t="s">
        <v>354</v>
      </c>
      <c r="D125" s="195" t="s">
        <v>8</v>
      </c>
      <c r="E125" s="194">
        <v>1</v>
      </c>
      <c r="F125" s="196">
        <v>20</v>
      </c>
      <c r="G125" s="200" t="s">
        <v>42</v>
      </c>
    </row>
    <row r="126" spans="1:8" ht="38.25">
      <c r="A126" s="191">
        <v>38</v>
      </c>
      <c r="B126" s="210" t="s">
        <v>348</v>
      </c>
      <c r="C126" s="210" t="s">
        <v>354</v>
      </c>
      <c r="D126" s="210" t="s">
        <v>10</v>
      </c>
      <c r="E126" s="211">
        <v>7</v>
      </c>
      <c r="F126" s="212">
        <v>65</v>
      </c>
      <c r="G126" s="200" t="s">
        <v>42</v>
      </c>
      <c r="H126" s="585">
        <f>SUM(F102:F126)</f>
        <v>1404.01</v>
      </c>
    </row>
    <row r="127" spans="1:8" ht="15.75">
      <c r="A127" s="642" t="s">
        <v>688</v>
      </c>
      <c r="B127" s="643"/>
      <c r="C127" s="643"/>
      <c r="D127" s="643"/>
      <c r="E127" s="643"/>
      <c r="F127" s="643"/>
      <c r="G127" s="643"/>
    </row>
    <row r="128" spans="1:8" ht="25.5">
      <c r="A128" s="216">
        <v>39</v>
      </c>
      <c r="B128" s="198" t="s">
        <v>355</v>
      </c>
      <c r="C128" s="198" t="s">
        <v>356</v>
      </c>
      <c r="D128" s="198" t="s">
        <v>9</v>
      </c>
      <c r="E128" s="197">
        <v>3</v>
      </c>
      <c r="F128" s="199">
        <v>67</v>
      </c>
      <c r="G128" s="198" t="s">
        <v>42</v>
      </c>
    </row>
    <row r="129" spans="1:8" ht="25.5">
      <c r="A129" s="191">
        <v>40</v>
      </c>
      <c r="B129" s="195" t="s">
        <v>355</v>
      </c>
      <c r="C129" s="195" t="s">
        <v>356</v>
      </c>
      <c r="D129" s="195" t="s">
        <v>65</v>
      </c>
      <c r="E129" s="194">
        <v>7</v>
      </c>
      <c r="F129" s="196">
        <v>109.6</v>
      </c>
      <c r="G129" s="195" t="s">
        <v>42</v>
      </c>
    </row>
    <row r="130" spans="1:8" ht="25.5">
      <c r="A130" s="191">
        <v>41</v>
      </c>
      <c r="B130" s="195" t="s">
        <v>355</v>
      </c>
      <c r="C130" s="195" t="s">
        <v>356</v>
      </c>
      <c r="D130" s="195" t="s">
        <v>8</v>
      </c>
      <c r="E130" s="194">
        <v>4</v>
      </c>
      <c r="F130" s="196">
        <v>25</v>
      </c>
      <c r="G130" s="195" t="s">
        <v>42</v>
      </c>
    </row>
    <row r="131" spans="1:8" ht="25.5">
      <c r="A131" s="191">
        <v>42</v>
      </c>
      <c r="B131" s="195" t="s">
        <v>355</v>
      </c>
      <c r="C131" s="195" t="s">
        <v>356</v>
      </c>
      <c r="D131" s="195" t="s">
        <v>10</v>
      </c>
      <c r="E131" s="194">
        <v>4</v>
      </c>
      <c r="F131" s="196">
        <v>34.6</v>
      </c>
      <c r="G131" s="195" t="s">
        <v>42</v>
      </c>
      <c r="H131" s="585">
        <f>SUM(F128:F131)</f>
        <v>236.2</v>
      </c>
    </row>
    <row r="132" spans="1:8" ht="15" thickBot="1">
      <c r="A132" s="201"/>
      <c r="B132" s="203" t="s">
        <v>689</v>
      </c>
      <c r="C132" s="203"/>
      <c r="D132" s="204" t="s">
        <v>121</v>
      </c>
      <c r="E132" s="201">
        <v>3</v>
      </c>
      <c r="F132" s="205">
        <v>10583</v>
      </c>
      <c r="G132" s="203"/>
    </row>
    <row r="133" spans="1:8" ht="16.5" customHeight="1" thickBot="1">
      <c r="A133" s="648" t="s">
        <v>357</v>
      </c>
      <c r="B133" s="649"/>
      <c r="C133" s="649"/>
      <c r="D133" s="649"/>
      <c r="E133" s="649"/>
      <c r="F133" s="649"/>
      <c r="G133" s="649"/>
    </row>
    <row r="134" spans="1:8" ht="25.5">
      <c r="A134" s="194">
        <v>1</v>
      </c>
      <c r="B134" s="195" t="s">
        <v>358</v>
      </c>
      <c r="C134" s="195" t="s">
        <v>319</v>
      </c>
      <c r="D134" s="195" t="s">
        <v>9</v>
      </c>
      <c r="E134" s="194">
        <v>8</v>
      </c>
      <c r="F134" s="196">
        <v>50.7</v>
      </c>
      <c r="G134" s="194" t="s">
        <v>42</v>
      </c>
    </row>
    <row r="135" spans="1:8" ht="25.5">
      <c r="A135" s="191">
        <v>2</v>
      </c>
      <c r="B135" s="195" t="s">
        <v>358</v>
      </c>
      <c r="C135" s="195" t="s">
        <v>319</v>
      </c>
      <c r="D135" s="195" t="s">
        <v>65</v>
      </c>
      <c r="E135" s="194">
        <v>8</v>
      </c>
      <c r="F135" s="196">
        <v>205.9</v>
      </c>
      <c r="G135" s="194" t="s">
        <v>42</v>
      </c>
    </row>
    <row r="136" spans="1:8" ht="25.5">
      <c r="A136" s="194">
        <v>3</v>
      </c>
      <c r="B136" s="195" t="s">
        <v>358</v>
      </c>
      <c r="C136" s="195" t="s">
        <v>319</v>
      </c>
      <c r="D136" s="195" t="s">
        <v>11</v>
      </c>
      <c r="E136" s="194">
        <v>2</v>
      </c>
      <c r="F136" s="196">
        <v>12</v>
      </c>
      <c r="G136" s="194" t="s">
        <v>42</v>
      </c>
    </row>
    <row r="137" spans="1:8" ht="25.5">
      <c r="A137" s="191">
        <v>4</v>
      </c>
      <c r="B137" s="195" t="s">
        <v>358</v>
      </c>
      <c r="C137" s="195" t="s">
        <v>319</v>
      </c>
      <c r="D137" s="195" t="s">
        <v>8</v>
      </c>
      <c r="E137" s="194">
        <v>3</v>
      </c>
      <c r="F137" s="196">
        <v>11.3</v>
      </c>
      <c r="G137" s="194" t="s">
        <v>42</v>
      </c>
    </row>
    <row r="138" spans="1:8" ht="25.5">
      <c r="A138" s="194">
        <v>5</v>
      </c>
      <c r="B138" s="195" t="s">
        <v>358</v>
      </c>
      <c r="C138" s="195" t="s">
        <v>319</v>
      </c>
      <c r="D138" s="195" t="s">
        <v>10</v>
      </c>
      <c r="E138" s="194">
        <v>2</v>
      </c>
      <c r="F138" s="196">
        <v>5</v>
      </c>
      <c r="G138" s="194" t="s">
        <v>42</v>
      </c>
    </row>
    <row r="139" spans="1:8" ht="25.5">
      <c r="A139" s="191">
        <v>6</v>
      </c>
      <c r="B139" s="195" t="s">
        <v>358</v>
      </c>
      <c r="C139" s="195" t="s">
        <v>320</v>
      </c>
      <c r="D139" s="195" t="s">
        <v>9</v>
      </c>
      <c r="E139" s="194">
        <v>8</v>
      </c>
      <c r="F139" s="196">
        <v>64.7</v>
      </c>
      <c r="G139" s="194" t="s">
        <v>42</v>
      </c>
    </row>
    <row r="140" spans="1:8" ht="25.5">
      <c r="A140" s="194">
        <v>7</v>
      </c>
      <c r="B140" s="195" t="s">
        <v>358</v>
      </c>
      <c r="C140" s="195" t="s">
        <v>320</v>
      </c>
      <c r="D140" s="195" t="s">
        <v>65</v>
      </c>
      <c r="E140" s="194">
        <v>6</v>
      </c>
      <c r="F140" s="196">
        <v>203.2</v>
      </c>
      <c r="G140" s="194" t="s">
        <v>42</v>
      </c>
    </row>
    <row r="141" spans="1:8" ht="25.5">
      <c r="A141" s="191">
        <v>8</v>
      </c>
      <c r="B141" s="195" t="s">
        <v>358</v>
      </c>
      <c r="C141" s="195" t="s">
        <v>320</v>
      </c>
      <c r="D141" s="195" t="s">
        <v>11</v>
      </c>
      <c r="E141" s="194">
        <v>7</v>
      </c>
      <c r="F141" s="196">
        <v>77.8</v>
      </c>
      <c r="G141" s="194" t="s">
        <v>42</v>
      </c>
    </row>
    <row r="142" spans="1:8" ht="25.5">
      <c r="A142" s="194">
        <v>9</v>
      </c>
      <c r="B142" s="195" t="s">
        <v>358</v>
      </c>
      <c r="C142" s="195" t="s">
        <v>320</v>
      </c>
      <c r="D142" s="195" t="s">
        <v>8</v>
      </c>
      <c r="E142" s="194">
        <v>3</v>
      </c>
      <c r="F142" s="196">
        <v>26.9</v>
      </c>
      <c r="G142" s="194" t="s">
        <v>42</v>
      </c>
    </row>
    <row r="143" spans="1:8" ht="25.5">
      <c r="A143" s="191">
        <v>10</v>
      </c>
      <c r="B143" s="195" t="s">
        <v>358</v>
      </c>
      <c r="C143" s="195" t="s">
        <v>320</v>
      </c>
      <c r="D143" s="195" t="s">
        <v>10</v>
      </c>
      <c r="E143" s="194">
        <v>6</v>
      </c>
      <c r="F143" s="196">
        <v>63.1</v>
      </c>
      <c r="G143" s="194" t="s">
        <v>42</v>
      </c>
    </row>
    <row r="144" spans="1:8" ht="25.5">
      <c r="A144" s="194">
        <v>11</v>
      </c>
      <c r="B144" s="195" t="s">
        <v>358</v>
      </c>
      <c r="C144" s="195" t="s">
        <v>321</v>
      </c>
      <c r="D144" s="195" t="s">
        <v>9</v>
      </c>
      <c r="E144" s="194">
        <v>5</v>
      </c>
      <c r="F144" s="196">
        <v>117.3</v>
      </c>
      <c r="G144" s="194" t="s">
        <v>42</v>
      </c>
    </row>
    <row r="145" spans="1:8" ht="25.5">
      <c r="A145" s="191">
        <v>12</v>
      </c>
      <c r="B145" s="195" t="s">
        <v>358</v>
      </c>
      <c r="C145" s="195" t="s">
        <v>321</v>
      </c>
      <c r="D145" s="195" t="s">
        <v>65</v>
      </c>
      <c r="E145" s="194">
        <v>18</v>
      </c>
      <c r="F145" s="196">
        <v>455.1</v>
      </c>
      <c r="G145" s="194" t="s">
        <v>42</v>
      </c>
    </row>
    <row r="146" spans="1:8" ht="25.5">
      <c r="A146" s="194">
        <v>13</v>
      </c>
      <c r="B146" s="195" t="s">
        <v>358</v>
      </c>
      <c r="C146" s="195" t="s">
        <v>321</v>
      </c>
      <c r="D146" s="195" t="s">
        <v>11</v>
      </c>
      <c r="E146" s="194">
        <v>6</v>
      </c>
      <c r="F146" s="196">
        <v>103.2</v>
      </c>
      <c r="G146" s="194" t="s">
        <v>42</v>
      </c>
    </row>
    <row r="147" spans="1:8" ht="25.5">
      <c r="A147" s="191">
        <v>14</v>
      </c>
      <c r="B147" s="195" t="s">
        <v>358</v>
      </c>
      <c r="C147" s="195" t="s">
        <v>321</v>
      </c>
      <c r="D147" s="195" t="s">
        <v>8</v>
      </c>
      <c r="E147" s="194">
        <v>5</v>
      </c>
      <c r="F147" s="196">
        <v>44.6</v>
      </c>
      <c r="G147" s="194" t="s">
        <v>42</v>
      </c>
    </row>
    <row r="148" spans="1:8" ht="25.5">
      <c r="A148" s="194">
        <v>15</v>
      </c>
      <c r="B148" s="195" t="s">
        <v>358</v>
      </c>
      <c r="C148" s="195" t="s">
        <v>321</v>
      </c>
      <c r="D148" s="195" t="s">
        <v>10</v>
      </c>
      <c r="E148" s="194">
        <v>3</v>
      </c>
      <c r="F148" s="196">
        <v>68.8</v>
      </c>
      <c r="G148" s="194" t="s">
        <v>42</v>
      </c>
    </row>
    <row r="149" spans="1:8" ht="25.5">
      <c r="A149" s="191">
        <v>16</v>
      </c>
      <c r="B149" s="195" t="s">
        <v>358</v>
      </c>
      <c r="C149" s="195" t="s">
        <v>359</v>
      </c>
      <c r="D149" s="195" t="s">
        <v>65</v>
      </c>
      <c r="E149" s="194">
        <v>1</v>
      </c>
      <c r="F149" s="196">
        <v>7</v>
      </c>
      <c r="G149" s="194" t="s">
        <v>42</v>
      </c>
    </row>
    <row r="150" spans="1:8" ht="25.5">
      <c r="A150" s="194">
        <v>17</v>
      </c>
      <c r="B150" s="195" t="s">
        <v>358</v>
      </c>
      <c r="C150" s="195" t="s">
        <v>359</v>
      </c>
      <c r="D150" s="195" t="s">
        <v>11</v>
      </c>
      <c r="E150" s="194">
        <v>2</v>
      </c>
      <c r="F150" s="196">
        <v>69</v>
      </c>
      <c r="G150" s="194" t="s">
        <v>42</v>
      </c>
    </row>
    <row r="151" spans="1:8" ht="25.5">
      <c r="A151" s="191">
        <v>18</v>
      </c>
      <c r="B151" s="195" t="s">
        <v>358</v>
      </c>
      <c r="C151" s="195" t="s">
        <v>360</v>
      </c>
      <c r="D151" s="195" t="s">
        <v>8</v>
      </c>
      <c r="E151" s="194">
        <v>1</v>
      </c>
      <c r="F151" s="196">
        <v>16</v>
      </c>
      <c r="G151" s="194" t="s">
        <v>42</v>
      </c>
    </row>
    <row r="152" spans="1:8" ht="25.5">
      <c r="A152" s="194">
        <v>19</v>
      </c>
      <c r="B152" s="195" t="s">
        <v>358</v>
      </c>
      <c r="C152" s="195" t="s">
        <v>360</v>
      </c>
      <c r="D152" s="195" t="s">
        <v>10</v>
      </c>
      <c r="E152" s="194">
        <v>1</v>
      </c>
      <c r="F152" s="196">
        <v>16</v>
      </c>
      <c r="G152" s="194" t="s">
        <v>42</v>
      </c>
    </row>
    <row r="153" spans="1:8" ht="25.5">
      <c r="A153" s="191">
        <v>20</v>
      </c>
      <c r="B153" s="195" t="s">
        <v>358</v>
      </c>
      <c r="C153" s="195" t="s">
        <v>361</v>
      </c>
      <c r="D153" s="195" t="s">
        <v>9</v>
      </c>
      <c r="E153" s="194">
        <v>2</v>
      </c>
      <c r="F153" s="196">
        <v>6.4</v>
      </c>
      <c r="G153" s="194" t="s">
        <v>42</v>
      </c>
    </row>
    <row r="154" spans="1:8" ht="25.5">
      <c r="A154" s="194">
        <v>21</v>
      </c>
      <c r="B154" s="195" t="s">
        <v>358</v>
      </c>
      <c r="C154" s="195" t="s">
        <v>361</v>
      </c>
      <c r="D154" s="195" t="s">
        <v>65</v>
      </c>
      <c r="E154" s="194">
        <v>1</v>
      </c>
      <c r="F154" s="196">
        <v>4.5</v>
      </c>
      <c r="G154" s="194" t="s">
        <v>42</v>
      </c>
    </row>
    <row r="155" spans="1:8" ht="25.5">
      <c r="A155" s="191">
        <v>22</v>
      </c>
      <c r="B155" s="195" t="s">
        <v>358</v>
      </c>
      <c r="C155" s="195" t="s">
        <v>361</v>
      </c>
      <c r="D155" s="195" t="s">
        <v>8</v>
      </c>
      <c r="E155" s="194">
        <v>1</v>
      </c>
      <c r="F155" s="196">
        <v>1.9</v>
      </c>
      <c r="G155" s="194" t="s">
        <v>42</v>
      </c>
      <c r="H155" s="585">
        <f>SUM(F134:F155)</f>
        <v>1630.4</v>
      </c>
    </row>
    <row r="156" spans="1:8" ht="15.75">
      <c r="A156" s="642" t="s">
        <v>690</v>
      </c>
      <c r="B156" s="643"/>
      <c r="C156" s="643"/>
      <c r="D156" s="643"/>
      <c r="E156" s="643"/>
      <c r="F156" s="643"/>
      <c r="G156" s="644"/>
    </row>
    <row r="157" spans="1:8" ht="25.5">
      <c r="A157" s="194">
        <v>23</v>
      </c>
      <c r="B157" s="195" t="s">
        <v>362</v>
      </c>
      <c r="C157" s="195" t="s">
        <v>363</v>
      </c>
      <c r="D157" s="195" t="s">
        <v>9</v>
      </c>
      <c r="E157" s="194">
        <v>6</v>
      </c>
      <c r="F157" s="199">
        <v>34.1</v>
      </c>
      <c r="G157" s="194" t="s">
        <v>42</v>
      </c>
    </row>
    <row r="158" spans="1:8" ht="25.5">
      <c r="A158" s="191">
        <v>24</v>
      </c>
      <c r="B158" s="195" t="s">
        <v>362</v>
      </c>
      <c r="C158" s="195" t="s">
        <v>363</v>
      </c>
      <c r="D158" s="195" t="s">
        <v>65</v>
      </c>
      <c r="E158" s="194">
        <v>3</v>
      </c>
      <c r="F158" s="199">
        <v>49.3</v>
      </c>
      <c r="G158" s="194" t="s">
        <v>42</v>
      </c>
    </row>
    <row r="159" spans="1:8" ht="25.5">
      <c r="A159" s="194">
        <v>25</v>
      </c>
      <c r="B159" s="195" t="s">
        <v>362</v>
      </c>
      <c r="C159" s="195" t="s">
        <v>363</v>
      </c>
      <c r="D159" s="195" t="s">
        <v>11</v>
      </c>
      <c r="E159" s="194">
        <v>3</v>
      </c>
      <c r="F159" s="199">
        <v>24.46</v>
      </c>
      <c r="G159" s="194" t="s">
        <v>42</v>
      </c>
    </row>
    <row r="160" spans="1:8" ht="25.5">
      <c r="A160" s="191">
        <v>26</v>
      </c>
      <c r="B160" s="195" t="s">
        <v>362</v>
      </c>
      <c r="C160" s="195" t="s">
        <v>363</v>
      </c>
      <c r="D160" s="195" t="s">
        <v>8</v>
      </c>
      <c r="E160" s="194">
        <v>2</v>
      </c>
      <c r="F160" s="199">
        <v>17</v>
      </c>
      <c r="G160" s="194" t="s">
        <v>42</v>
      </c>
    </row>
    <row r="161" spans="1:8" ht="25.5">
      <c r="A161" s="194">
        <v>27</v>
      </c>
      <c r="B161" s="210" t="s">
        <v>362</v>
      </c>
      <c r="C161" s="210" t="s">
        <v>363</v>
      </c>
      <c r="D161" s="210" t="s">
        <v>10</v>
      </c>
      <c r="E161" s="211">
        <v>3</v>
      </c>
      <c r="F161" s="217">
        <v>45.48</v>
      </c>
      <c r="G161" s="211" t="s">
        <v>42</v>
      </c>
      <c r="H161" s="585">
        <f>SUM(F157:F161)</f>
        <v>170.34</v>
      </c>
    </row>
    <row r="162" spans="1:8" ht="15" thickBot="1">
      <c r="A162" s="201"/>
      <c r="B162" s="203" t="s">
        <v>691</v>
      </c>
      <c r="C162" s="203"/>
      <c r="D162" s="204" t="s">
        <v>121</v>
      </c>
      <c r="E162" s="201"/>
      <c r="F162" s="205">
        <v>7500</v>
      </c>
      <c r="G162" s="201"/>
    </row>
    <row r="163" spans="1:8" ht="16.5" customHeight="1" thickBot="1">
      <c r="A163" s="648" t="s">
        <v>364</v>
      </c>
      <c r="B163" s="649"/>
      <c r="C163" s="649"/>
      <c r="D163" s="649"/>
      <c r="E163" s="649"/>
      <c r="F163" s="649"/>
      <c r="G163" s="649"/>
    </row>
    <row r="164" spans="1:8" ht="15.75" customHeight="1">
      <c r="A164" s="651" t="s">
        <v>692</v>
      </c>
      <c r="B164" s="651"/>
      <c r="C164" s="651"/>
      <c r="D164" s="651"/>
      <c r="E164" s="651"/>
      <c r="F164" s="651"/>
      <c r="G164" s="651"/>
    </row>
    <row r="165" spans="1:8" ht="38.25">
      <c r="A165" s="191">
        <v>1</v>
      </c>
      <c r="B165" s="195" t="s">
        <v>365</v>
      </c>
      <c r="C165" s="195" t="s">
        <v>366</v>
      </c>
      <c r="D165" s="195" t="s">
        <v>9</v>
      </c>
      <c r="E165" s="194">
        <v>6</v>
      </c>
      <c r="F165" s="199">
        <v>112.8</v>
      </c>
      <c r="G165" s="195" t="s">
        <v>42</v>
      </c>
    </row>
    <row r="166" spans="1:8" ht="38.25">
      <c r="A166" s="194">
        <v>2</v>
      </c>
      <c r="B166" s="195" t="s">
        <v>365</v>
      </c>
      <c r="C166" s="195" t="s">
        <v>366</v>
      </c>
      <c r="D166" s="195" t="s">
        <v>65</v>
      </c>
      <c r="E166" s="194">
        <v>8</v>
      </c>
      <c r="F166" s="199">
        <v>191.5</v>
      </c>
      <c r="G166" s="195" t="s">
        <v>42</v>
      </c>
    </row>
    <row r="167" spans="1:8" ht="38.25">
      <c r="A167" s="194">
        <v>3</v>
      </c>
      <c r="B167" s="195" t="s">
        <v>365</v>
      </c>
      <c r="C167" s="195" t="s">
        <v>366</v>
      </c>
      <c r="D167" s="195" t="s">
        <v>11</v>
      </c>
      <c r="E167" s="194">
        <v>4</v>
      </c>
      <c r="F167" s="199">
        <v>51.4</v>
      </c>
      <c r="G167" s="195" t="s">
        <v>42</v>
      </c>
    </row>
    <row r="168" spans="1:8" ht="38.25">
      <c r="A168" s="191">
        <v>4</v>
      </c>
      <c r="B168" s="195" t="s">
        <v>365</v>
      </c>
      <c r="C168" s="195" t="s">
        <v>366</v>
      </c>
      <c r="D168" s="195" t="s">
        <v>8</v>
      </c>
      <c r="E168" s="194">
        <v>2</v>
      </c>
      <c r="F168" s="199">
        <v>24.5</v>
      </c>
      <c r="G168" s="195" t="s">
        <v>42</v>
      </c>
    </row>
    <row r="169" spans="1:8" ht="38.25">
      <c r="A169" s="194">
        <v>5</v>
      </c>
      <c r="B169" s="195" t="s">
        <v>365</v>
      </c>
      <c r="C169" s="195" t="s">
        <v>366</v>
      </c>
      <c r="D169" s="195" t="s">
        <v>10</v>
      </c>
      <c r="E169" s="194">
        <v>3</v>
      </c>
      <c r="F169" s="199">
        <v>59.5</v>
      </c>
      <c r="G169" s="195" t="s">
        <v>42</v>
      </c>
      <c r="H169" s="585">
        <f>SUM(F165:F169)</f>
        <v>439.7</v>
      </c>
    </row>
    <row r="170" spans="1:8" ht="15.75">
      <c r="A170" s="642" t="s">
        <v>693</v>
      </c>
      <c r="B170" s="643"/>
      <c r="C170" s="643"/>
      <c r="D170" s="643"/>
      <c r="E170" s="643"/>
      <c r="F170" s="643"/>
      <c r="G170" s="643"/>
    </row>
    <row r="171" spans="1:8" ht="38.25">
      <c r="A171" s="194">
        <v>6</v>
      </c>
      <c r="B171" s="195" t="s">
        <v>367</v>
      </c>
      <c r="C171" s="195" t="s">
        <v>862</v>
      </c>
      <c r="D171" s="195" t="s">
        <v>9</v>
      </c>
      <c r="E171" s="194">
        <v>12</v>
      </c>
      <c r="F171" s="199">
        <v>286.10000000000002</v>
      </c>
      <c r="G171" s="250" t="s">
        <v>42</v>
      </c>
    </row>
    <row r="172" spans="1:8" ht="38.25">
      <c r="A172" s="191">
        <v>7</v>
      </c>
      <c r="B172" s="195" t="s">
        <v>367</v>
      </c>
      <c r="C172" s="195" t="s">
        <v>862</v>
      </c>
      <c r="D172" s="195" t="s">
        <v>65</v>
      </c>
      <c r="E172" s="194">
        <v>36</v>
      </c>
      <c r="F172" s="199">
        <v>854.5</v>
      </c>
      <c r="G172" s="250" t="s">
        <v>42</v>
      </c>
    </row>
    <row r="173" spans="1:8" ht="38.25">
      <c r="A173" s="194">
        <v>8</v>
      </c>
      <c r="B173" s="195" t="s">
        <v>367</v>
      </c>
      <c r="C173" s="195" t="s">
        <v>862</v>
      </c>
      <c r="D173" s="195" t="s">
        <v>8</v>
      </c>
      <c r="E173" s="194">
        <v>6</v>
      </c>
      <c r="F173" s="199">
        <v>47.1</v>
      </c>
      <c r="G173" s="250" t="s">
        <v>42</v>
      </c>
    </row>
    <row r="174" spans="1:8" ht="38.25">
      <c r="A174" s="194">
        <v>9</v>
      </c>
      <c r="B174" s="195" t="s">
        <v>367</v>
      </c>
      <c r="C174" s="195" t="s">
        <v>862</v>
      </c>
      <c r="D174" s="195" t="s">
        <v>10</v>
      </c>
      <c r="E174" s="194">
        <v>4</v>
      </c>
      <c r="F174" s="199">
        <v>31.3</v>
      </c>
      <c r="G174" s="250" t="s">
        <v>42</v>
      </c>
    </row>
    <row r="175" spans="1:8" ht="38.25">
      <c r="A175" s="191">
        <v>10</v>
      </c>
      <c r="B175" s="195" t="s">
        <v>367</v>
      </c>
      <c r="C175" s="195" t="s">
        <v>863</v>
      </c>
      <c r="D175" s="195" t="s">
        <v>9</v>
      </c>
      <c r="E175" s="194">
        <v>1</v>
      </c>
      <c r="F175" s="199">
        <v>4.8</v>
      </c>
      <c r="G175" s="195" t="s">
        <v>42</v>
      </c>
    </row>
    <row r="176" spans="1:8" ht="51">
      <c r="A176" s="194">
        <v>11</v>
      </c>
      <c r="B176" s="195" t="s">
        <v>367</v>
      </c>
      <c r="C176" s="195" t="s">
        <v>368</v>
      </c>
      <c r="D176" s="195" t="s">
        <v>65</v>
      </c>
      <c r="E176" s="194">
        <v>4</v>
      </c>
      <c r="F176" s="199">
        <v>110.3</v>
      </c>
      <c r="G176" s="195" t="s">
        <v>42</v>
      </c>
    </row>
    <row r="177" spans="1:8" ht="51">
      <c r="A177" s="194">
        <v>12</v>
      </c>
      <c r="B177" s="195" t="s">
        <v>367</v>
      </c>
      <c r="C177" s="195" t="s">
        <v>368</v>
      </c>
      <c r="D177" s="195" t="s">
        <v>11</v>
      </c>
      <c r="E177" s="194">
        <v>4</v>
      </c>
      <c r="F177" s="199">
        <v>115.6</v>
      </c>
      <c r="G177" s="194" t="s">
        <v>42</v>
      </c>
    </row>
    <row r="178" spans="1:8" ht="51">
      <c r="A178" s="191">
        <v>13</v>
      </c>
      <c r="B178" s="195" t="s">
        <v>367</v>
      </c>
      <c r="C178" s="195" t="s">
        <v>368</v>
      </c>
      <c r="D178" s="195" t="s">
        <v>10</v>
      </c>
      <c r="E178" s="194">
        <v>1</v>
      </c>
      <c r="F178" s="199">
        <v>12</v>
      </c>
      <c r="G178" s="194" t="s">
        <v>42</v>
      </c>
    </row>
    <row r="179" spans="1:8" ht="38.25">
      <c r="A179" s="194">
        <v>14</v>
      </c>
      <c r="B179" s="195" t="s">
        <v>367</v>
      </c>
      <c r="C179" s="195" t="s">
        <v>864</v>
      </c>
      <c r="D179" s="195" t="s">
        <v>9</v>
      </c>
      <c r="E179" s="194">
        <v>1</v>
      </c>
      <c r="F179" s="199">
        <v>28</v>
      </c>
      <c r="G179" s="250" t="s">
        <v>42</v>
      </c>
    </row>
    <row r="180" spans="1:8" ht="38.25">
      <c r="A180" s="194">
        <v>15</v>
      </c>
      <c r="B180" s="195" t="s">
        <v>367</v>
      </c>
      <c r="C180" s="195" t="s">
        <v>864</v>
      </c>
      <c r="D180" s="195" t="s">
        <v>8</v>
      </c>
      <c r="E180" s="194">
        <v>3</v>
      </c>
      <c r="F180" s="199">
        <v>27.3</v>
      </c>
      <c r="G180" s="250" t="s">
        <v>42</v>
      </c>
    </row>
    <row r="181" spans="1:8" ht="38.25">
      <c r="A181" s="218">
        <v>16</v>
      </c>
      <c r="B181" s="195" t="s">
        <v>367</v>
      </c>
      <c r="C181" s="195" t="s">
        <v>864</v>
      </c>
      <c r="D181" s="195" t="s">
        <v>10</v>
      </c>
      <c r="E181" s="194">
        <v>6</v>
      </c>
      <c r="F181" s="199">
        <v>51.5</v>
      </c>
      <c r="G181" s="250" t="s">
        <v>42</v>
      </c>
    </row>
    <row r="182" spans="1:8" ht="25.5">
      <c r="A182" s="194">
        <v>17</v>
      </c>
      <c r="B182" s="210" t="s">
        <v>367</v>
      </c>
      <c r="C182" s="210" t="s">
        <v>865</v>
      </c>
      <c r="D182" s="210" t="s">
        <v>65</v>
      </c>
      <c r="E182" s="211">
        <v>1</v>
      </c>
      <c r="F182" s="217">
        <v>11</v>
      </c>
      <c r="G182" s="250" t="s">
        <v>42</v>
      </c>
      <c r="H182" s="585">
        <f>SUM(F171:F182)</f>
        <v>1579.4999999999995</v>
      </c>
    </row>
    <row r="183" spans="1:8" ht="16.5" customHeight="1" thickBot="1">
      <c r="A183" s="219"/>
      <c r="B183" s="208" t="s">
        <v>694</v>
      </c>
      <c r="C183" s="208"/>
      <c r="D183" s="204" t="s">
        <v>121</v>
      </c>
      <c r="E183" s="219"/>
      <c r="F183" s="220">
        <v>16090</v>
      </c>
      <c r="G183" s="221"/>
    </row>
    <row r="184" spans="1:8" ht="15.75" customHeight="1" thickBot="1">
      <c r="A184" s="648" t="s">
        <v>369</v>
      </c>
      <c r="B184" s="649"/>
      <c r="C184" s="649"/>
      <c r="D184" s="649"/>
      <c r="E184" s="649"/>
      <c r="F184" s="649"/>
      <c r="G184" s="649"/>
    </row>
    <row r="185" spans="1:8" ht="15.75">
      <c r="A185" s="651" t="s">
        <v>695</v>
      </c>
      <c r="B185" s="651"/>
      <c r="C185" s="651"/>
      <c r="D185" s="651"/>
      <c r="E185" s="651"/>
      <c r="F185" s="651"/>
      <c r="G185" s="651"/>
    </row>
    <row r="186" spans="1:8">
      <c r="A186" s="191">
        <v>1</v>
      </c>
      <c r="B186" s="192" t="s">
        <v>370</v>
      </c>
      <c r="C186" s="192" t="s">
        <v>24</v>
      </c>
      <c r="D186" s="192" t="s">
        <v>9</v>
      </c>
      <c r="E186" s="535">
        <v>2</v>
      </c>
      <c r="F186" s="199">
        <v>30.27</v>
      </c>
      <c r="G186" s="195" t="s">
        <v>42</v>
      </c>
    </row>
    <row r="187" spans="1:8" ht="25.5">
      <c r="A187" s="194">
        <v>2</v>
      </c>
      <c r="B187" s="195" t="s">
        <v>370</v>
      </c>
      <c r="C187" s="195" t="s">
        <v>24</v>
      </c>
      <c r="D187" s="195" t="s">
        <v>65</v>
      </c>
      <c r="E187" s="536">
        <v>6</v>
      </c>
      <c r="F187" s="199">
        <v>76</v>
      </c>
      <c r="G187" s="195" t="s">
        <v>42</v>
      </c>
    </row>
    <row r="188" spans="1:8">
      <c r="A188" s="194">
        <v>3</v>
      </c>
      <c r="B188" s="195" t="s">
        <v>370</v>
      </c>
      <c r="C188" s="195" t="s">
        <v>24</v>
      </c>
      <c r="D188" s="195" t="s">
        <v>11</v>
      </c>
      <c r="E188" s="536">
        <v>1</v>
      </c>
      <c r="F188" s="199">
        <v>1.58</v>
      </c>
      <c r="G188" s="195" t="s">
        <v>42</v>
      </c>
    </row>
    <row r="189" spans="1:8">
      <c r="A189" s="191">
        <v>4</v>
      </c>
      <c r="B189" s="195" t="s">
        <v>370</v>
      </c>
      <c r="C189" s="195" t="s">
        <v>24</v>
      </c>
      <c r="D189" s="195" t="s">
        <v>8</v>
      </c>
      <c r="E189" s="536">
        <v>4</v>
      </c>
      <c r="F189" s="199">
        <v>17.739999999999998</v>
      </c>
      <c r="G189" s="195" t="s">
        <v>42</v>
      </c>
    </row>
    <row r="190" spans="1:8">
      <c r="A190" s="194">
        <v>5</v>
      </c>
      <c r="B190" s="195" t="s">
        <v>370</v>
      </c>
      <c r="C190" s="195" t="s">
        <v>24</v>
      </c>
      <c r="D190" s="195" t="s">
        <v>10</v>
      </c>
      <c r="E190" s="536">
        <v>3</v>
      </c>
      <c r="F190" s="199">
        <v>30</v>
      </c>
      <c r="G190" s="195" t="s">
        <v>42</v>
      </c>
      <c r="H190" s="585">
        <f>SUM(F186:F190)</f>
        <v>155.58999999999997</v>
      </c>
    </row>
    <row r="191" spans="1:8">
      <c r="A191" s="652" t="s">
        <v>696</v>
      </c>
      <c r="B191" s="653"/>
      <c r="C191" s="653"/>
      <c r="D191" s="653"/>
      <c r="E191" s="653"/>
      <c r="F191" s="653"/>
      <c r="G191" s="654"/>
    </row>
    <row r="192" spans="1:8">
      <c r="A192" s="194">
        <v>6</v>
      </c>
      <c r="B192" s="195" t="s">
        <v>371</v>
      </c>
      <c r="C192" s="195" t="s">
        <v>372</v>
      </c>
      <c r="D192" s="195" t="s">
        <v>9</v>
      </c>
      <c r="E192" s="535">
        <v>1</v>
      </c>
      <c r="F192" s="199">
        <v>5.08</v>
      </c>
      <c r="G192" s="195" t="s">
        <v>42</v>
      </c>
    </row>
    <row r="193" spans="1:8" ht="25.5">
      <c r="A193" s="191">
        <v>7</v>
      </c>
      <c r="B193" s="195" t="s">
        <v>371</v>
      </c>
      <c r="C193" s="195" t="s">
        <v>372</v>
      </c>
      <c r="D193" s="195" t="s">
        <v>65</v>
      </c>
      <c r="E193" s="535">
        <v>2</v>
      </c>
      <c r="F193" s="199">
        <v>30.54</v>
      </c>
      <c r="G193" s="195" t="s">
        <v>42</v>
      </c>
    </row>
    <row r="194" spans="1:8">
      <c r="A194" s="194">
        <v>8</v>
      </c>
      <c r="B194" s="195" t="s">
        <v>371</v>
      </c>
      <c r="C194" s="195" t="s">
        <v>372</v>
      </c>
      <c r="D194" s="195" t="s">
        <v>11</v>
      </c>
      <c r="E194" s="535">
        <v>2</v>
      </c>
      <c r="F194" s="199">
        <v>125.54</v>
      </c>
      <c r="G194" s="195" t="s">
        <v>42</v>
      </c>
    </row>
    <row r="195" spans="1:8">
      <c r="A195" s="191">
        <v>9</v>
      </c>
      <c r="B195" s="195" t="s">
        <v>371</v>
      </c>
      <c r="C195" s="195" t="s">
        <v>372</v>
      </c>
      <c r="D195" s="195" t="s">
        <v>8</v>
      </c>
      <c r="E195" s="535">
        <v>3</v>
      </c>
      <c r="F195" s="199">
        <v>19.350000000000001</v>
      </c>
      <c r="G195" s="195" t="s">
        <v>42</v>
      </c>
    </row>
    <row r="196" spans="1:8">
      <c r="A196" s="194">
        <v>10</v>
      </c>
      <c r="B196" s="195" t="s">
        <v>371</v>
      </c>
      <c r="C196" s="195" t="s">
        <v>372</v>
      </c>
      <c r="D196" s="195" t="s">
        <v>10</v>
      </c>
      <c r="E196" s="535">
        <v>2</v>
      </c>
      <c r="F196" s="199">
        <v>29.51</v>
      </c>
      <c r="G196" s="195" t="s">
        <v>42</v>
      </c>
    </row>
    <row r="197" spans="1:8">
      <c r="A197" s="191">
        <v>11</v>
      </c>
      <c r="B197" s="195" t="s">
        <v>371</v>
      </c>
      <c r="C197" s="195" t="s">
        <v>24</v>
      </c>
      <c r="D197" s="195" t="s">
        <v>9</v>
      </c>
      <c r="E197" s="536">
        <v>25</v>
      </c>
      <c r="F197" s="199">
        <v>374.19</v>
      </c>
      <c r="G197" s="200" t="s">
        <v>42</v>
      </c>
    </row>
    <row r="198" spans="1:8" ht="25.5">
      <c r="A198" s="194">
        <v>12</v>
      </c>
      <c r="B198" s="195" t="s">
        <v>371</v>
      </c>
      <c r="C198" s="195" t="s">
        <v>24</v>
      </c>
      <c r="D198" s="195" t="s">
        <v>65</v>
      </c>
      <c r="E198" s="536">
        <v>42</v>
      </c>
      <c r="F198" s="199">
        <v>755.32</v>
      </c>
      <c r="G198" s="200" t="s">
        <v>42</v>
      </c>
    </row>
    <row r="199" spans="1:8">
      <c r="A199" s="191">
        <v>13</v>
      </c>
      <c r="B199" s="195" t="s">
        <v>371</v>
      </c>
      <c r="C199" s="195" t="s">
        <v>24</v>
      </c>
      <c r="D199" s="195" t="s">
        <v>11</v>
      </c>
      <c r="E199" s="536">
        <v>2</v>
      </c>
      <c r="F199" s="199">
        <v>10.51</v>
      </c>
      <c r="G199" s="200" t="s">
        <v>42</v>
      </c>
    </row>
    <row r="200" spans="1:8">
      <c r="A200" s="194">
        <v>14</v>
      </c>
      <c r="B200" s="195" t="s">
        <v>371</v>
      </c>
      <c r="C200" s="195" t="s">
        <v>24</v>
      </c>
      <c r="D200" s="195" t="s">
        <v>8</v>
      </c>
      <c r="E200" s="536">
        <v>23</v>
      </c>
      <c r="F200" s="199">
        <v>158.06</v>
      </c>
      <c r="G200" s="200" t="s">
        <v>42</v>
      </c>
    </row>
    <row r="201" spans="1:8">
      <c r="A201" s="191">
        <v>15</v>
      </c>
      <c r="B201" s="195" t="s">
        <v>371</v>
      </c>
      <c r="C201" s="195" t="s">
        <v>24</v>
      </c>
      <c r="D201" s="195" t="s">
        <v>10</v>
      </c>
      <c r="E201" s="536">
        <v>6</v>
      </c>
      <c r="F201" s="199">
        <v>60.92</v>
      </c>
      <c r="G201" s="195" t="s">
        <v>42</v>
      </c>
      <c r="H201" s="585">
        <f>SUM(F192:F201)</f>
        <v>1569.0200000000002</v>
      </c>
    </row>
    <row r="202" spans="1:8" ht="15" thickBot="1">
      <c r="A202" s="201"/>
      <c r="B202" s="208" t="s">
        <v>697</v>
      </c>
      <c r="C202" s="222"/>
      <c r="D202" s="208" t="s">
        <v>121</v>
      </c>
      <c r="E202" s="221"/>
      <c r="F202" s="223">
        <v>12053</v>
      </c>
      <c r="G202" s="222"/>
    </row>
    <row r="203" spans="1:8" ht="16.5" thickBot="1">
      <c r="A203" s="648" t="s">
        <v>373</v>
      </c>
      <c r="B203" s="656"/>
      <c r="C203" s="656"/>
      <c r="D203" s="656"/>
      <c r="E203" s="656"/>
      <c r="F203" s="656"/>
      <c r="G203" s="656"/>
    </row>
    <row r="204" spans="1:8" ht="25.5">
      <c r="A204" s="194">
        <v>1</v>
      </c>
      <c r="B204" s="195" t="s">
        <v>374</v>
      </c>
      <c r="C204" s="195" t="s">
        <v>375</v>
      </c>
      <c r="D204" s="195" t="s">
        <v>9</v>
      </c>
      <c r="E204" s="535">
        <v>9</v>
      </c>
      <c r="F204" s="535">
        <v>225</v>
      </c>
      <c r="G204" s="250" t="s">
        <v>42</v>
      </c>
    </row>
    <row r="205" spans="1:8" ht="25.5">
      <c r="A205" s="194">
        <v>2</v>
      </c>
      <c r="B205" s="195" t="s">
        <v>374</v>
      </c>
      <c r="C205" s="195" t="s">
        <v>375</v>
      </c>
      <c r="D205" s="195" t="s">
        <v>65</v>
      </c>
      <c r="E205" s="535">
        <v>31</v>
      </c>
      <c r="F205" s="535">
        <v>627</v>
      </c>
      <c r="G205" s="250" t="s">
        <v>42</v>
      </c>
    </row>
    <row r="206" spans="1:8" ht="25.5">
      <c r="A206" s="194">
        <v>3</v>
      </c>
      <c r="B206" s="195" t="s">
        <v>374</v>
      </c>
      <c r="C206" s="195" t="s">
        <v>375</v>
      </c>
      <c r="D206" s="195" t="s">
        <v>11</v>
      </c>
      <c r="E206" s="535">
        <v>2</v>
      </c>
      <c r="F206" s="535">
        <v>55</v>
      </c>
      <c r="G206" s="250" t="s">
        <v>42</v>
      </c>
    </row>
    <row r="207" spans="1:8" ht="25.5">
      <c r="A207" s="194">
        <v>4</v>
      </c>
      <c r="B207" s="195" t="s">
        <v>374</v>
      </c>
      <c r="C207" s="195" t="s">
        <v>375</v>
      </c>
      <c r="D207" s="195" t="s">
        <v>8</v>
      </c>
      <c r="E207" s="535">
        <v>7</v>
      </c>
      <c r="F207" s="535">
        <v>65</v>
      </c>
      <c r="G207" s="250" t="s">
        <v>42</v>
      </c>
    </row>
    <row r="208" spans="1:8" ht="16.5" customHeight="1">
      <c r="A208" s="194">
        <v>5</v>
      </c>
      <c r="B208" s="195" t="s">
        <v>374</v>
      </c>
      <c r="C208" s="195" t="s">
        <v>375</v>
      </c>
      <c r="D208" s="195" t="s">
        <v>10</v>
      </c>
      <c r="E208" s="535">
        <v>4</v>
      </c>
      <c r="F208" s="535">
        <v>70</v>
      </c>
      <c r="G208" s="250" t="s">
        <v>42</v>
      </c>
    </row>
    <row r="209" spans="1:8" ht="25.5">
      <c r="A209" s="194">
        <v>6</v>
      </c>
      <c r="B209" s="195" t="s">
        <v>374</v>
      </c>
      <c r="C209" s="195" t="s">
        <v>376</v>
      </c>
      <c r="D209" s="195" t="s">
        <v>9</v>
      </c>
      <c r="E209" s="535">
        <v>1</v>
      </c>
      <c r="F209" s="535">
        <v>27</v>
      </c>
      <c r="G209" s="250" t="s">
        <v>42</v>
      </c>
    </row>
    <row r="210" spans="1:8" ht="25.5">
      <c r="A210" s="194">
        <v>7</v>
      </c>
      <c r="B210" s="195" t="s">
        <v>374</v>
      </c>
      <c r="C210" s="195" t="s">
        <v>376</v>
      </c>
      <c r="D210" s="195" t="s">
        <v>65</v>
      </c>
      <c r="E210" s="536">
        <v>5</v>
      </c>
      <c r="F210" s="536">
        <v>158</v>
      </c>
      <c r="G210" s="250" t="s">
        <v>42</v>
      </c>
    </row>
    <row r="211" spans="1:8" ht="25.5">
      <c r="A211" s="194">
        <v>8</v>
      </c>
      <c r="B211" s="195" t="s">
        <v>374</v>
      </c>
      <c r="C211" s="195" t="s">
        <v>376</v>
      </c>
      <c r="D211" s="195" t="s">
        <v>11</v>
      </c>
      <c r="E211" s="536">
        <v>1</v>
      </c>
      <c r="F211" s="536">
        <v>11</v>
      </c>
      <c r="G211" s="250" t="s">
        <v>42</v>
      </c>
    </row>
    <row r="212" spans="1:8" ht="25.5">
      <c r="A212" s="194">
        <v>9</v>
      </c>
      <c r="B212" s="195" t="s">
        <v>374</v>
      </c>
      <c r="C212" s="195" t="s">
        <v>376</v>
      </c>
      <c r="D212" s="195" t="s">
        <v>8</v>
      </c>
      <c r="E212" s="536">
        <v>2</v>
      </c>
      <c r="F212" s="536">
        <v>13</v>
      </c>
      <c r="G212" s="250" t="s">
        <v>42</v>
      </c>
    </row>
    <row r="213" spans="1:8" ht="25.5">
      <c r="A213" s="194">
        <v>10</v>
      </c>
      <c r="B213" s="195" t="s">
        <v>374</v>
      </c>
      <c r="C213" s="195" t="s">
        <v>376</v>
      </c>
      <c r="D213" s="195" t="s">
        <v>10</v>
      </c>
      <c r="E213" s="536">
        <v>3</v>
      </c>
      <c r="F213" s="536">
        <v>32</v>
      </c>
      <c r="G213" s="250" t="s">
        <v>42</v>
      </c>
    </row>
    <row r="214" spans="1:8" ht="25.5">
      <c r="A214" s="194">
        <v>11</v>
      </c>
      <c r="B214" s="195" t="s">
        <v>374</v>
      </c>
      <c r="C214" s="195" t="s">
        <v>377</v>
      </c>
      <c r="D214" s="195" t="s">
        <v>9</v>
      </c>
      <c r="E214" s="536">
        <v>2</v>
      </c>
      <c r="F214" s="536">
        <v>25</v>
      </c>
      <c r="G214" s="250" t="s">
        <v>42</v>
      </c>
    </row>
    <row r="215" spans="1:8" ht="25.5">
      <c r="A215" s="194">
        <v>12</v>
      </c>
      <c r="B215" s="195" t="s">
        <v>374</v>
      </c>
      <c r="C215" s="195" t="s">
        <v>377</v>
      </c>
      <c r="D215" s="195" t="s">
        <v>65</v>
      </c>
      <c r="E215" s="536">
        <v>3</v>
      </c>
      <c r="F215" s="536">
        <v>30</v>
      </c>
      <c r="G215" s="250" t="s">
        <v>42</v>
      </c>
    </row>
    <row r="216" spans="1:8" ht="25.5">
      <c r="A216" s="194">
        <v>13</v>
      </c>
      <c r="B216" s="195" t="s">
        <v>374</v>
      </c>
      <c r="C216" s="195" t="s">
        <v>377</v>
      </c>
      <c r="D216" s="195" t="s">
        <v>8</v>
      </c>
      <c r="E216" s="536">
        <v>1</v>
      </c>
      <c r="F216" s="536">
        <v>2</v>
      </c>
      <c r="G216" s="250" t="s">
        <v>42</v>
      </c>
    </row>
    <row r="217" spans="1:8" ht="25.5">
      <c r="A217" s="194">
        <v>14</v>
      </c>
      <c r="B217" s="198" t="s">
        <v>374</v>
      </c>
      <c r="C217" s="195" t="s">
        <v>378</v>
      </c>
      <c r="D217" s="195" t="s">
        <v>11</v>
      </c>
      <c r="E217" s="536">
        <v>1</v>
      </c>
      <c r="F217" s="536">
        <v>358</v>
      </c>
      <c r="G217" s="194" t="s">
        <v>42</v>
      </c>
      <c r="H217" s="1">
        <f>SUM(F204:F217)</f>
        <v>1698</v>
      </c>
    </row>
    <row r="218" spans="1:8" ht="25.5">
      <c r="A218" s="224"/>
      <c r="B218" s="225" t="s">
        <v>374</v>
      </c>
      <c r="C218" s="214"/>
      <c r="D218" s="214" t="s">
        <v>121</v>
      </c>
      <c r="E218" s="213"/>
      <c r="F218" s="215">
        <v>10172</v>
      </c>
      <c r="G218" s="224"/>
    </row>
    <row r="219" spans="1:8" ht="16.5" customHeight="1" thickBot="1">
      <c r="A219" s="226"/>
      <c r="B219" s="657" t="s">
        <v>379</v>
      </c>
      <c r="C219" s="658"/>
      <c r="D219" s="658"/>
      <c r="E219" s="658"/>
      <c r="F219" s="658"/>
      <c r="G219" s="658"/>
    </row>
    <row r="220" spans="1:8" ht="25.5">
      <c r="A220" s="227">
        <v>1</v>
      </c>
      <c r="B220" s="228" t="s">
        <v>379</v>
      </c>
      <c r="C220" s="228" t="s">
        <v>380</v>
      </c>
      <c r="D220" s="229" t="s">
        <v>65</v>
      </c>
      <c r="E220" s="228">
        <v>23</v>
      </c>
      <c r="F220" s="537">
        <v>312.5</v>
      </c>
      <c r="G220" s="230" t="s">
        <v>42</v>
      </c>
    </row>
    <row r="221" spans="1:8">
      <c r="A221" s="231">
        <v>2</v>
      </c>
      <c r="B221" s="232" t="s">
        <v>379</v>
      </c>
      <c r="C221" s="232" t="s">
        <v>380</v>
      </c>
      <c r="D221" s="232" t="s">
        <v>8</v>
      </c>
      <c r="E221" s="232">
        <v>3</v>
      </c>
      <c r="F221" s="538">
        <v>23.5</v>
      </c>
      <c r="G221" s="234" t="s">
        <v>42</v>
      </c>
    </row>
    <row r="222" spans="1:8">
      <c r="A222" s="231">
        <v>3</v>
      </c>
      <c r="B222" s="232" t="s">
        <v>379</v>
      </c>
      <c r="C222" s="232" t="s">
        <v>380</v>
      </c>
      <c r="D222" s="232" t="s">
        <v>9</v>
      </c>
      <c r="E222" s="232">
        <v>5</v>
      </c>
      <c r="F222" s="538">
        <v>155.80000000000001</v>
      </c>
      <c r="G222" s="234" t="s">
        <v>42</v>
      </c>
    </row>
    <row r="223" spans="1:8">
      <c r="A223" s="231">
        <v>4</v>
      </c>
      <c r="B223" s="232" t="s">
        <v>379</v>
      </c>
      <c r="C223" s="232" t="s">
        <v>380</v>
      </c>
      <c r="D223" s="232" t="s">
        <v>10</v>
      </c>
      <c r="E223" s="232">
        <v>1</v>
      </c>
      <c r="F223" s="538">
        <v>12.5</v>
      </c>
      <c r="G223" s="234" t="s">
        <v>42</v>
      </c>
    </row>
    <row r="224" spans="1:8" ht="15" customHeight="1">
      <c r="A224" s="231">
        <v>5</v>
      </c>
      <c r="B224" s="232" t="s">
        <v>379</v>
      </c>
      <c r="C224" s="232" t="s">
        <v>380</v>
      </c>
      <c r="D224" s="232" t="s">
        <v>11</v>
      </c>
      <c r="E224" s="232">
        <v>3</v>
      </c>
      <c r="F224" s="538"/>
      <c r="G224" s="234" t="s">
        <v>42</v>
      </c>
    </row>
    <row r="225" spans="1:8" ht="25.5">
      <c r="A225" s="231">
        <v>6</v>
      </c>
      <c r="B225" s="232" t="s">
        <v>379</v>
      </c>
      <c r="C225" s="232" t="s">
        <v>381</v>
      </c>
      <c r="D225" s="155" t="s">
        <v>65</v>
      </c>
      <c r="E225" s="232">
        <v>7</v>
      </c>
      <c r="F225" s="538">
        <v>77.5</v>
      </c>
      <c r="G225" s="234" t="s">
        <v>42</v>
      </c>
    </row>
    <row r="226" spans="1:8" ht="25.5">
      <c r="A226" s="231">
        <v>7</v>
      </c>
      <c r="B226" s="232" t="s">
        <v>379</v>
      </c>
      <c r="C226" s="232" t="s">
        <v>381</v>
      </c>
      <c r="D226" s="232" t="s">
        <v>8</v>
      </c>
      <c r="E226" s="232">
        <v>5</v>
      </c>
      <c r="F226" s="538">
        <v>14.5</v>
      </c>
      <c r="G226" s="234" t="s">
        <v>42</v>
      </c>
    </row>
    <row r="227" spans="1:8" ht="25.5">
      <c r="A227" s="231">
        <v>8</v>
      </c>
      <c r="B227" s="232" t="s">
        <v>379</v>
      </c>
      <c r="C227" s="232" t="s">
        <v>381</v>
      </c>
      <c r="D227" s="232" t="s">
        <v>9</v>
      </c>
      <c r="E227" s="232">
        <v>1</v>
      </c>
      <c r="F227" s="538">
        <v>78</v>
      </c>
      <c r="G227" s="234" t="s">
        <v>42</v>
      </c>
    </row>
    <row r="228" spans="1:8" ht="25.5">
      <c r="A228" s="231">
        <v>9</v>
      </c>
      <c r="B228" s="232" t="s">
        <v>379</v>
      </c>
      <c r="C228" s="232" t="s">
        <v>381</v>
      </c>
      <c r="D228" s="232" t="s">
        <v>10</v>
      </c>
      <c r="E228" s="232">
        <v>3</v>
      </c>
      <c r="F228" s="538">
        <v>73.099999999999994</v>
      </c>
      <c r="G228" s="234" t="s">
        <v>42</v>
      </c>
    </row>
    <row r="229" spans="1:8" ht="25.5">
      <c r="A229" s="231">
        <v>10</v>
      </c>
      <c r="B229" s="232" t="s">
        <v>379</v>
      </c>
      <c r="C229" s="232" t="s">
        <v>381</v>
      </c>
      <c r="D229" s="232" t="s">
        <v>11</v>
      </c>
      <c r="E229" s="232">
        <v>2</v>
      </c>
      <c r="F229" s="538">
        <v>87.6</v>
      </c>
      <c r="G229" s="234" t="s">
        <v>42</v>
      </c>
      <c r="H229" s="585">
        <f>SUM(F220:F229)</f>
        <v>835</v>
      </c>
    </row>
    <row r="230" spans="1:8" ht="25.5">
      <c r="A230" s="235">
        <v>11</v>
      </c>
      <c r="B230" s="236" t="s">
        <v>382</v>
      </c>
      <c r="C230" s="236" t="s">
        <v>121</v>
      </c>
      <c r="D230" s="236" t="s">
        <v>121</v>
      </c>
      <c r="E230" s="236">
        <v>1</v>
      </c>
      <c r="F230" s="237">
        <v>8500</v>
      </c>
      <c r="G230" s="238" t="s">
        <v>42</v>
      </c>
    </row>
    <row r="231" spans="1:8" ht="15" thickBot="1">
      <c r="A231" s="668" t="s">
        <v>383</v>
      </c>
      <c r="B231" s="669"/>
      <c r="C231" s="669"/>
      <c r="D231" s="669"/>
      <c r="E231" s="669"/>
      <c r="F231" s="669"/>
      <c r="G231" s="670"/>
    </row>
    <row r="232" spans="1:8" ht="25.5">
      <c r="A232" s="232">
        <v>1</v>
      </c>
      <c r="B232" s="228" t="s">
        <v>383</v>
      </c>
      <c r="C232" s="228" t="s">
        <v>384</v>
      </c>
      <c r="D232" s="229" t="s">
        <v>65</v>
      </c>
      <c r="E232" s="228">
        <v>1</v>
      </c>
      <c r="F232" s="538">
        <v>15</v>
      </c>
      <c r="G232" s="230" t="s">
        <v>42</v>
      </c>
    </row>
    <row r="233" spans="1:8">
      <c r="A233" s="232">
        <v>2</v>
      </c>
      <c r="B233" s="232" t="s">
        <v>383</v>
      </c>
      <c r="C233" s="232" t="s">
        <v>384</v>
      </c>
      <c r="D233" s="232" t="s">
        <v>8</v>
      </c>
      <c r="E233" s="232">
        <v>2</v>
      </c>
      <c r="F233" s="538">
        <v>9.4</v>
      </c>
      <c r="G233" s="234" t="s">
        <v>42</v>
      </c>
    </row>
    <row r="234" spans="1:8" ht="14.25" customHeight="1">
      <c r="A234" s="232">
        <v>3</v>
      </c>
      <c r="B234" s="232" t="s">
        <v>383</v>
      </c>
      <c r="C234" s="232" t="s">
        <v>384</v>
      </c>
      <c r="D234" s="232" t="s">
        <v>9</v>
      </c>
      <c r="E234" s="232">
        <v>1</v>
      </c>
      <c r="F234" s="538">
        <v>6</v>
      </c>
      <c r="G234" s="234" t="s">
        <v>42</v>
      </c>
    </row>
    <row r="235" spans="1:8">
      <c r="A235" s="232">
        <v>4</v>
      </c>
      <c r="B235" s="232" t="s">
        <v>383</v>
      </c>
      <c r="C235" s="232" t="s">
        <v>384</v>
      </c>
      <c r="D235" s="232" t="s">
        <v>10</v>
      </c>
      <c r="E235" s="232">
        <v>5</v>
      </c>
      <c r="F235" s="538">
        <v>56.9</v>
      </c>
      <c r="G235" s="234" t="s">
        <v>42</v>
      </c>
    </row>
    <row r="236" spans="1:8" ht="15" customHeight="1">
      <c r="A236" s="232">
        <v>5</v>
      </c>
      <c r="B236" s="232" t="s">
        <v>383</v>
      </c>
      <c r="C236" s="232" t="s">
        <v>384</v>
      </c>
      <c r="D236" s="232" t="s">
        <v>11</v>
      </c>
      <c r="E236" s="232">
        <v>2</v>
      </c>
      <c r="F236" s="538">
        <v>26</v>
      </c>
      <c r="G236" s="234" t="s">
        <v>42</v>
      </c>
      <c r="H236" s="585">
        <f>SUM(F232:F236)</f>
        <v>113.3</v>
      </c>
    </row>
    <row r="237" spans="1:8" ht="25.5">
      <c r="A237" s="235"/>
      <c r="B237" s="236" t="s">
        <v>385</v>
      </c>
      <c r="C237" s="236" t="s">
        <v>121</v>
      </c>
      <c r="D237" s="236" t="s">
        <v>121</v>
      </c>
      <c r="E237" s="236">
        <v>1</v>
      </c>
      <c r="F237" s="237">
        <v>650</v>
      </c>
      <c r="G237" s="238" t="s">
        <v>42</v>
      </c>
    </row>
    <row r="238" spans="1:8" ht="15" thickBot="1">
      <c r="A238" s="668" t="s">
        <v>386</v>
      </c>
      <c r="B238" s="658"/>
      <c r="C238" s="658"/>
      <c r="D238" s="658"/>
      <c r="E238" s="658"/>
      <c r="F238" s="658"/>
      <c r="G238" s="671"/>
    </row>
    <row r="239" spans="1:8" ht="25.5">
      <c r="A239" s="232">
        <v>1</v>
      </c>
      <c r="B239" s="228" t="s">
        <v>386</v>
      </c>
      <c r="C239" s="228" t="s">
        <v>384</v>
      </c>
      <c r="D239" s="229" t="s">
        <v>65</v>
      </c>
      <c r="E239" s="228">
        <v>2</v>
      </c>
      <c r="F239" s="538">
        <v>49</v>
      </c>
      <c r="G239" s="230" t="s">
        <v>42</v>
      </c>
    </row>
    <row r="240" spans="1:8" ht="25.5">
      <c r="A240" s="232">
        <v>2</v>
      </c>
      <c r="B240" s="232" t="s">
        <v>386</v>
      </c>
      <c r="C240" s="232" t="s">
        <v>384</v>
      </c>
      <c r="D240" s="232" t="s">
        <v>8</v>
      </c>
      <c r="E240" s="232">
        <v>1</v>
      </c>
      <c r="F240" s="538">
        <v>11</v>
      </c>
      <c r="G240" s="234" t="s">
        <v>42</v>
      </c>
    </row>
    <row r="241" spans="1:8" ht="25.5">
      <c r="A241" s="232">
        <v>3</v>
      </c>
      <c r="B241" s="232" t="s">
        <v>386</v>
      </c>
      <c r="C241" s="232" t="s">
        <v>384</v>
      </c>
      <c r="D241" s="232" t="s">
        <v>9</v>
      </c>
      <c r="E241" s="232">
        <v>2</v>
      </c>
      <c r="F241" s="538">
        <v>30.5</v>
      </c>
      <c r="G241" s="234" t="s">
        <v>42</v>
      </c>
    </row>
    <row r="242" spans="1:8" ht="25.5">
      <c r="A242" s="232">
        <v>4</v>
      </c>
      <c r="B242" s="232" t="s">
        <v>386</v>
      </c>
      <c r="C242" s="232" t="s">
        <v>384</v>
      </c>
      <c r="D242" s="232" t="s">
        <v>10</v>
      </c>
      <c r="E242" s="232">
        <v>2</v>
      </c>
      <c r="F242" s="538">
        <v>44.5</v>
      </c>
      <c r="G242" s="234" t="s">
        <v>42</v>
      </c>
    </row>
    <row r="243" spans="1:8" ht="15" customHeight="1">
      <c r="A243" s="232">
        <v>5</v>
      </c>
      <c r="B243" s="232" t="s">
        <v>386</v>
      </c>
      <c r="C243" s="232" t="s">
        <v>384</v>
      </c>
      <c r="D243" s="232" t="s">
        <v>11</v>
      </c>
      <c r="E243" s="232">
        <v>2</v>
      </c>
      <c r="F243" s="538">
        <v>29</v>
      </c>
      <c r="G243" s="234" t="s">
        <v>42</v>
      </c>
      <c r="H243" s="585">
        <f>SUM(F239:F243)</f>
        <v>164</v>
      </c>
    </row>
    <row r="244" spans="1:8" ht="25.5">
      <c r="A244" s="235"/>
      <c r="B244" s="236" t="s">
        <v>387</v>
      </c>
      <c r="C244" s="236" t="s">
        <v>121</v>
      </c>
      <c r="D244" s="236" t="s">
        <v>121</v>
      </c>
      <c r="E244" s="236">
        <v>1</v>
      </c>
      <c r="F244" s="237">
        <v>2200</v>
      </c>
      <c r="G244" s="238" t="s">
        <v>42</v>
      </c>
    </row>
    <row r="245" spans="1:8" ht="15" thickBot="1">
      <c r="A245" s="672" t="s">
        <v>388</v>
      </c>
      <c r="B245" s="673"/>
      <c r="C245" s="673"/>
      <c r="D245" s="673"/>
      <c r="E245" s="673"/>
      <c r="F245" s="673"/>
      <c r="G245" s="674"/>
    </row>
    <row r="246" spans="1:8" ht="25.5">
      <c r="A246" s="232">
        <v>1</v>
      </c>
      <c r="B246" s="228" t="s">
        <v>388</v>
      </c>
      <c r="C246" s="228" t="s">
        <v>105</v>
      </c>
      <c r="D246" s="229" t="s">
        <v>65</v>
      </c>
      <c r="E246" s="228">
        <v>3</v>
      </c>
      <c r="F246" s="538">
        <v>67.14</v>
      </c>
      <c r="G246" s="234" t="s">
        <v>42</v>
      </c>
    </row>
    <row r="247" spans="1:8">
      <c r="A247" s="232">
        <v>2</v>
      </c>
      <c r="B247" s="232" t="s">
        <v>388</v>
      </c>
      <c r="C247" s="232" t="s">
        <v>105</v>
      </c>
      <c r="D247" s="232" t="s">
        <v>8</v>
      </c>
      <c r="E247" s="232">
        <v>4</v>
      </c>
      <c r="F247" s="538">
        <v>23.91</v>
      </c>
      <c r="G247" s="234" t="s">
        <v>42</v>
      </c>
    </row>
    <row r="248" spans="1:8">
      <c r="A248" s="232">
        <v>3</v>
      </c>
      <c r="B248" s="232" t="s">
        <v>388</v>
      </c>
      <c r="C248" s="232" t="s">
        <v>105</v>
      </c>
      <c r="D248" s="232" t="s">
        <v>9</v>
      </c>
      <c r="E248" s="232">
        <v>1</v>
      </c>
      <c r="F248" s="538">
        <v>40.71</v>
      </c>
      <c r="G248" s="234" t="s">
        <v>42</v>
      </c>
    </row>
    <row r="249" spans="1:8">
      <c r="A249" s="232">
        <v>4</v>
      </c>
      <c r="B249" s="232" t="s">
        <v>388</v>
      </c>
      <c r="C249" s="232" t="s">
        <v>105</v>
      </c>
      <c r="D249" s="232" t="s">
        <v>10</v>
      </c>
      <c r="E249" s="232">
        <v>2</v>
      </c>
      <c r="F249" s="538">
        <v>42</v>
      </c>
      <c r="G249" s="234" t="s">
        <v>42</v>
      </c>
    </row>
    <row r="250" spans="1:8">
      <c r="A250" s="232">
        <v>5</v>
      </c>
      <c r="B250" s="232" t="s">
        <v>388</v>
      </c>
      <c r="C250" s="232" t="s">
        <v>105</v>
      </c>
      <c r="D250" s="232" t="s">
        <v>11</v>
      </c>
      <c r="E250" s="232">
        <v>2</v>
      </c>
      <c r="F250" s="538">
        <v>14.2</v>
      </c>
      <c r="G250" s="234" t="s">
        <v>42</v>
      </c>
      <c r="H250" s="585">
        <f>SUM(F246:F250)</f>
        <v>187.95999999999998</v>
      </c>
    </row>
    <row r="251" spans="1:8" ht="25.5">
      <c r="A251" s="235"/>
      <c r="B251" s="236" t="s">
        <v>389</v>
      </c>
      <c r="C251" s="236" t="s">
        <v>121</v>
      </c>
      <c r="D251" s="236" t="s">
        <v>121</v>
      </c>
      <c r="E251" s="236">
        <v>1</v>
      </c>
      <c r="F251" s="237">
        <v>720</v>
      </c>
      <c r="G251" s="238" t="s">
        <v>42</v>
      </c>
    </row>
    <row r="252" spans="1:8">
      <c r="A252" s="668" t="s">
        <v>390</v>
      </c>
      <c r="B252" s="669"/>
      <c r="C252" s="669"/>
      <c r="D252" s="669"/>
      <c r="E252" s="669"/>
      <c r="F252" s="669"/>
      <c r="G252" s="670"/>
    </row>
    <row r="253" spans="1:8" ht="25.5">
      <c r="A253" s="239">
        <v>29</v>
      </c>
      <c r="B253" s="240" t="s">
        <v>390</v>
      </c>
      <c r="C253" s="233" t="s">
        <v>391</v>
      </c>
      <c r="D253" s="151" t="s">
        <v>65</v>
      </c>
      <c r="E253" s="241">
        <v>9</v>
      </c>
      <c r="F253" s="538">
        <v>453.68</v>
      </c>
      <c r="G253" s="242" t="s">
        <v>42</v>
      </c>
    </row>
    <row r="254" spans="1:8">
      <c r="A254" s="231">
        <v>30</v>
      </c>
      <c r="B254" s="233" t="s">
        <v>390</v>
      </c>
      <c r="C254" s="233" t="s">
        <v>391</v>
      </c>
      <c r="D254" s="232" t="s">
        <v>8</v>
      </c>
      <c r="E254" s="232">
        <v>3</v>
      </c>
      <c r="F254" s="538">
        <v>29.04</v>
      </c>
      <c r="G254" s="234" t="s">
        <v>42</v>
      </c>
    </row>
    <row r="255" spans="1:8">
      <c r="A255" s="231">
        <v>31</v>
      </c>
      <c r="B255" s="233" t="s">
        <v>390</v>
      </c>
      <c r="C255" s="233" t="s">
        <v>391</v>
      </c>
      <c r="D255" s="232" t="s">
        <v>9</v>
      </c>
      <c r="E255" s="232">
        <v>2</v>
      </c>
      <c r="F255" s="538">
        <v>166.4</v>
      </c>
      <c r="G255" s="234" t="s">
        <v>42</v>
      </c>
    </row>
    <row r="256" spans="1:8">
      <c r="A256" s="231">
        <v>32</v>
      </c>
      <c r="B256" s="233" t="s">
        <v>390</v>
      </c>
      <c r="C256" s="233" t="s">
        <v>391</v>
      </c>
      <c r="D256" s="232" t="s">
        <v>10</v>
      </c>
      <c r="E256" s="232">
        <v>3</v>
      </c>
      <c r="F256" s="538">
        <v>157</v>
      </c>
      <c r="G256" s="234" t="s">
        <v>42</v>
      </c>
    </row>
    <row r="257" spans="1:8" ht="14.25" customHeight="1">
      <c r="A257" s="231">
        <v>33</v>
      </c>
      <c r="B257" s="233" t="s">
        <v>390</v>
      </c>
      <c r="C257" s="233" t="s">
        <v>391</v>
      </c>
      <c r="D257" s="232" t="s">
        <v>11</v>
      </c>
      <c r="E257" s="232">
        <v>3</v>
      </c>
      <c r="F257" s="538">
        <v>195.95</v>
      </c>
      <c r="G257" s="243" t="s">
        <v>42</v>
      </c>
    </row>
    <row r="258" spans="1:8" ht="25.5">
      <c r="A258" s="231">
        <v>34</v>
      </c>
      <c r="B258" s="233" t="s">
        <v>390</v>
      </c>
      <c r="C258" s="233" t="s">
        <v>392</v>
      </c>
      <c r="D258" s="155" t="s">
        <v>65</v>
      </c>
      <c r="E258" s="232">
        <v>33</v>
      </c>
      <c r="F258" s="538">
        <v>641.54</v>
      </c>
      <c r="G258" s="234" t="s">
        <v>42</v>
      </c>
    </row>
    <row r="259" spans="1:8">
      <c r="A259" s="231">
        <v>35</v>
      </c>
      <c r="B259" s="233" t="s">
        <v>390</v>
      </c>
      <c r="C259" s="233" t="s">
        <v>392</v>
      </c>
      <c r="D259" s="232" t="s">
        <v>8</v>
      </c>
      <c r="E259" s="232">
        <v>10</v>
      </c>
      <c r="F259" s="538">
        <v>91.28</v>
      </c>
      <c r="G259" s="234" t="s">
        <v>42</v>
      </c>
    </row>
    <row r="260" spans="1:8">
      <c r="A260" s="231">
        <v>36</v>
      </c>
      <c r="B260" s="233" t="s">
        <v>390</v>
      </c>
      <c r="C260" s="233" t="s">
        <v>392</v>
      </c>
      <c r="D260" s="232" t="s">
        <v>9</v>
      </c>
      <c r="E260" s="232">
        <v>3</v>
      </c>
      <c r="F260" s="538">
        <v>313.55</v>
      </c>
      <c r="G260" s="234" t="s">
        <v>42</v>
      </c>
    </row>
    <row r="261" spans="1:8">
      <c r="A261" s="231">
        <v>37</v>
      </c>
      <c r="B261" s="233" t="s">
        <v>390</v>
      </c>
      <c r="C261" s="233" t="s">
        <v>392</v>
      </c>
      <c r="D261" s="232" t="s">
        <v>10</v>
      </c>
      <c r="E261" s="232">
        <v>6</v>
      </c>
      <c r="F261" s="538">
        <v>159.65</v>
      </c>
      <c r="G261" s="234" t="s">
        <v>42</v>
      </c>
    </row>
    <row r="262" spans="1:8">
      <c r="A262" s="231">
        <v>38</v>
      </c>
      <c r="B262" s="233" t="s">
        <v>390</v>
      </c>
      <c r="C262" s="233" t="s">
        <v>392</v>
      </c>
      <c r="D262" s="232" t="s">
        <v>11</v>
      </c>
      <c r="E262" s="232">
        <v>9</v>
      </c>
      <c r="F262" s="538">
        <v>163.47999999999999</v>
      </c>
      <c r="G262" s="234" t="s">
        <v>42</v>
      </c>
    </row>
    <row r="263" spans="1:8" ht="25.5">
      <c r="A263" s="231">
        <v>39</v>
      </c>
      <c r="B263" s="233" t="s">
        <v>390</v>
      </c>
      <c r="C263" s="233" t="s">
        <v>393</v>
      </c>
      <c r="D263" s="155" t="s">
        <v>65</v>
      </c>
      <c r="E263" s="232">
        <v>6</v>
      </c>
      <c r="F263" s="538">
        <v>390.3</v>
      </c>
      <c r="G263" s="234" t="s">
        <v>42</v>
      </c>
    </row>
    <row r="264" spans="1:8">
      <c r="A264" s="231">
        <v>40</v>
      </c>
      <c r="B264" s="233" t="s">
        <v>390</v>
      </c>
      <c r="C264" s="233" t="s">
        <v>393</v>
      </c>
      <c r="D264" s="232" t="s">
        <v>8</v>
      </c>
      <c r="E264" s="232">
        <v>3</v>
      </c>
      <c r="F264" s="538">
        <v>27.64</v>
      </c>
      <c r="G264" s="234" t="s">
        <v>42</v>
      </c>
    </row>
    <row r="265" spans="1:8">
      <c r="A265" s="231">
        <v>41</v>
      </c>
      <c r="B265" s="233" t="s">
        <v>390</v>
      </c>
      <c r="C265" s="233" t="s">
        <v>393</v>
      </c>
      <c r="D265" s="232" t="s">
        <v>9</v>
      </c>
      <c r="E265" s="232">
        <v>1</v>
      </c>
      <c r="F265" s="538">
        <v>246.64</v>
      </c>
      <c r="G265" s="234" t="s">
        <v>42</v>
      </c>
    </row>
    <row r="266" spans="1:8">
      <c r="A266" s="231">
        <v>42</v>
      </c>
      <c r="B266" s="233" t="s">
        <v>390</v>
      </c>
      <c r="C266" s="233" t="s">
        <v>393</v>
      </c>
      <c r="D266" s="232" t="s">
        <v>10</v>
      </c>
      <c r="E266" s="232">
        <v>4</v>
      </c>
      <c r="F266" s="538">
        <v>96.18</v>
      </c>
      <c r="G266" s="234" t="s">
        <v>42</v>
      </c>
    </row>
    <row r="267" spans="1:8">
      <c r="A267" s="231">
        <v>43</v>
      </c>
      <c r="B267" s="233" t="s">
        <v>390</v>
      </c>
      <c r="C267" s="233" t="s">
        <v>393</v>
      </c>
      <c r="D267" s="232" t="s">
        <v>11</v>
      </c>
      <c r="E267" s="232">
        <v>23</v>
      </c>
      <c r="F267" s="538">
        <v>673.74</v>
      </c>
      <c r="G267" s="234" t="s">
        <v>42</v>
      </c>
      <c r="H267" s="585">
        <f>SUM(F253:F267)</f>
        <v>3806.0699999999997</v>
      </c>
    </row>
    <row r="268" spans="1:8" ht="25.5">
      <c r="A268" s="244">
        <v>44</v>
      </c>
      <c r="B268" s="245" t="s">
        <v>394</v>
      </c>
      <c r="C268" s="245" t="s">
        <v>121</v>
      </c>
      <c r="D268" s="245" t="s">
        <v>121</v>
      </c>
      <c r="E268" s="245">
        <v>1</v>
      </c>
      <c r="F268" s="246">
        <v>4300</v>
      </c>
      <c r="G268" s="245" t="s">
        <v>42</v>
      </c>
    </row>
    <row r="269" spans="1:8" ht="15" thickBot="1">
      <c r="A269" s="662" t="s">
        <v>395</v>
      </c>
      <c r="B269" s="663"/>
      <c r="C269" s="663"/>
      <c r="D269" s="663"/>
      <c r="E269" s="663"/>
      <c r="F269" s="663"/>
      <c r="G269" s="664"/>
    </row>
    <row r="270" spans="1:8" ht="25.5">
      <c r="A270" s="247">
        <v>1</v>
      </c>
      <c r="B270" s="248" t="s">
        <v>395</v>
      </c>
      <c r="C270" s="248" t="s">
        <v>396</v>
      </c>
      <c r="D270" s="229" t="s">
        <v>65</v>
      </c>
      <c r="E270" s="248">
        <v>25</v>
      </c>
      <c r="F270" s="539">
        <v>375.44</v>
      </c>
      <c r="G270" s="249" t="s">
        <v>42</v>
      </c>
    </row>
    <row r="271" spans="1:8" ht="25.5">
      <c r="A271" s="250">
        <v>2</v>
      </c>
      <c r="B271" s="250" t="s">
        <v>395</v>
      </c>
      <c r="C271" s="250" t="s">
        <v>396</v>
      </c>
      <c r="D271" s="250" t="s">
        <v>8</v>
      </c>
      <c r="E271" s="250">
        <v>3</v>
      </c>
      <c r="F271" s="540">
        <v>25.91</v>
      </c>
      <c r="G271" s="200" t="s">
        <v>42</v>
      </c>
    </row>
    <row r="272" spans="1:8" ht="25.5">
      <c r="A272" s="250">
        <v>3</v>
      </c>
      <c r="B272" s="250" t="s">
        <v>395</v>
      </c>
      <c r="C272" s="250" t="s">
        <v>396</v>
      </c>
      <c r="D272" s="250" t="s">
        <v>9</v>
      </c>
      <c r="E272" s="250">
        <v>3</v>
      </c>
      <c r="F272" s="540">
        <v>85.25</v>
      </c>
      <c r="G272" s="200" t="s">
        <v>42</v>
      </c>
    </row>
    <row r="273" spans="1:8" ht="25.5">
      <c r="A273" s="250">
        <v>4</v>
      </c>
      <c r="B273" s="250" t="s">
        <v>395</v>
      </c>
      <c r="C273" s="250" t="s">
        <v>396</v>
      </c>
      <c r="D273" s="250" t="s">
        <v>11</v>
      </c>
      <c r="E273" s="250">
        <v>2</v>
      </c>
      <c r="F273" s="540">
        <v>44</v>
      </c>
      <c r="G273" s="200" t="s">
        <v>42</v>
      </c>
    </row>
    <row r="274" spans="1:8" ht="15" customHeight="1">
      <c r="A274" s="250">
        <v>5</v>
      </c>
      <c r="B274" s="250" t="s">
        <v>395</v>
      </c>
      <c r="C274" s="250" t="s">
        <v>396</v>
      </c>
      <c r="D274" s="250" t="s">
        <v>13</v>
      </c>
      <c r="E274" s="250">
        <v>1</v>
      </c>
      <c r="F274" s="540">
        <v>1.5</v>
      </c>
      <c r="G274" s="200" t="s">
        <v>42</v>
      </c>
    </row>
    <row r="275" spans="1:8" ht="25.5">
      <c r="A275" s="250">
        <v>6</v>
      </c>
      <c r="B275" s="250" t="s">
        <v>395</v>
      </c>
      <c r="C275" s="250" t="s">
        <v>397</v>
      </c>
      <c r="D275" s="155" t="s">
        <v>65</v>
      </c>
      <c r="E275" s="250">
        <v>11</v>
      </c>
      <c r="F275" s="540">
        <v>211.44</v>
      </c>
      <c r="G275" s="200" t="s">
        <v>42</v>
      </c>
    </row>
    <row r="276" spans="1:8" ht="25.5">
      <c r="A276" s="250">
        <v>7</v>
      </c>
      <c r="B276" s="250" t="s">
        <v>395</v>
      </c>
      <c r="C276" s="250" t="s">
        <v>397</v>
      </c>
      <c r="D276" s="250" t="s">
        <v>8</v>
      </c>
      <c r="E276" s="250">
        <v>5</v>
      </c>
      <c r="F276" s="540">
        <v>46.91</v>
      </c>
      <c r="G276" s="200" t="s">
        <v>42</v>
      </c>
    </row>
    <row r="277" spans="1:8" ht="25.5">
      <c r="A277" s="250">
        <v>8</v>
      </c>
      <c r="B277" s="250" t="s">
        <v>395</v>
      </c>
      <c r="C277" s="250" t="s">
        <v>397</v>
      </c>
      <c r="D277" s="250" t="s">
        <v>9</v>
      </c>
      <c r="E277" s="250">
        <v>3</v>
      </c>
      <c r="F277" s="540">
        <v>89.77</v>
      </c>
      <c r="G277" s="200" t="s">
        <v>42</v>
      </c>
    </row>
    <row r="278" spans="1:8" ht="25.5">
      <c r="A278" s="250">
        <v>9</v>
      </c>
      <c r="B278" s="250" t="s">
        <v>395</v>
      </c>
      <c r="C278" s="250" t="s">
        <v>397</v>
      </c>
      <c r="D278" s="250" t="s">
        <v>10</v>
      </c>
      <c r="E278" s="250">
        <v>6</v>
      </c>
      <c r="F278" s="540">
        <v>91.83</v>
      </c>
      <c r="G278" s="200" t="s">
        <v>42</v>
      </c>
    </row>
    <row r="279" spans="1:8" ht="25.5">
      <c r="A279" s="250">
        <v>10</v>
      </c>
      <c r="B279" s="250" t="s">
        <v>395</v>
      </c>
      <c r="C279" s="250" t="s">
        <v>397</v>
      </c>
      <c r="D279" s="250" t="s">
        <v>11</v>
      </c>
      <c r="E279" s="250">
        <v>8</v>
      </c>
      <c r="F279" s="540">
        <v>127.77</v>
      </c>
      <c r="G279" s="200" t="s">
        <v>42</v>
      </c>
      <c r="H279" s="585">
        <f>SUM(F270:F279)</f>
        <v>1099.82</v>
      </c>
    </row>
    <row r="280" spans="1:8" ht="25.5">
      <c r="A280" s="251"/>
      <c r="B280" s="252" t="s">
        <v>398</v>
      </c>
      <c r="C280" s="252" t="s">
        <v>121</v>
      </c>
      <c r="D280" s="252" t="s">
        <v>121</v>
      </c>
      <c r="E280" s="252">
        <v>1</v>
      </c>
      <c r="F280" s="253">
        <v>5600</v>
      </c>
      <c r="G280" s="252" t="s">
        <v>42</v>
      </c>
    </row>
    <row r="281" spans="1:8" ht="15" thickBot="1">
      <c r="A281" s="675" t="s">
        <v>399</v>
      </c>
      <c r="B281" s="675"/>
      <c r="C281" s="675"/>
      <c r="D281" s="675"/>
      <c r="E281" s="675"/>
      <c r="F281" s="675"/>
      <c r="G281" s="676"/>
    </row>
    <row r="282" spans="1:8">
      <c r="A282" s="250">
        <v>1</v>
      </c>
      <c r="B282" s="250" t="s">
        <v>399</v>
      </c>
      <c r="C282" s="250" t="s">
        <v>400</v>
      </c>
      <c r="D282" s="250" t="s">
        <v>9</v>
      </c>
      <c r="E282" s="248">
        <v>3</v>
      </c>
      <c r="F282" s="541">
        <v>97</v>
      </c>
      <c r="G282" s="249" t="s">
        <v>42</v>
      </c>
    </row>
    <row r="283" spans="1:8" ht="25.5">
      <c r="A283" s="250">
        <v>2</v>
      </c>
      <c r="B283" s="250" t="s">
        <v>399</v>
      </c>
      <c r="C283" s="250" t="s">
        <v>400</v>
      </c>
      <c r="D283" s="155" t="s">
        <v>65</v>
      </c>
      <c r="E283" s="250">
        <v>7</v>
      </c>
      <c r="F283" s="542">
        <v>133</v>
      </c>
      <c r="G283" s="200" t="s">
        <v>42</v>
      </c>
    </row>
    <row r="284" spans="1:8">
      <c r="A284" s="250">
        <v>3</v>
      </c>
      <c r="B284" s="250" t="s">
        <v>399</v>
      </c>
      <c r="C284" s="250" t="s">
        <v>400</v>
      </c>
      <c r="D284" s="250" t="s">
        <v>10</v>
      </c>
      <c r="E284" s="250">
        <v>6</v>
      </c>
      <c r="F284" s="542">
        <v>113.48</v>
      </c>
      <c r="G284" s="200" t="s">
        <v>42</v>
      </c>
    </row>
    <row r="285" spans="1:8">
      <c r="A285" s="250">
        <v>4</v>
      </c>
      <c r="B285" s="250" t="s">
        <v>399</v>
      </c>
      <c r="C285" s="250" t="s">
        <v>400</v>
      </c>
      <c r="D285" s="250" t="s">
        <v>8</v>
      </c>
      <c r="E285" s="250">
        <v>4</v>
      </c>
      <c r="F285" s="542">
        <v>32.67</v>
      </c>
      <c r="G285" s="200" t="s">
        <v>42</v>
      </c>
    </row>
    <row r="286" spans="1:8" ht="15" customHeight="1">
      <c r="A286" s="250">
        <v>5</v>
      </c>
      <c r="B286" s="250" t="s">
        <v>399</v>
      </c>
      <c r="C286" s="250" t="s">
        <v>400</v>
      </c>
      <c r="D286" s="250" t="s">
        <v>11</v>
      </c>
      <c r="E286" s="250">
        <v>2</v>
      </c>
      <c r="F286" s="542">
        <v>82.7</v>
      </c>
      <c r="G286" s="200" t="s">
        <v>42</v>
      </c>
    </row>
    <row r="287" spans="1:8" ht="25.5">
      <c r="A287" s="250">
        <v>6</v>
      </c>
      <c r="B287" s="250" t="s">
        <v>399</v>
      </c>
      <c r="C287" s="250" t="s">
        <v>400</v>
      </c>
      <c r="D287" s="155" t="s">
        <v>65</v>
      </c>
      <c r="E287" s="250">
        <v>20</v>
      </c>
      <c r="F287" s="542">
        <v>665.38</v>
      </c>
      <c r="G287" s="200" t="s">
        <v>42</v>
      </c>
    </row>
    <row r="288" spans="1:8">
      <c r="A288" s="250">
        <v>7</v>
      </c>
      <c r="B288" s="250" t="s">
        <v>399</v>
      </c>
      <c r="C288" s="250" t="s">
        <v>400</v>
      </c>
      <c r="D288" s="250" t="s">
        <v>10</v>
      </c>
      <c r="E288" s="250">
        <v>14</v>
      </c>
      <c r="F288" s="542">
        <v>243.42</v>
      </c>
      <c r="G288" s="200" t="s">
        <v>42</v>
      </c>
    </row>
    <row r="289" spans="1:8">
      <c r="A289" s="250">
        <v>8</v>
      </c>
      <c r="B289" s="250" t="s">
        <v>399</v>
      </c>
      <c r="C289" s="250" t="s">
        <v>400</v>
      </c>
      <c r="D289" s="250" t="s">
        <v>8</v>
      </c>
      <c r="E289" s="250">
        <v>11</v>
      </c>
      <c r="F289" s="542">
        <v>72.599999999999994</v>
      </c>
      <c r="G289" s="200" t="s">
        <v>42</v>
      </c>
    </row>
    <row r="290" spans="1:8">
      <c r="A290" s="250">
        <v>9</v>
      </c>
      <c r="B290" s="250" t="s">
        <v>399</v>
      </c>
      <c r="C290" s="250" t="s">
        <v>400</v>
      </c>
      <c r="D290" s="250" t="s">
        <v>11</v>
      </c>
      <c r="E290" s="250">
        <v>2</v>
      </c>
      <c r="F290" s="542">
        <v>20.28</v>
      </c>
      <c r="G290" s="200" t="s">
        <v>42</v>
      </c>
    </row>
    <row r="291" spans="1:8">
      <c r="A291" s="250">
        <v>10</v>
      </c>
      <c r="B291" s="250" t="s">
        <v>399</v>
      </c>
      <c r="C291" s="250" t="s">
        <v>400</v>
      </c>
      <c r="D291" s="250" t="s">
        <v>9</v>
      </c>
      <c r="E291" s="250">
        <v>5</v>
      </c>
      <c r="F291" s="542">
        <v>279.99</v>
      </c>
      <c r="G291" s="200" t="s">
        <v>42</v>
      </c>
    </row>
    <row r="292" spans="1:8" ht="25.5">
      <c r="A292" s="250">
        <v>11</v>
      </c>
      <c r="B292" s="250" t="s">
        <v>399</v>
      </c>
      <c r="C292" s="250" t="s">
        <v>401</v>
      </c>
      <c r="D292" s="155" t="s">
        <v>65</v>
      </c>
      <c r="E292" s="250">
        <v>1</v>
      </c>
      <c r="F292" s="542">
        <v>36</v>
      </c>
      <c r="G292" s="200" t="s">
        <v>42</v>
      </c>
    </row>
    <row r="293" spans="1:8">
      <c r="A293" s="250">
        <v>12</v>
      </c>
      <c r="B293" s="250" t="s">
        <v>399</v>
      </c>
      <c r="C293" s="250" t="s">
        <v>402</v>
      </c>
      <c r="D293" s="250" t="s">
        <v>9</v>
      </c>
      <c r="E293" s="256">
        <v>1</v>
      </c>
      <c r="F293" s="543">
        <v>39.75</v>
      </c>
      <c r="G293" s="200" t="s">
        <v>42</v>
      </c>
    </row>
    <row r="294" spans="1:8" ht="25.5">
      <c r="A294" s="250">
        <v>13</v>
      </c>
      <c r="B294" s="250" t="s">
        <v>399</v>
      </c>
      <c r="C294" s="250" t="s">
        <v>402</v>
      </c>
      <c r="D294" s="155" t="s">
        <v>65</v>
      </c>
      <c r="E294" s="256">
        <v>7</v>
      </c>
      <c r="F294" s="543">
        <v>204.35999999999999</v>
      </c>
      <c r="G294" s="200" t="s">
        <v>42</v>
      </c>
    </row>
    <row r="295" spans="1:8">
      <c r="A295" s="250">
        <v>14</v>
      </c>
      <c r="B295" s="250" t="s">
        <v>399</v>
      </c>
      <c r="C295" s="250" t="s">
        <v>402</v>
      </c>
      <c r="D295" s="250" t="s">
        <v>10</v>
      </c>
      <c r="E295" s="256">
        <v>1</v>
      </c>
      <c r="F295" s="543">
        <v>15.29</v>
      </c>
      <c r="G295" s="200" t="s">
        <v>42</v>
      </c>
    </row>
    <row r="296" spans="1:8">
      <c r="A296" s="250">
        <v>15</v>
      </c>
      <c r="B296" s="250" t="s">
        <v>399</v>
      </c>
      <c r="C296" s="250" t="s">
        <v>402</v>
      </c>
      <c r="D296" s="250" t="s">
        <v>8</v>
      </c>
      <c r="E296" s="256">
        <v>3</v>
      </c>
      <c r="F296" s="543">
        <v>26.09</v>
      </c>
      <c r="G296" s="200" t="s">
        <v>42</v>
      </c>
      <c r="H296" s="585">
        <f>SUM(F282:F296)</f>
        <v>2062.0099999999998</v>
      </c>
    </row>
    <row r="297" spans="1:8" ht="26.25" thickBot="1">
      <c r="A297" s="258">
        <v>133</v>
      </c>
      <c r="B297" s="259" t="s">
        <v>403</v>
      </c>
      <c r="C297" s="259" t="s">
        <v>121</v>
      </c>
      <c r="D297" s="259" t="s">
        <v>121</v>
      </c>
      <c r="E297" s="259">
        <v>1</v>
      </c>
      <c r="F297" s="260">
        <v>4128</v>
      </c>
      <c r="G297" s="261" t="s">
        <v>42</v>
      </c>
    </row>
    <row r="298" spans="1:8">
      <c r="A298" s="659" t="s">
        <v>404</v>
      </c>
      <c r="B298" s="660"/>
      <c r="C298" s="660"/>
      <c r="D298" s="660"/>
      <c r="E298" s="660"/>
      <c r="F298" s="660"/>
      <c r="G298" s="661"/>
    </row>
    <row r="299" spans="1:8" ht="25.5">
      <c r="A299" s="250">
        <v>62</v>
      </c>
      <c r="B299" s="250" t="s">
        <v>404</v>
      </c>
      <c r="C299" s="250" t="s">
        <v>405</v>
      </c>
      <c r="D299" s="155" t="s">
        <v>65</v>
      </c>
      <c r="E299" s="250">
        <v>13</v>
      </c>
      <c r="F299" s="250">
        <v>251.66</v>
      </c>
      <c r="G299" s="250" t="s">
        <v>42</v>
      </c>
    </row>
    <row r="300" spans="1:8">
      <c r="A300" s="250">
        <v>63</v>
      </c>
      <c r="B300" s="250" t="s">
        <v>404</v>
      </c>
      <c r="C300" s="250" t="s">
        <v>405</v>
      </c>
      <c r="D300" s="250" t="s">
        <v>8</v>
      </c>
      <c r="E300" s="250">
        <v>7</v>
      </c>
      <c r="F300" s="250">
        <v>60.06</v>
      </c>
      <c r="G300" s="250" t="s">
        <v>42</v>
      </c>
    </row>
    <row r="301" spans="1:8">
      <c r="A301" s="250">
        <v>64</v>
      </c>
      <c r="B301" s="250" t="s">
        <v>404</v>
      </c>
      <c r="C301" s="250" t="s">
        <v>405</v>
      </c>
      <c r="D301" s="250" t="s">
        <v>9</v>
      </c>
      <c r="E301" s="250">
        <v>2</v>
      </c>
      <c r="F301" s="250">
        <v>46.49</v>
      </c>
      <c r="G301" s="250" t="s">
        <v>42</v>
      </c>
    </row>
    <row r="302" spans="1:8">
      <c r="A302" s="262">
        <v>65</v>
      </c>
      <c r="B302" s="250" t="s">
        <v>404</v>
      </c>
      <c r="C302" s="250" t="s">
        <v>405</v>
      </c>
      <c r="D302" s="250" t="s">
        <v>10</v>
      </c>
      <c r="E302" s="250">
        <v>6</v>
      </c>
      <c r="F302" s="250">
        <v>74.790000000000006</v>
      </c>
      <c r="G302" s="200" t="s">
        <v>42</v>
      </c>
    </row>
    <row r="303" spans="1:8" ht="14.25" customHeight="1">
      <c r="A303" s="263">
        <v>66</v>
      </c>
      <c r="B303" s="250" t="s">
        <v>404</v>
      </c>
      <c r="C303" s="256" t="s">
        <v>406</v>
      </c>
      <c r="D303" s="256" t="s">
        <v>407</v>
      </c>
      <c r="E303" s="256">
        <v>8</v>
      </c>
      <c r="F303" s="256">
        <v>177</v>
      </c>
      <c r="G303" s="264" t="s">
        <v>42</v>
      </c>
      <c r="H303" s="1">
        <f>SUM(F299:F303)</f>
        <v>610</v>
      </c>
    </row>
    <row r="304" spans="1:8" ht="25.5">
      <c r="A304" s="265">
        <v>67</v>
      </c>
      <c r="B304" s="266" t="s">
        <v>408</v>
      </c>
      <c r="C304" s="266" t="s">
        <v>121</v>
      </c>
      <c r="D304" s="266" t="s">
        <v>121</v>
      </c>
      <c r="E304" s="266">
        <v>1</v>
      </c>
      <c r="F304" s="267">
        <v>800</v>
      </c>
      <c r="G304" s="268" t="s">
        <v>42</v>
      </c>
    </row>
    <row r="305" spans="1:8" ht="15" thickBot="1">
      <c r="A305" s="662" t="s">
        <v>409</v>
      </c>
      <c r="B305" s="663"/>
      <c r="C305" s="663"/>
      <c r="D305" s="663"/>
      <c r="E305" s="663"/>
      <c r="F305" s="663"/>
      <c r="G305" s="664"/>
    </row>
    <row r="306" spans="1:8" ht="26.25" thickBot="1">
      <c r="A306" s="247">
        <v>68</v>
      </c>
      <c r="B306" s="254" t="s">
        <v>410</v>
      </c>
      <c r="C306" s="254" t="s">
        <v>411</v>
      </c>
      <c r="D306" s="269" t="s">
        <v>65</v>
      </c>
      <c r="E306" s="254">
        <v>100</v>
      </c>
      <c r="F306" s="254">
        <v>2565.1799999999998</v>
      </c>
      <c r="G306" s="270" t="s">
        <v>866</v>
      </c>
    </row>
    <row r="307" spans="1:8" ht="26.25" thickBot="1">
      <c r="A307" s="262">
        <v>69</v>
      </c>
      <c r="B307" s="254" t="s">
        <v>410</v>
      </c>
      <c r="C307" s="254" t="s">
        <v>411</v>
      </c>
      <c r="D307" s="255" t="s">
        <v>8</v>
      </c>
      <c r="E307" s="255">
        <v>14</v>
      </c>
      <c r="F307" s="255">
        <v>130.44</v>
      </c>
      <c r="G307" s="271" t="s">
        <v>866</v>
      </c>
    </row>
    <row r="308" spans="1:8" ht="26.25" thickBot="1">
      <c r="A308" s="247">
        <v>70</v>
      </c>
      <c r="B308" s="254" t="s">
        <v>410</v>
      </c>
      <c r="C308" s="254" t="s">
        <v>411</v>
      </c>
      <c r="D308" s="255" t="s">
        <v>9</v>
      </c>
      <c r="E308" s="255">
        <v>34</v>
      </c>
      <c r="F308" s="255">
        <v>2093.0500000000002</v>
      </c>
      <c r="G308" s="271" t="s">
        <v>866</v>
      </c>
    </row>
    <row r="309" spans="1:8" ht="26.25" thickBot="1">
      <c r="A309" s="262">
        <v>71</v>
      </c>
      <c r="B309" s="254" t="s">
        <v>410</v>
      </c>
      <c r="C309" s="254" t="s">
        <v>411</v>
      </c>
      <c r="D309" s="255" t="s">
        <v>10</v>
      </c>
      <c r="E309" s="255">
        <v>10</v>
      </c>
      <c r="F309" s="255">
        <v>121.75</v>
      </c>
      <c r="G309" s="271" t="s">
        <v>866</v>
      </c>
      <c r="H309" s="1">
        <f>SUM(F306:F309)</f>
        <v>4910.42</v>
      </c>
    </row>
    <row r="310" spans="1:8" ht="15" customHeight="1" thickBot="1">
      <c r="A310" s="247">
        <v>72</v>
      </c>
      <c r="B310" s="259" t="s">
        <v>412</v>
      </c>
      <c r="C310" s="259" t="s">
        <v>121</v>
      </c>
      <c r="D310" s="259" t="s">
        <v>121</v>
      </c>
      <c r="E310" s="259"/>
      <c r="F310" s="260"/>
      <c r="G310" s="272"/>
    </row>
    <row r="311" spans="1:8" ht="26.25" thickBot="1">
      <c r="A311" s="262">
        <v>73</v>
      </c>
      <c r="B311" s="248" t="s">
        <v>413</v>
      </c>
      <c r="C311" s="248" t="s">
        <v>411</v>
      </c>
      <c r="D311" s="229" t="s">
        <v>65</v>
      </c>
      <c r="E311" s="248">
        <v>46</v>
      </c>
      <c r="F311" s="254">
        <v>1348.8</v>
      </c>
      <c r="G311" s="249" t="s">
        <v>42</v>
      </c>
    </row>
    <row r="312" spans="1:8">
      <c r="A312" s="247">
        <v>74</v>
      </c>
      <c r="B312" s="250" t="s">
        <v>413</v>
      </c>
      <c r="C312" s="250" t="s">
        <v>411</v>
      </c>
      <c r="D312" s="250" t="s">
        <v>8</v>
      </c>
      <c r="E312" s="250">
        <v>7</v>
      </c>
      <c r="F312" s="255">
        <v>57.28</v>
      </c>
      <c r="G312" s="200" t="s">
        <v>42</v>
      </c>
    </row>
    <row r="313" spans="1:8" ht="15" thickBot="1">
      <c r="A313" s="262">
        <v>75</v>
      </c>
      <c r="B313" s="250" t="s">
        <v>413</v>
      </c>
      <c r="C313" s="250" t="s">
        <v>411</v>
      </c>
      <c r="D313" s="250" t="s">
        <v>9</v>
      </c>
      <c r="E313" s="250">
        <v>22</v>
      </c>
      <c r="F313" s="255">
        <v>400.35</v>
      </c>
      <c r="G313" s="200" t="s">
        <v>42</v>
      </c>
    </row>
    <row r="314" spans="1:8">
      <c r="A314" s="247">
        <v>76</v>
      </c>
      <c r="B314" s="250" t="s">
        <v>413</v>
      </c>
      <c r="C314" s="250" t="s">
        <v>411</v>
      </c>
      <c r="D314" s="250" t="s">
        <v>10</v>
      </c>
      <c r="E314" s="250">
        <v>7</v>
      </c>
      <c r="F314" s="255">
        <v>47.39</v>
      </c>
      <c r="G314" s="200" t="s">
        <v>42</v>
      </c>
    </row>
    <row r="315" spans="1:8" ht="26.25" thickBot="1">
      <c r="A315" s="262">
        <v>77</v>
      </c>
      <c r="B315" s="250" t="s">
        <v>414</v>
      </c>
      <c r="C315" s="250" t="s">
        <v>405</v>
      </c>
      <c r="D315" s="155" t="s">
        <v>65</v>
      </c>
      <c r="E315" s="250">
        <v>38</v>
      </c>
      <c r="F315" s="255">
        <v>791.1</v>
      </c>
      <c r="G315" s="200" t="s">
        <v>42</v>
      </c>
    </row>
    <row r="316" spans="1:8">
      <c r="A316" s="247">
        <v>78</v>
      </c>
      <c r="B316" s="250" t="s">
        <v>414</v>
      </c>
      <c r="C316" s="250" t="s">
        <v>405</v>
      </c>
      <c r="D316" s="250" t="s">
        <v>8</v>
      </c>
      <c r="E316" s="250">
        <v>8</v>
      </c>
      <c r="F316" s="255">
        <v>94.07</v>
      </c>
      <c r="G316" s="200" t="s">
        <v>42</v>
      </c>
    </row>
    <row r="317" spans="1:8" ht="15" thickBot="1">
      <c r="A317" s="262">
        <v>79</v>
      </c>
      <c r="B317" s="250" t="s">
        <v>414</v>
      </c>
      <c r="C317" s="250" t="s">
        <v>405</v>
      </c>
      <c r="D317" s="250" t="s">
        <v>9</v>
      </c>
      <c r="E317" s="250">
        <v>14</v>
      </c>
      <c r="F317" s="255">
        <v>351.18</v>
      </c>
      <c r="G317" s="200" t="s">
        <v>42</v>
      </c>
    </row>
    <row r="318" spans="1:8">
      <c r="A318" s="247">
        <v>80</v>
      </c>
      <c r="B318" s="250" t="s">
        <v>414</v>
      </c>
      <c r="C318" s="250" t="s">
        <v>405</v>
      </c>
      <c r="D318" s="250" t="s">
        <v>10</v>
      </c>
      <c r="E318" s="250">
        <v>8</v>
      </c>
      <c r="F318" s="255">
        <v>170.84</v>
      </c>
      <c r="G318" s="200" t="s">
        <v>42</v>
      </c>
      <c r="H318" s="1">
        <f>SUM(F311:F318)</f>
        <v>3261.01</v>
      </c>
    </row>
    <row r="319" spans="1:8" ht="25.5">
      <c r="A319" s="265">
        <v>81</v>
      </c>
      <c r="B319" s="252" t="s">
        <v>415</v>
      </c>
      <c r="C319" s="266" t="s">
        <v>121</v>
      </c>
      <c r="D319" s="266" t="s">
        <v>121</v>
      </c>
      <c r="E319" s="266">
        <v>1</v>
      </c>
      <c r="F319" s="267">
        <v>4060</v>
      </c>
      <c r="G319" s="272" t="s">
        <v>867</v>
      </c>
    </row>
    <row r="320" spans="1:8">
      <c r="A320" s="665" t="s">
        <v>416</v>
      </c>
      <c r="B320" s="666"/>
      <c r="C320" s="666"/>
      <c r="D320" s="666"/>
      <c r="E320" s="666"/>
      <c r="F320" s="666"/>
      <c r="G320" s="667"/>
    </row>
    <row r="321" spans="1:8" ht="25.5">
      <c r="A321" s="273">
        <v>80</v>
      </c>
      <c r="B321" s="255" t="s">
        <v>417</v>
      </c>
      <c r="C321" s="255" t="s">
        <v>418</v>
      </c>
      <c r="D321" s="274" t="s">
        <v>65</v>
      </c>
      <c r="E321" s="255">
        <v>10</v>
      </c>
      <c r="F321" s="255">
        <v>175.8</v>
      </c>
      <c r="G321" s="271" t="s">
        <v>42</v>
      </c>
    </row>
    <row r="322" spans="1:8">
      <c r="A322" s="262">
        <v>81</v>
      </c>
      <c r="B322" s="250" t="s">
        <v>417</v>
      </c>
      <c r="C322" s="250" t="s">
        <v>418</v>
      </c>
      <c r="D322" s="250" t="s">
        <v>8</v>
      </c>
      <c r="E322" s="250">
        <v>4</v>
      </c>
      <c r="F322" s="255">
        <v>47.6</v>
      </c>
      <c r="G322" s="200" t="s">
        <v>42</v>
      </c>
    </row>
    <row r="323" spans="1:8">
      <c r="A323" s="262">
        <v>82</v>
      </c>
      <c r="B323" s="250" t="s">
        <v>417</v>
      </c>
      <c r="C323" s="250" t="s">
        <v>418</v>
      </c>
      <c r="D323" s="250" t="s">
        <v>9</v>
      </c>
      <c r="E323" s="250">
        <v>2</v>
      </c>
      <c r="F323" s="255">
        <v>36.6</v>
      </c>
      <c r="G323" s="200" t="s">
        <v>42</v>
      </c>
    </row>
    <row r="324" spans="1:8">
      <c r="A324" s="263">
        <v>83</v>
      </c>
      <c r="B324" s="256" t="s">
        <v>417</v>
      </c>
      <c r="C324" s="256" t="s">
        <v>418</v>
      </c>
      <c r="D324" s="256" t="s">
        <v>10</v>
      </c>
      <c r="E324" s="256">
        <v>2</v>
      </c>
      <c r="F324" s="257">
        <v>29.1</v>
      </c>
      <c r="G324" s="264" t="s">
        <v>42</v>
      </c>
      <c r="H324" s="1">
        <f>SUM(F321:F324)</f>
        <v>289.10000000000002</v>
      </c>
    </row>
    <row r="325" spans="1:8" ht="14.25" customHeight="1">
      <c r="A325" s="265"/>
      <c r="B325" s="266" t="s">
        <v>417</v>
      </c>
      <c r="C325" s="275"/>
      <c r="D325" s="266" t="s">
        <v>121</v>
      </c>
      <c r="E325" s="275"/>
      <c r="F325" s="266">
        <v>12500</v>
      </c>
      <c r="G325" s="276"/>
    </row>
    <row r="326" spans="1:8" ht="25.5">
      <c r="A326" s="262">
        <v>85</v>
      </c>
      <c r="B326" s="250" t="s">
        <v>419</v>
      </c>
      <c r="C326" s="250" t="s">
        <v>420</v>
      </c>
      <c r="D326" s="155" t="s">
        <v>65</v>
      </c>
      <c r="E326" s="250">
        <v>15</v>
      </c>
      <c r="F326" s="255">
        <v>195.14</v>
      </c>
      <c r="G326" s="200" t="s">
        <v>42</v>
      </c>
    </row>
    <row r="327" spans="1:8">
      <c r="A327" s="262">
        <v>86</v>
      </c>
      <c r="B327" s="250" t="s">
        <v>419</v>
      </c>
      <c r="C327" s="250" t="s">
        <v>420</v>
      </c>
      <c r="D327" s="250" t="s">
        <v>8</v>
      </c>
      <c r="E327" s="250">
        <v>2</v>
      </c>
      <c r="F327" s="255">
        <v>5.7</v>
      </c>
      <c r="G327" s="200" t="s">
        <v>42</v>
      </c>
    </row>
    <row r="328" spans="1:8">
      <c r="A328" s="262">
        <v>87</v>
      </c>
      <c r="B328" s="250" t="s">
        <v>419</v>
      </c>
      <c r="C328" s="250" t="s">
        <v>420</v>
      </c>
      <c r="D328" s="250" t="s">
        <v>9</v>
      </c>
      <c r="E328" s="250">
        <v>4</v>
      </c>
      <c r="F328" s="255">
        <v>70.099999999999994</v>
      </c>
      <c r="G328" s="200" t="s">
        <v>42</v>
      </c>
    </row>
    <row r="329" spans="1:8">
      <c r="A329" s="262">
        <v>88</v>
      </c>
      <c r="B329" s="250" t="s">
        <v>419</v>
      </c>
      <c r="C329" s="250" t="s">
        <v>420</v>
      </c>
      <c r="D329" s="250" t="s">
        <v>10</v>
      </c>
      <c r="E329" s="250">
        <v>4</v>
      </c>
      <c r="F329" s="255">
        <v>52.1</v>
      </c>
      <c r="G329" s="200" t="s">
        <v>42</v>
      </c>
    </row>
    <row r="330" spans="1:8" ht="25.5">
      <c r="A330" s="262">
        <v>89</v>
      </c>
      <c r="B330" s="250" t="s">
        <v>419</v>
      </c>
      <c r="C330" s="250" t="s">
        <v>421</v>
      </c>
      <c r="D330" s="155" t="s">
        <v>65</v>
      </c>
      <c r="E330" s="250">
        <v>21</v>
      </c>
      <c r="F330" s="255">
        <v>684.79</v>
      </c>
      <c r="G330" s="200" t="s">
        <v>42</v>
      </c>
    </row>
    <row r="331" spans="1:8">
      <c r="A331" s="262">
        <v>90</v>
      </c>
      <c r="B331" s="250" t="s">
        <v>419</v>
      </c>
      <c r="C331" s="250" t="s">
        <v>421</v>
      </c>
      <c r="D331" s="250" t="s">
        <v>8</v>
      </c>
      <c r="E331" s="250">
        <v>4</v>
      </c>
      <c r="F331" s="255">
        <v>42.8</v>
      </c>
      <c r="G331" s="200" t="s">
        <v>42</v>
      </c>
    </row>
    <row r="332" spans="1:8">
      <c r="A332" s="262">
        <v>91</v>
      </c>
      <c r="B332" s="250" t="s">
        <v>419</v>
      </c>
      <c r="C332" s="250" t="s">
        <v>421</v>
      </c>
      <c r="D332" s="250" t="s">
        <v>9</v>
      </c>
      <c r="E332" s="250">
        <v>6</v>
      </c>
      <c r="F332" s="255">
        <v>282.58</v>
      </c>
      <c r="G332" s="200" t="s">
        <v>42</v>
      </c>
    </row>
    <row r="333" spans="1:8">
      <c r="A333" s="262">
        <v>92</v>
      </c>
      <c r="B333" s="250" t="s">
        <v>419</v>
      </c>
      <c r="C333" s="250" t="s">
        <v>421</v>
      </c>
      <c r="D333" s="250" t="s">
        <v>10</v>
      </c>
      <c r="E333" s="250">
        <v>3</v>
      </c>
      <c r="F333" s="255">
        <v>55.7</v>
      </c>
      <c r="G333" s="200" t="s">
        <v>42</v>
      </c>
    </row>
    <row r="334" spans="1:8" ht="25.5">
      <c r="A334" s="262">
        <v>94</v>
      </c>
      <c r="B334" s="250" t="s">
        <v>419</v>
      </c>
      <c r="C334" s="250" t="s">
        <v>422</v>
      </c>
      <c r="D334" s="250" t="s">
        <v>10</v>
      </c>
      <c r="E334" s="250">
        <v>1</v>
      </c>
      <c r="F334" s="255">
        <v>40</v>
      </c>
      <c r="G334" s="200" t="s">
        <v>42</v>
      </c>
    </row>
    <row r="335" spans="1:8" ht="25.5">
      <c r="A335" s="262">
        <v>95</v>
      </c>
      <c r="B335" s="250" t="s">
        <v>419</v>
      </c>
      <c r="C335" s="250" t="s">
        <v>423</v>
      </c>
      <c r="D335" s="155" t="s">
        <v>65</v>
      </c>
      <c r="E335" s="250">
        <v>1</v>
      </c>
      <c r="F335" s="250">
        <v>6.16</v>
      </c>
      <c r="G335" s="200" t="s">
        <v>42</v>
      </c>
    </row>
    <row r="336" spans="1:8" ht="25.5">
      <c r="A336" s="262">
        <v>96</v>
      </c>
      <c r="B336" s="250" t="s">
        <v>419</v>
      </c>
      <c r="C336" s="250" t="s">
        <v>423</v>
      </c>
      <c r="D336" s="250" t="s">
        <v>8</v>
      </c>
      <c r="E336" s="250">
        <v>3</v>
      </c>
      <c r="F336" s="250">
        <v>16.57</v>
      </c>
      <c r="G336" s="200" t="s">
        <v>42</v>
      </c>
    </row>
    <row r="337" spans="1:8" ht="25.5">
      <c r="A337" s="262">
        <v>97</v>
      </c>
      <c r="B337" s="250" t="s">
        <v>419</v>
      </c>
      <c r="C337" s="250" t="s">
        <v>423</v>
      </c>
      <c r="D337" s="250" t="s">
        <v>9</v>
      </c>
      <c r="E337" s="250">
        <v>1</v>
      </c>
      <c r="F337" s="255">
        <v>8.69</v>
      </c>
      <c r="G337" s="200" t="s">
        <v>42</v>
      </c>
    </row>
    <row r="338" spans="1:8" ht="25.5">
      <c r="A338" s="262">
        <v>98</v>
      </c>
      <c r="B338" s="250" t="s">
        <v>419</v>
      </c>
      <c r="C338" s="250" t="s">
        <v>423</v>
      </c>
      <c r="D338" s="250" t="s">
        <v>10</v>
      </c>
      <c r="E338" s="250">
        <v>2</v>
      </c>
      <c r="F338" s="250">
        <v>27.24</v>
      </c>
      <c r="G338" s="200" t="s">
        <v>42</v>
      </c>
      <c r="H338" s="1">
        <f>SUM(F326:F338)</f>
        <v>1487.57</v>
      </c>
    </row>
    <row r="339" spans="1:8" ht="26.25" thickBot="1">
      <c r="A339" s="265">
        <v>99</v>
      </c>
      <c r="B339" s="266" t="s">
        <v>424</v>
      </c>
      <c r="C339" s="266" t="s">
        <v>121</v>
      </c>
      <c r="D339" s="266" t="s">
        <v>121</v>
      </c>
      <c r="E339" s="266"/>
      <c r="F339" s="267">
        <v>4200</v>
      </c>
      <c r="G339" s="268"/>
    </row>
    <row r="340" spans="1:8" ht="25.5">
      <c r="A340" s="247">
        <v>100</v>
      </c>
      <c r="B340" s="248" t="s">
        <v>425</v>
      </c>
      <c r="C340" s="248" t="s">
        <v>239</v>
      </c>
      <c r="D340" s="229" t="s">
        <v>65</v>
      </c>
      <c r="E340" s="248">
        <v>1</v>
      </c>
      <c r="F340" s="254">
        <v>11.5</v>
      </c>
      <c r="G340" s="249" t="s">
        <v>42</v>
      </c>
    </row>
    <row r="341" spans="1:8">
      <c r="A341" s="262">
        <v>101</v>
      </c>
      <c r="B341" s="250" t="s">
        <v>425</v>
      </c>
      <c r="C341" s="250" t="s">
        <v>239</v>
      </c>
      <c r="D341" s="250" t="s">
        <v>8</v>
      </c>
      <c r="E341" s="250">
        <v>1</v>
      </c>
      <c r="F341" s="255">
        <v>1.44</v>
      </c>
      <c r="G341" s="200" t="s">
        <v>42</v>
      </c>
    </row>
    <row r="342" spans="1:8">
      <c r="A342" s="262">
        <v>102</v>
      </c>
      <c r="B342" s="250" t="s">
        <v>425</v>
      </c>
      <c r="C342" s="250" t="s">
        <v>239</v>
      </c>
      <c r="D342" s="250" t="s">
        <v>10</v>
      </c>
      <c r="E342" s="250">
        <v>1</v>
      </c>
      <c r="F342" s="255">
        <v>13</v>
      </c>
      <c r="G342" s="200" t="s">
        <v>42</v>
      </c>
    </row>
    <row r="343" spans="1:8" ht="25.5">
      <c r="A343" s="262">
        <v>103</v>
      </c>
      <c r="B343" s="250" t="s">
        <v>425</v>
      </c>
      <c r="C343" s="250" t="s">
        <v>426</v>
      </c>
      <c r="D343" s="155" t="s">
        <v>65</v>
      </c>
      <c r="E343" s="250">
        <v>11</v>
      </c>
      <c r="F343" s="255">
        <v>291.85000000000002</v>
      </c>
      <c r="G343" s="200" t="s">
        <v>42</v>
      </c>
    </row>
    <row r="344" spans="1:8">
      <c r="A344" s="262">
        <v>104</v>
      </c>
      <c r="B344" s="250" t="s">
        <v>425</v>
      </c>
      <c r="C344" s="250" t="s">
        <v>426</v>
      </c>
      <c r="D344" s="250" t="s">
        <v>8</v>
      </c>
      <c r="E344" s="250">
        <v>6</v>
      </c>
      <c r="F344" s="255">
        <v>86.22</v>
      </c>
      <c r="G344" s="200" t="s">
        <v>42</v>
      </c>
    </row>
    <row r="345" spans="1:8">
      <c r="A345" s="262">
        <v>105</v>
      </c>
      <c r="B345" s="250" t="s">
        <v>425</v>
      </c>
      <c r="C345" s="250" t="s">
        <v>426</v>
      </c>
      <c r="D345" s="250" t="s">
        <v>9</v>
      </c>
      <c r="E345" s="250">
        <v>8</v>
      </c>
      <c r="F345" s="255">
        <v>337</v>
      </c>
      <c r="G345" s="200" t="s">
        <v>42</v>
      </c>
    </row>
    <row r="346" spans="1:8" ht="25.5">
      <c r="A346" s="262">
        <v>106</v>
      </c>
      <c r="B346" s="250" t="s">
        <v>425</v>
      </c>
      <c r="C346" s="250" t="s">
        <v>427</v>
      </c>
      <c r="D346" s="155" t="s">
        <v>65</v>
      </c>
      <c r="E346" s="250">
        <v>1</v>
      </c>
      <c r="F346" s="277">
        <v>104</v>
      </c>
      <c r="G346" s="200" t="s">
        <v>42</v>
      </c>
    </row>
    <row r="347" spans="1:8">
      <c r="A347" s="262">
        <v>107</v>
      </c>
      <c r="B347" s="250" t="s">
        <v>425</v>
      </c>
      <c r="C347" s="250" t="s">
        <v>426</v>
      </c>
      <c r="D347" s="250" t="s">
        <v>10</v>
      </c>
      <c r="E347" s="250">
        <v>6</v>
      </c>
      <c r="F347" s="255">
        <v>140.11000000000001</v>
      </c>
      <c r="G347" s="200" t="s">
        <v>42</v>
      </c>
      <c r="H347" s="1">
        <f>SUM(F340:F347)</f>
        <v>985.12</v>
      </c>
    </row>
    <row r="348" spans="1:8" ht="25.5">
      <c r="A348" s="265">
        <v>108</v>
      </c>
      <c r="B348" s="266" t="s">
        <v>428</v>
      </c>
      <c r="C348" s="266" t="s">
        <v>121</v>
      </c>
      <c r="D348" s="266" t="s">
        <v>121</v>
      </c>
      <c r="E348" s="266"/>
      <c r="F348" s="267">
        <v>8200</v>
      </c>
      <c r="G348" s="268"/>
    </row>
    <row r="349" spans="1:8" ht="15" thickBot="1">
      <c r="A349" s="662" t="s">
        <v>429</v>
      </c>
      <c r="B349" s="663"/>
      <c r="C349" s="663"/>
      <c r="D349" s="663"/>
      <c r="E349" s="663"/>
      <c r="F349" s="663"/>
      <c r="G349" s="664"/>
    </row>
    <row r="350" spans="1:8" ht="25.5">
      <c r="A350" s="247">
        <v>109</v>
      </c>
      <c r="B350" s="248" t="s">
        <v>429</v>
      </c>
      <c r="C350" s="248" t="s">
        <v>430</v>
      </c>
      <c r="D350" s="229" t="s">
        <v>65</v>
      </c>
      <c r="E350" s="248">
        <v>27</v>
      </c>
      <c r="F350" s="541">
        <v>386.17</v>
      </c>
      <c r="G350" s="249" t="s">
        <v>42</v>
      </c>
    </row>
    <row r="351" spans="1:8">
      <c r="A351" s="262">
        <v>110</v>
      </c>
      <c r="B351" s="250" t="s">
        <v>429</v>
      </c>
      <c r="C351" s="250" t="s">
        <v>430</v>
      </c>
      <c r="D351" s="250" t="s">
        <v>8</v>
      </c>
      <c r="E351" s="250">
        <v>6</v>
      </c>
      <c r="F351" s="542">
        <v>35.409999999999997</v>
      </c>
      <c r="G351" s="200" t="s">
        <v>42</v>
      </c>
    </row>
    <row r="352" spans="1:8">
      <c r="A352" s="262">
        <v>111</v>
      </c>
      <c r="B352" s="250" t="s">
        <v>429</v>
      </c>
      <c r="C352" s="250" t="s">
        <v>430</v>
      </c>
      <c r="D352" s="250" t="s">
        <v>9</v>
      </c>
      <c r="E352" s="250">
        <v>8</v>
      </c>
      <c r="F352" s="542">
        <v>320.45999999999998</v>
      </c>
      <c r="G352" s="200" t="s">
        <v>42</v>
      </c>
    </row>
    <row r="353" spans="1:8">
      <c r="A353" s="262">
        <v>112</v>
      </c>
      <c r="B353" s="250" t="s">
        <v>429</v>
      </c>
      <c r="C353" s="250" t="s">
        <v>430</v>
      </c>
      <c r="D353" s="250" t="s">
        <v>10</v>
      </c>
      <c r="E353" s="250">
        <v>5</v>
      </c>
      <c r="F353" s="540">
        <v>92.7</v>
      </c>
      <c r="G353" s="200" t="s">
        <v>42</v>
      </c>
    </row>
    <row r="354" spans="1:8" ht="15" customHeight="1">
      <c r="A354" s="262">
        <v>113</v>
      </c>
      <c r="B354" s="250" t="s">
        <v>429</v>
      </c>
      <c r="C354" s="250" t="s">
        <v>431</v>
      </c>
      <c r="D354" s="250" t="s">
        <v>10</v>
      </c>
      <c r="E354" s="250">
        <v>1</v>
      </c>
      <c r="F354" s="540">
        <v>42.1</v>
      </c>
      <c r="G354" s="200" t="s">
        <v>42</v>
      </c>
      <c r="H354" s="585">
        <f>SUM(F350:F354)</f>
        <v>876.84</v>
      </c>
    </row>
    <row r="355" spans="1:8" ht="25.5">
      <c r="A355" s="265">
        <v>116</v>
      </c>
      <c r="B355" s="266" t="s">
        <v>432</v>
      </c>
      <c r="C355" s="266" t="s">
        <v>121</v>
      </c>
      <c r="D355" s="266" t="s">
        <v>121</v>
      </c>
      <c r="E355" s="266">
        <v>1</v>
      </c>
      <c r="F355" s="267">
        <v>2960</v>
      </c>
      <c r="G355" s="268" t="s">
        <v>42</v>
      </c>
    </row>
    <row r="356" spans="1:8" ht="26.25" thickBot="1">
      <c r="A356" s="544">
        <v>117</v>
      </c>
      <c r="B356" s="545" t="s">
        <v>868</v>
      </c>
      <c r="C356" s="545" t="s">
        <v>203</v>
      </c>
      <c r="D356" s="545"/>
      <c r="E356" s="546"/>
      <c r="F356" s="547"/>
      <c r="G356" s="449"/>
    </row>
    <row r="357" spans="1:8" ht="25.5">
      <c r="A357" s="247">
        <v>109</v>
      </c>
      <c r="B357" s="248" t="s">
        <v>429</v>
      </c>
      <c r="C357" s="248" t="s">
        <v>430</v>
      </c>
      <c r="D357" s="229" t="s">
        <v>65</v>
      </c>
      <c r="E357" s="248"/>
      <c r="F357" s="541">
        <v>85</v>
      </c>
      <c r="G357" s="249" t="s">
        <v>42</v>
      </c>
    </row>
    <row r="358" spans="1:8">
      <c r="A358" s="262">
        <v>110</v>
      </c>
      <c r="B358" s="250" t="s">
        <v>429</v>
      </c>
      <c r="C358" s="250" t="s">
        <v>430</v>
      </c>
      <c r="D358" s="250" t="s">
        <v>8</v>
      </c>
      <c r="E358" s="250"/>
      <c r="F358" s="542">
        <v>20</v>
      </c>
      <c r="G358" s="200" t="s">
        <v>42</v>
      </c>
    </row>
    <row r="359" spans="1:8">
      <c r="A359" s="262">
        <v>111</v>
      </c>
      <c r="B359" s="250" t="s">
        <v>429</v>
      </c>
      <c r="C359" s="250" t="s">
        <v>430</v>
      </c>
      <c r="D359" s="250" t="s">
        <v>9</v>
      </c>
      <c r="E359" s="250"/>
      <c r="F359" s="542">
        <v>49</v>
      </c>
      <c r="G359" s="200" t="s">
        <v>42</v>
      </c>
    </row>
    <row r="360" spans="1:8" ht="15" thickBot="1">
      <c r="A360" s="262">
        <v>112</v>
      </c>
      <c r="B360" s="250" t="s">
        <v>429</v>
      </c>
      <c r="C360" s="250" t="s">
        <v>430</v>
      </c>
      <c r="D360" s="250" t="s">
        <v>10</v>
      </c>
      <c r="E360" s="250"/>
      <c r="F360" s="540">
        <v>64</v>
      </c>
      <c r="G360" s="200" t="s">
        <v>42</v>
      </c>
      <c r="H360" s="585">
        <f>SUM(F357:F360)</f>
        <v>218</v>
      </c>
    </row>
    <row r="361" spans="1:8" ht="15" customHeight="1">
      <c r="A361" s="634" t="s">
        <v>576</v>
      </c>
      <c r="B361" s="634"/>
      <c r="C361" s="636" t="s">
        <v>203</v>
      </c>
      <c r="D361" s="636"/>
      <c r="E361" s="637">
        <v>36084.54</v>
      </c>
      <c r="F361" s="638"/>
      <c r="G361" s="586">
        <f>E361-H361</f>
        <v>0</v>
      </c>
      <c r="H361" s="1">
        <f>SUM(H2:H360)</f>
        <v>36084.54</v>
      </c>
    </row>
    <row r="362" spans="1:8" ht="15">
      <c r="A362" s="635"/>
      <c r="B362" s="635"/>
      <c r="C362" s="639" t="s">
        <v>204</v>
      </c>
      <c r="D362" s="639"/>
      <c r="E362" s="640">
        <f>SUM(F355,F348,F339,F325,F319,F304,F297,F280,F268,F251,F244,F237,F230,F218,F202,F183,F162,F132,F90,F60,F23)</f>
        <v>177535.21</v>
      </c>
      <c r="F362" s="641"/>
    </row>
  </sheetData>
  <mergeCells count="41">
    <mergeCell ref="A349:G349"/>
    <mergeCell ref="A231:G231"/>
    <mergeCell ref="A238:G238"/>
    <mergeCell ref="A245:G245"/>
    <mergeCell ref="A252:G252"/>
    <mergeCell ref="A269:G269"/>
    <mergeCell ref="A281:G281"/>
    <mergeCell ref="A203:G203"/>
    <mergeCell ref="B219:G219"/>
    <mergeCell ref="A298:G298"/>
    <mergeCell ref="A305:G305"/>
    <mergeCell ref="A320:G320"/>
    <mergeCell ref="A61:G61"/>
    <mergeCell ref="A62:G62"/>
    <mergeCell ref="A71:G71"/>
    <mergeCell ref="A185:G185"/>
    <mergeCell ref="A191:G191"/>
    <mergeCell ref="A77:G77"/>
    <mergeCell ref="A91:G91"/>
    <mergeCell ref="A92:G92"/>
    <mergeCell ref="A184:G184"/>
    <mergeCell ref="A127:G127"/>
    <mergeCell ref="A133:G133"/>
    <mergeCell ref="A156:G156"/>
    <mergeCell ref="A170:G170"/>
    <mergeCell ref="A101:G101"/>
    <mergeCell ref="A163:G163"/>
    <mergeCell ref="A164:G164"/>
    <mergeCell ref="A31:G31"/>
    <mergeCell ref="A37:G37"/>
    <mergeCell ref="A1:G1"/>
    <mergeCell ref="A3:G3"/>
    <mergeCell ref="A5:G5"/>
    <mergeCell ref="A7:G7"/>
    <mergeCell ref="A24:G24"/>
    <mergeCell ref="A25:G25"/>
    <mergeCell ref="A361:B362"/>
    <mergeCell ref="C361:D361"/>
    <mergeCell ref="E361:F361"/>
    <mergeCell ref="C362:D362"/>
    <mergeCell ref="E362:F362"/>
  </mergeCells>
  <dataValidations count="1">
    <dataValidation type="list" allowBlank="1" showInputMessage="1" showErrorMessage="1" sqref="D239:D243 D232:D236 D220:D229 D246:D250 D253:D267 D270:D279">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42"/>
  <sheetViews>
    <sheetView topLeftCell="A335" workbookViewId="0">
      <selection activeCell="I14" sqref="I14"/>
    </sheetView>
  </sheetViews>
  <sheetFormatPr defaultColWidth="9" defaultRowHeight="14.25"/>
  <cols>
    <col min="1" max="1" width="5" style="446" bestFit="1" customWidth="1"/>
    <col min="2" max="2" width="25.875" style="446" customWidth="1"/>
    <col min="3" max="3" width="17.5" style="446" customWidth="1"/>
    <col min="4" max="4" width="45.5" style="446" bestFit="1" customWidth="1"/>
    <col min="5" max="5" width="15.75" style="446" customWidth="1"/>
    <col min="6" max="6" width="17" style="446" customWidth="1"/>
    <col min="7" max="7" width="12.75" style="446" customWidth="1"/>
    <col min="8" max="16384" width="9" style="446"/>
  </cols>
  <sheetData>
    <row r="1" spans="1:7">
      <c r="A1" s="683"/>
      <c r="B1" s="683"/>
      <c r="C1" s="683"/>
      <c r="D1" s="683"/>
      <c r="E1" s="683"/>
      <c r="F1" s="683"/>
      <c r="G1" s="683"/>
    </row>
    <row r="2" spans="1:7">
      <c r="A2" s="438"/>
      <c r="B2" s="438"/>
      <c r="C2" s="438"/>
      <c r="D2" s="438"/>
      <c r="E2" s="439"/>
      <c r="F2" s="439"/>
      <c r="G2" s="438"/>
    </row>
    <row r="3" spans="1:7" ht="15">
      <c r="A3" s="684" t="s">
        <v>100</v>
      </c>
      <c r="B3" s="684"/>
      <c r="C3" s="684"/>
      <c r="D3" s="684"/>
      <c r="E3" s="684"/>
      <c r="F3" s="684"/>
      <c r="G3" s="684"/>
    </row>
    <row r="4" spans="1:7">
      <c r="A4" s="3"/>
      <c r="B4" s="3"/>
      <c r="C4" s="3"/>
      <c r="D4" s="3"/>
      <c r="E4" s="3"/>
      <c r="F4" s="3"/>
      <c r="G4" s="440"/>
    </row>
    <row r="5" spans="1:7" ht="15">
      <c r="A5" s="685" t="s">
        <v>574</v>
      </c>
      <c r="B5" s="686"/>
      <c r="C5" s="686"/>
      <c r="D5" s="686"/>
      <c r="E5" s="686"/>
      <c r="F5" s="686"/>
      <c r="G5" s="687"/>
    </row>
    <row r="6" spans="1:7" ht="75">
      <c r="A6" s="279" t="s">
        <v>0</v>
      </c>
      <c r="B6" s="279" t="s">
        <v>1</v>
      </c>
      <c r="C6" s="279" t="s">
        <v>2</v>
      </c>
      <c r="D6" s="279" t="s">
        <v>3</v>
      </c>
      <c r="E6" s="279" t="s">
        <v>4</v>
      </c>
      <c r="F6" s="279" t="s">
        <v>5</v>
      </c>
      <c r="G6" s="284" t="s">
        <v>41</v>
      </c>
    </row>
    <row r="7" spans="1:7" ht="15" customHeight="1">
      <c r="A7" s="677" t="s">
        <v>434</v>
      </c>
      <c r="B7" s="678"/>
      <c r="C7" s="678"/>
      <c r="D7" s="678"/>
      <c r="E7" s="678"/>
      <c r="F7" s="678"/>
      <c r="G7" s="679"/>
    </row>
    <row r="8" spans="1:7" ht="30">
      <c r="A8" s="280">
        <v>1</v>
      </c>
      <c r="B8" s="280" t="s">
        <v>435</v>
      </c>
      <c r="C8" s="280" t="s">
        <v>436</v>
      </c>
      <c r="D8" s="280" t="s">
        <v>9</v>
      </c>
      <c r="E8" s="280">
        <v>6</v>
      </c>
      <c r="F8" s="280">
        <v>190.5</v>
      </c>
      <c r="G8" s="280" t="s">
        <v>42</v>
      </c>
    </row>
    <row r="9" spans="1:7" ht="30">
      <c r="A9" s="280">
        <v>2</v>
      </c>
      <c r="B9" s="280" t="s">
        <v>435</v>
      </c>
      <c r="C9" s="280" t="s">
        <v>436</v>
      </c>
      <c r="D9" s="280" t="s">
        <v>437</v>
      </c>
      <c r="E9" s="280">
        <v>28</v>
      </c>
      <c r="F9" s="280">
        <v>1664.8999999999999</v>
      </c>
      <c r="G9" s="280" t="s">
        <v>42</v>
      </c>
    </row>
    <row r="10" spans="1:7" ht="30">
      <c r="A10" s="280">
        <v>3</v>
      </c>
      <c r="B10" s="280" t="s">
        <v>435</v>
      </c>
      <c r="C10" s="280" t="s">
        <v>436</v>
      </c>
      <c r="D10" s="280" t="s">
        <v>438</v>
      </c>
      <c r="E10" s="280">
        <v>16</v>
      </c>
      <c r="F10" s="280">
        <v>1618.3000000000002</v>
      </c>
      <c r="G10" s="280" t="s">
        <v>42</v>
      </c>
    </row>
    <row r="11" spans="1:7" ht="30">
      <c r="A11" s="280">
        <v>4</v>
      </c>
      <c r="B11" s="280" t="s">
        <v>435</v>
      </c>
      <c r="C11" s="280" t="s">
        <v>436</v>
      </c>
      <c r="D11" s="280" t="s">
        <v>8</v>
      </c>
      <c r="E11" s="280">
        <v>14</v>
      </c>
      <c r="F11" s="280">
        <v>106.3</v>
      </c>
      <c r="G11" s="280" t="s">
        <v>42</v>
      </c>
    </row>
    <row r="12" spans="1:7" ht="30">
      <c r="A12" s="280">
        <v>5</v>
      </c>
      <c r="B12" s="280" t="s">
        <v>435</v>
      </c>
      <c r="C12" s="280" t="s">
        <v>436</v>
      </c>
      <c r="D12" s="280" t="s">
        <v>10</v>
      </c>
      <c r="E12" s="280">
        <v>4</v>
      </c>
      <c r="F12" s="280">
        <v>41.3</v>
      </c>
      <c r="G12" s="280" t="s">
        <v>42</v>
      </c>
    </row>
    <row r="13" spans="1:7" ht="30">
      <c r="A13" s="280">
        <v>6</v>
      </c>
      <c r="B13" s="280" t="s">
        <v>435</v>
      </c>
      <c r="C13" s="280" t="s">
        <v>436</v>
      </c>
      <c r="D13" s="280" t="s">
        <v>439</v>
      </c>
      <c r="E13" s="280">
        <v>1</v>
      </c>
      <c r="F13" s="280">
        <v>5</v>
      </c>
      <c r="G13" s="280" t="s">
        <v>42</v>
      </c>
    </row>
    <row r="14" spans="1:7" ht="30">
      <c r="A14" s="280">
        <v>7</v>
      </c>
      <c r="B14" s="280" t="s">
        <v>440</v>
      </c>
      <c r="C14" s="280" t="s">
        <v>441</v>
      </c>
      <c r="D14" s="280" t="s">
        <v>9</v>
      </c>
      <c r="E14" s="280">
        <v>1</v>
      </c>
      <c r="F14" s="280">
        <v>8</v>
      </c>
      <c r="G14" s="280" t="s">
        <v>42</v>
      </c>
    </row>
    <row r="15" spans="1:7" ht="30">
      <c r="A15" s="280">
        <v>8</v>
      </c>
      <c r="B15" s="280" t="s">
        <v>440</v>
      </c>
      <c r="C15" s="280" t="s">
        <v>441</v>
      </c>
      <c r="D15" s="280" t="s">
        <v>437</v>
      </c>
      <c r="E15" s="280">
        <v>2</v>
      </c>
      <c r="F15" s="280">
        <v>56.75</v>
      </c>
      <c r="G15" s="280" t="s">
        <v>42</v>
      </c>
    </row>
    <row r="16" spans="1:7" ht="30">
      <c r="A16" s="280">
        <v>9</v>
      </c>
      <c r="B16" s="280" t="s">
        <v>440</v>
      </c>
      <c r="C16" s="280" t="s">
        <v>441</v>
      </c>
      <c r="D16" s="280" t="s">
        <v>8</v>
      </c>
      <c r="E16" s="280">
        <v>1</v>
      </c>
      <c r="F16" s="280">
        <v>4.8</v>
      </c>
      <c r="G16" s="280" t="s">
        <v>42</v>
      </c>
    </row>
    <row r="17" spans="1:7" ht="30">
      <c r="A17" s="280">
        <v>10</v>
      </c>
      <c r="B17" s="280" t="s">
        <v>440</v>
      </c>
      <c r="C17" s="280" t="s">
        <v>442</v>
      </c>
      <c r="D17" s="280" t="s">
        <v>9</v>
      </c>
      <c r="E17" s="280">
        <v>6</v>
      </c>
      <c r="F17" s="280">
        <v>117.25</v>
      </c>
      <c r="G17" s="280" t="s">
        <v>42</v>
      </c>
    </row>
    <row r="18" spans="1:7" ht="30">
      <c r="A18" s="280">
        <v>11</v>
      </c>
      <c r="B18" s="280" t="s">
        <v>440</v>
      </c>
      <c r="C18" s="280" t="s">
        <v>442</v>
      </c>
      <c r="D18" s="280" t="s">
        <v>437</v>
      </c>
      <c r="E18" s="280">
        <v>7</v>
      </c>
      <c r="F18" s="280">
        <v>109.4</v>
      </c>
      <c r="G18" s="280" t="s">
        <v>42</v>
      </c>
    </row>
    <row r="19" spans="1:7" ht="30">
      <c r="A19" s="280">
        <v>12</v>
      </c>
      <c r="B19" s="280" t="s">
        <v>440</v>
      </c>
      <c r="C19" s="280" t="s">
        <v>442</v>
      </c>
      <c r="D19" s="280" t="s">
        <v>8</v>
      </c>
      <c r="E19" s="280">
        <v>8</v>
      </c>
      <c r="F19" s="280">
        <v>94.5</v>
      </c>
      <c r="G19" s="280" t="s">
        <v>42</v>
      </c>
    </row>
    <row r="20" spans="1:7" ht="30">
      <c r="A20" s="280">
        <v>13</v>
      </c>
      <c r="B20" s="280" t="s">
        <v>440</v>
      </c>
      <c r="C20" s="280" t="s">
        <v>442</v>
      </c>
      <c r="D20" s="280" t="s">
        <v>10</v>
      </c>
      <c r="E20" s="280">
        <v>2</v>
      </c>
      <c r="F20" s="280">
        <v>37</v>
      </c>
      <c r="G20" s="280" t="s">
        <v>42</v>
      </c>
    </row>
    <row r="21" spans="1:7" ht="30">
      <c r="A21" s="280">
        <v>14</v>
      </c>
      <c r="B21" s="280" t="s">
        <v>440</v>
      </c>
      <c r="C21" s="280" t="s">
        <v>443</v>
      </c>
      <c r="D21" s="280" t="s">
        <v>9</v>
      </c>
      <c r="E21" s="280">
        <v>8</v>
      </c>
      <c r="F21" s="280">
        <v>107.78000000000002</v>
      </c>
      <c r="G21" s="280" t="s">
        <v>42</v>
      </c>
    </row>
    <row r="22" spans="1:7" ht="16.5" customHeight="1">
      <c r="A22" s="280">
        <v>15</v>
      </c>
      <c r="B22" s="280" t="s">
        <v>440</v>
      </c>
      <c r="C22" s="280" t="s">
        <v>443</v>
      </c>
      <c r="D22" s="280" t="s">
        <v>437</v>
      </c>
      <c r="E22" s="280">
        <v>8</v>
      </c>
      <c r="F22" s="280">
        <v>106.77</v>
      </c>
      <c r="G22" s="280" t="s">
        <v>42</v>
      </c>
    </row>
    <row r="23" spans="1:7" ht="30">
      <c r="A23" s="280">
        <v>16</v>
      </c>
      <c r="B23" s="280" t="s">
        <v>440</v>
      </c>
      <c r="C23" s="280" t="s">
        <v>443</v>
      </c>
      <c r="D23" s="280" t="s">
        <v>8</v>
      </c>
      <c r="E23" s="280">
        <v>4</v>
      </c>
      <c r="F23" s="280">
        <v>40.1</v>
      </c>
      <c r="G23" s="280" t="s">
        <v>42</v>
      </c>
    </row>
    <row r="24" spans="1:7" ht="30">
      <c r="A24" s="280">
        <v>17</v>
      </c>
      <c r="B24" s="280" t="s">
        <v>440</v>
      </c>
      <c r="C24" s="280" t="s">
        <v>443</v>
      </c>
      <c r="D24" s="280" t="s">
        <v>10</v>
      </c>
      <c r="E24" s="280">
        <v>1</v>
      </c>
      <c r="F24" s="280">
        <v>13.44</v>
      </c>
      <c r="G24" s="280" t="s">
        <v>42</v>
      </c>
    </row>
    <row r="25" spans="1:7" ht="30">
      <c r="A25" s="280">
        <v>18</v>
      </c>
      <c r="B25" s="280" t="s">
        <v>444</v>
      </c>
      <c r="C25" s="280" t="s">
        <v>445</v>
      </c>
      <c r="D25" s="280" t="s">
        <v>9</v>
      </c>
      <c r="E25" s="280">
        <v>9</v>
      </c>
      <c r="F25" s="280">
        <v>343.03</v>
      </c>
      <c r="G25" s="280" t="s">
        <v>869</v>
      </c>
    </row>
    <row r="26" spans="1:7" ht="30">
      <c r="A26" s="280">
        <v>19</v>
      </c>
      <c r="B26" s="280" t="s">
        <v>444</v>
      </c>
      <c r="C26" s="280" t="s">
        <v>445</v>
      </c>
      <c r="D26" s="280" t="s">
        <v>437</v>
      </c>
      <c r="E26" s="280">
        <v>57</v>
      </c>
      <c r="F26" s="280">
        <v>1221.3499999999999</v>
      </c>
      <c r="G26" s="280" t="s">
        <v>869</v>
      </c>
    </row>
    <row r="27" spans="1:7" ht="30">
      <c r="A27" s="280">
        <v>20</v>
      </c>
      <c r="B27" s="280" t="s">
        <v>444</v>
      </c>
      <c r="C27" s="280" t="s">
        <v>445</v>
      </c>
      <c r="D27" s="280" t="s">
        <v>438</v>
      </c>
      <c r="E27" s="280">
        <v>2</v>
      </c>
      <c r="F27" s="280">
        <v>2.58</v>
      </c>
      <c r="G27" s="280" t="s">
        <v>869</v>
      </c>
    </row>
    <row r="28" spans="1:7" ht="30">
      <c r="A28" s="280">
        <v>21</v>
      </c>
      <c r="B28" s="280" t="s">
        <v>444</v>
      </c>
      <c r="C28" s="280" t="s">
        <v>445</v>
      </c>
      <c r="D28" s="280" t="s">
        <v>8</v>
      </c>
      <c r="E28" s="280">
        <v>8</v>
      </c>
      <c r="F28" s="280">
        <v>61.4</v>
      </c>
      <c r="G28" s="280" t="s">
        <v>869</v>
      </c>
    </row>
    <row r="29" spans="1:7" ht="30">
      <c r="A29" s="280">
        <v>22</v>
      </c>
      <c r="B29" s="280" t="s">
        <v>444</v>
      </c>
      <c r="C29" s="280" t="s">
        <v>445</v>
      </c>
      <c r="D29" s="280" t="s">
        <v>10</v>
      </c>
      <c r="E29" s="280">
        <v>3</v>
      </c>
      <c r="F29" s="280">
        <v>39.410000000000004</v>
      </c>
      <c r="G29" s="280" t="s">
        <v>869</v>
      </c>
    </row>
    <row r="30" spans="1:7" ht="30">
      <c r="A30" s="280">
        <v>23</v>
      </c>
      <c r="B30" s="280" t="s">
        <v>444</v>
      </c>
      <c r="C30" s="280" t="s">
        <v>446</v>
      </c>
      <c r="D30" s="280" t="s">
        <v>9</v>
      </c>
      <c r="E30" s="280">
        <v>33</v>
      </c>
      <c r="F30" s="280">
        <v>648.41</v>
      </c>
      <c r="G30" s="280" t="s">
        <v>869</v>
      </c>
    </row>
    <row r="31" spans="1:7" ht="30">
      <c r="A31" s="280">
        <v>24</v>
      </c>
      <c r="B31" s="280" t="s">
        <v>444</v>
      </c>
      <c r="C31" s="280" t="s">
        <v>446</v>
      </c>
      <c r="D31" s="280" t="s">
        <v>437</v>
      </c>
      <c r="E31" s="280">
        <v>37</v>
      </c>
      <c r="F31" s="280">
        <v>1368.58</v>
      </c>
      <c r="G31" s="280" t="s">
        <v>869</v>
      </c>
    </row>
    <row r="32" spans="1:7" ht="30">
      <c r="A32" s="280">
        <v>25</v>
      </c>
      <c r="B32" s="280" t="s">
        <v>444</v>
      </c>
      <c r="C32" s="280" t="s">
        <v>446</v>
      </c>
      <c r="D32" s="280" t="s">
        <v>438</v>
      </c>
      <c r="E32" s="280">
        <v>4</v>
      </c>
      <c r="F32" s="280">
        <v>36.46</v>
      </c>
      <c r="G32" s="280" t="s">
        <v>869</v>
      </c>
    </row>
    <row r="33" spans="1:7" ht="30">
      <c r="A33" s="280">
        <v>26</v>
      </c>
      <c r="B33" s="280" t="s">
        <v>444</v>
      </c>
      <c r="C33" s="280" t="s">
        <v>446</v>
      </c>
      <c r="D33" s="280" t="s">
        <v>8</v>
      </c>
      <c r="E33" s="280">
        <v>14</v>
      </c>
      <c r="F33" s="280">
        <v>103.46</v>
      </c>
      <c r="G33" s="280" t="s">
        <v>869</v>
      </c>
    </row>
    <row r="34" spans="1:7" ht="30">
      <c r="A34" s="280">
        <v>27</v>
      </c>
      <c r="B34" s="280" t="s">
        <v>444</v>
      </c>
      <c r="C34" s="280" t="s">
        <v>446</v>
      </c>
      <c r="D34" s="280" t="s">
        <v>10</v>
      </c>
      <c r="E34" s="280">
        <v>8</v>
      </c>
      <c r="F34" s="280">
        <v>106.88</v>
      </c>
      <c r="G34" s="280" t="s">
        <v>869</v>
      </c>
    </row>
    <row r="35" spans="1:7" ht="16.5" customHeight="1">
      <c r="A35" s="280">
        <v>28</v>
      </c>
      <c r="B35" s="280" t="s">
        <v>444</v>
      </c>
      <c r="C35" s="280" t="s">
        <v>446</v>
      </c>
      <c r="D35" s="280" t="s">
        <v>439</v>
      </c>
      <c r="E35" s="280">
        <v>1</v>
      </c>
      <c r="F35" s="280">
        <v>4</v>
      </c>
      <c r="G35" s="280" t="s">
        <v>869</v>
      </c>
    </row>
    <row r="36" spans="1:7" ht="30">
      <c r="A36" s="280">
        <v>29</v>
      </c>
      <c r="B36" s="280" t="s">
        <v>444</v>
      </c>
      <c r="C36" s="280" t="s">
        <v>447</v>
      </c>
      <c r="D36" s="280" t="s">
        <v>9</v>
      </c>
      <c r="E36" s="280">
        <v>1</v>
      </c>
      <c r="F36" s="280">
        <v>37.6</v>
      </c>
      <c r="G36" s="280" t="s">
        <v>869</v>
      </c>
    </row>
    <row r="37" spans="1:7" ht="30">
      <c r="A37" s="280">
        <v>30</v>
      </c>
      <c r="B37" s="280" t="s">
        <v>444</v>
      </c>
      <c r="C37" s="280" t="s">
        <v>447</v>
      </c>
      <c r="D37" s="280" t="s">
        <v>437</v>
      </c>
      <c r="E37" s="280">
        <v>2</v>
      </c>
      <c r="F37" s="280">
        <v>42.019999999999996</v>
      </c>
      <c r="G37" s="280" t="s">
        <v>869</v>
      </c>
    </row>
    <row r="38" spans="1:7" ht="45">
      <c r="A38" s="280">
        <v>31</v>
      </c>
      <c r="B38" s="280" t="s">
        <v>448</v>
      </c>
      <c r="C38" s="280" t="s">
        <v>449</v>
      </c>
      <c r="D38" s="280" t="s">
        <v>9</v>
      </c>
      <c r="E38" s="280">
        <v>18</v>
      </c>
      <c r="F38" s="280">
        <v>317.68999999999994</v>
      </c>
      <c r="G38" s="280" t="s">
        <v>869</v>
      </c>
    </row>
    <row r="39" spans="1:7" ht="45">
      <c r="A39" s="280">
        <v>32</v>
      </c>
      <c r="B39" s="280" t="s">
        <v>448</v>
      </c>
      <c r="C39" s="280" t="s">
        <v>449</v>
      </c>
      <c r="D39" s="280" t="s">
        <v>437</v>
      </c>
      <c r="E39" s="280">
        <v>40</v>
      </c>
      <c r="F39" s="280">
        <v>1002.7500000000001</v>
      </c>
      <c r="G39" s="280" t="s">
        <v>869</v>
      </c>
    </row>
    <row r="40" spans="1:7" ht="45">
      <c r="A40" s="280">
        <v>33</v>
      </c>
      <c r="B40" s="280" t="s">
        <v>448</v>
      </c>
      <c r="C40" s="280" t="s">
        <v>449</v>
      </c>
      <c r="D40" s="280" t="s">
        <v>438</v>
      </c>
      <c r="E40" s="280">
        <v>1</v>
      </c>
      <c r="F40" s="280">
        <v>2.1</v>
      </c>
      <c r="G40" s="280" t="s">
        <v>869</v>
      </c>
    </row>
    <row r="41" spans="1:7" ht="16.5" customHeight="1">
      <c r="A41" s="280">
        <v>34</v>
      </c>
      <c r="B41" s="280" t="s">
        <v>448</v>
      </c>
      <c r="C41" s="280" t="s">
        <v>449</v>
      </c>
      <c r="D41" s="280" t="s">
        <v>8</v>
      </c>
      <c r="E41" s="280">
        <v>9</v>
      </c>
      <c r="F41" s="280">
        <v>83.55</v>
      </c>
      <c r="G41" s="280" t="s">
        <v>869</v>
      </c>
    </row>
    <row r="42" spans="1:7" ht="45">
      <c r="A42" s="280">
        <v>35</v>
      </c>
      <c r="B42" s="280" t="s">
        <v>448</v>
      </c>
      <c r="C42" s="280" t="s">
        <v>449</v>
      </c>
      <c r="D42" s="280" t="s">
        <v>10</v>
      </c>
      <c r="E42" s="280">
        <v>3</v>
      </c>
      <c r="F42" s="280">
        <v>52.879999999999995</v>
      </c>
      <c r="G42" s="280" t="s">
        <v>869</v>
      </c>
    </row>
    <row r="43" spans="1:7" ht="15">
      <c r="A43" s="148"/>
      <c r="B43" s="680" t="s">
        <v>450</v>
      </c>
      <c r="C43" s="681"/>
      <c r="D43" s="681"/>
      <c r="E43" s="682"/>
      <c r="F43" s="450">
        <f>SUM(F8:F42)</f>
        <v>9796.24</v>
      </c>
      <c r="G43" s="285"/>
    </row>
    <row r="44" spans="1:7" ht="30">
      <c r="A44" s="286">
        <v>36</v>
      </c>
      <c r="B44" s="286" t="s">
        <v>451</v>
      </c>
      <c r="C44" s="286" t="s">
        <v>452</v>
      </c>
      <c r="D44" s="286" t="s">
        <v>453</v>
      </c>
      <c r="E44" s="286"/>
      <c r="F44" s="286">
        <v>19850</v>
      </c>
      <c r="G44" s="286"/>
    </row>
    <row r="45" spans="1:7" ht="15" customHeight="1">
      <c r="A45" s="677" t="s">
        <v>454</v>
      </c>
      <c r="B45" s="678"/>
      <c r="C45" s="678"/>
      <c r="D45" s="678"/>
      <c r="E45" s="678"/>
      <c r="F45" s="678"/>
      <c r="G45" s="679"/>
    </row>
    <row r="46" spans="1:7" ht="45">
      <c r="A46" s="280">
        <v>37</v>
      </c>
      <c r="B46" s="280" t="s">
        <v>455</v>
      </c>
      <c r="C46" s="280" t="s">
        <v>456</v>
      </c>
      <c r="D46" s="280" t="s">
        <v>9</v>
      </c>
      <c r="E46" s="280">
        <v>5</v>
      </c>
      <c r="F46" s="280">
        <v>228</v>
      </c>
      <c r="G46" s="280" t="s">
        <v>869</v>
      </c>
    </row>
    <row r="47" spans="1:7" ht="45">
      <c r="A47" s="280">
        <v>38</v>
      </c>
      <c r="B47" s="280" t="s">
        <v>455</v>
      </c>
      <c r="C47" s="280" t="s">
        <v>456</v>
      </c>
      <c r="D47" s="280" t="s">
        <v>437</v>
      </c>
      <c r="E47" s="280">
        <v>25</v>
      </c>
      <c r="F47" s="280">
        <v>762.94</v>
      </c>
      <c r="G47" s="280" t="s">
        <v>869</v>
      </c>
    </row>
    <row r="48" spans="1:7" ht="45">
      <c r="A48" s="280">
        <v>39</v>
      </c>
      <c r="B48" s="280" t="s">
        <v>455</v>
      </c>
      <c r="C48" s="280" t="s">
        <v>456</v>
      </c>
      <c r="D48" s="280" t="s">
        <v>438</v>
      </c>
      <c r="E48" s="280">
        <v>1</v>
      </c>
      <c r="F48" s="280">
        <v>6</v>
      </c>
      <c r="G48" s="280" t="s">
        <v>869</v>
      </c>
    </row>
    <row r="49" spans="1:7" ht="45">
      <c r="A49" s="280">
        <v>40</v>
      </c>
      <c r="B49" s="280" t="s">
        <v>455</v>
      </c>
      <c r="C49" s="280" t="s">
        <v>456</v>
      </c>
      <c r="D49" s="280" t="s">
        <v>8</v>
      </c>
      <c r="E49" s="280">
        <v>4</v>
      </c>
      <c r="F49" s="280">
        <v>33</v>
      </c>
      <c r="G49" s="280" t="s">
        <v>869</v>
      </c>
    </row>
    <row r="50" spans="1:7" ht="45">
      <c r="A50" s="280">
        <v>41</v>
      </c>
      <c r="B50" s="280" t="s">
        <v>455</v>
      </c>
      <c r="C50" s="280" t="s">
        <v>456</v>
      </c>
      <c r="D50" s="280" t="s">
        <v>228</v>
      </c>
      <c r="E50" s="280">
        <v>1</v>
      </c>
      <c r="F50" s="280">
        <v>40</v>
      </c>
      <c r="G50" s="280" t="s">
        <v>869</v>
      </c>
    </row>
    <row r="51" spans="1:7" ht="30">
      <c r="A51" s="280">
        <v>42</v>
      </c>
      <c r="B51" s="280" t="s">
        <v>455</v>
      </c>
      <c r="C51" s="280" t="s">
        <v>457</v>
      </c>
      <c r="D51" s="280" t="s">
        <v>9</v>
      </c>
      <c r="E51" s="280">
        <v>10</v>
      </c>
      <c r="F51" s="280">
        <v>213.81</v>
      </c>
      <c r="G51" s="280" t="s">
        <v>869</v>
      </c>
    </row>
    <row r="52" spans="1:7" ht="30">
      <c r="A52" s="280">
        <v>43</v>
      </c>
      <c r="B52" s="280" t="s">
        <v>455</v>
      </c>
      <c r="C52" s="280" t="s">
        <v>457</v>
      </c>
      <c r="D52" s="280" t="s">
        <v>437</v>
      </c>
      <c r="E52" s="280">
        <v>30</v>
      </c>
      <c r="F52" s="280">
        <v>608.4</v>
      </c>
      <c r="G52" s="280" t="s">
        <v>869</v>
      </c>
    </row>
    <row r="53" spans="1:7" ht="30">
      <c r="A53" s="280">
        <v>44</v>
      </c>
      <c r="B53" s="280" t="s">
        <v>455</v>
      </c>
      <c r="C53" s="280" t="s">
        <v>457</v>
      </c>
      <c r="D53" s="280" t="s">
        <v>8</v>
      </c>
      <c r="E53" s="280">
        <v>4</v>
      </c>
      <c r="F53" s="280">
        <v>52.019999999999996</v>
      </c>
      <c r="G53" s="280" t="s">
        <v>869</v>
      </c>
    </row>
    <row r="54" spans="1:7" ht="30">
      <c r="A54" s="280">
        <v>45</v>
      </c>
      <c r="B54" s="280" t="s">
        <v>455</v>
      </c>
      <c r="C54" s="280" t="s">
        <v>457</v>
      </c>
      <c r="D54" s="280" t="s">
        <v>10</v>
      </c>
      <c r="E54" s="280">
        <v>2</v>
      </c>
      <c r="F54" s="280">
        <v>12</v>
      </c>
      <c r="G54" s="280" t="s">
        <v>869</v>
      </c>
    </row>
    <row r="55" spans="1:7" ht="60">
      <c r="A55" s="280">
        <v>46</v>
      </c>
      <c r="B55" s="280" t="s">
        <v>458</v>
      </c>
      <c r="C55" s="280" t="s">
        <v>459</v>
      </c>
      <c r="D55" s="280" t="s">
        <v>9</v>
      </c>
      <c r="E55" s="280">
        <v>1</v>
      </c>
      <c r="F55" s="280">
        <v>15.8</v>
      </c>
      <c r="G55" s="280" t="s">
        <v>42</v>
      </c>
    </row>
    <row r="56" spans="1:7" ht="60">
      <c r="A56" s="280">
        <v>47</v>
      </c>
      <c r="B56" s="280" t="s">
        <v>458</v>
      </c>
      <c r="C56" s="280" t="s">
        <v>459</v>
      </c>
      <c r="D56" s="280" t="s">
        <v>437</v>
      </c>
      <c r="E56" s="280">
        <v>1</v>
      </c>
      <c r="F56" s="280">
        <v>12.6</v>
      </c>
      <c r="G56" s="280" t="s">
        <v>42</v>
      </c>
    </row>
    <row r="57" spans="1:7" ht="60">
      <c r="A57" s="280">
        <v>48</v>
      </c>
      <c r="B57" s="280" t="s">
        <v>458</v>
      </c>
      <c r="C57" s="280" t="s">
        <v>459</v>
      </c>
      <c r="D57" s="280" t="s">
        <v>438</v>
      </c>
      <c r="E57" s="280">
        <v>3</v>
      </c>
      <c r="F57" s="280">
        <v>52.8</v>
      </c>
      <c r="G57" s="280" t="s">
        <v>42</v>
      </c>
    </row>
    <row r="58" spans="1:7" ht="16.5" customHeight="1">
      <c r="A58" s="280">
        <v>49</v>
      </c>
      <c r="B58" s="280" t="s">
        <v>458</v>
      </c>
      <c r="C58" s="280" t="s">
        <v>459</v>
      </c>
      <c r="D58" s="280" t="s">
        <v>10</v>
      </c>
      <c r="E58" s="280">
        <v>1</v>
      </c>
      <c r="F58" s="280">
        <v>5.7</v>
      </c>
      <c r="G58" s="280" t="s">
        <v>42</v>
      </c>
    </row>
    <row r="59" spans="1:7" ht="45">
      <c r="A59" s="280">
        <v>50</v>
      </c>
      <c r="B59" s="280" t="s">
        <v>458</v>
      </c>
      <c r="C59" s="280" t="s">
        <v>460</v>
      </c>
      <c r="D59" s="280" t="s">
        <v>9</v>
      </c>
      <c r="E59" s="280">
        <v>2</v>
      </c>
      <c r="F59" s="280">
        <v>58.099999999999994</v>
      </c>
      <c r="G59" s="280" t="s">
        <v>42</v>
      </c>
    </row>
    <row r="60" spans="1:7" ht="45">
      <c r="A60" s="280">
        <v>51</v>
      </c>
      <c r="B60" s="280" t="s">
        <v>458</v>
      </c>
      <c r="C60" s="280" t="s">
        <v>460</v>
      </c>
      <c r="D60" s="280" t="s">
        <v>437</v>
      </c>
      <c r="E60" s="280">
        <v>2</v>
      </c>
      <c r="F60" s="280">
        <v>33.900000000000006</v>
      </c>
      <c r="G60" s="280" t="s">
        <v>42</v>
      </c>
    </row>
    <row r="61" spans="1:7" ht="45">
      <c r="A61" s="280">
        <v>52</v>
      </c>
      <c r="B61" s="280" t="s">
        <v>458</v>
      </c>
      <c r="C61" s="280" t="s">
        <v>460</v>
      </c>
      <c r="D61" s="280" t="s">
        <v>8</v>
      </c>
      <c r="E61" s="280">
        <v>3</v>
      </c>
      <c r="F61" s="280">
        <v>73.860000000000014</v>
      </c>
      <c r="G61" s="280" t="s">
        <v>42</v>
      </c>
    </row>
    <row r="62" spans="1:7" ht="45">
      <c r="A62" s="280">
        <v>53</v>
      </c>
      <c r="B62" s="280" t="s">
        <v>458</v>
      </c>
      <c r="C62" s="280" t="s">
        <v>460</v>
      </c>
      <c r="D62" s="280" t="s">
        <v>10</v>
      </c>
      <c r="E62" s="280">
        <v>2</v>
      </c>
      <c r="F62" s="280">
        <v>35.700000000000003</v>
      </c>
      <c r="G62" s="280" t="s">
        <v>42</v>
      </c>
    </row>
    <row r="63" spans="1:7" ht="45">
      <c r="A63" s="280">
        <v>54</v>
      </c>
      <c r="B63" s="280" t="s">
        <v>458</v>
      </c>
      <c r="C63" s="280" t="s">
        <v>461</v>
      </c>
      <c r="D63" s="280" t="s">
        <v>9</v>
      </c>
      <c r="E63" s="280">
        <v>9</v>
      </c>
      <c r="F63" s="280">
        <v>210.89000000000001</v>
      </c>
      <c r="G63" s="280" t="s">
        <v>42</v>
      </c>
    </row>
    <row r="64" spans="1:7" ht="45">
      <c r="A64" s="280">
        <v>55</v>
      </c>
      <c r="B64" s="280" t="s">
        <v>458</v>
      </c>
      <c r="C64" s="280" t="s">
        <v>461</v>
      </c>
      <c r="D64" s="280" t="s">
        <v>437</v>
      </c>
      <c r="E64" s="280">
        <v>10</v>
      </c>
      <c r="F64" s="280">
        <v>233.55</v>
      </c>
      <c r="G64" s="280" t="s">
        <v>42</v>
      </c>
    </row>
    <row r="65" spans="1:7" ht="45">
      <c r="A65" s="280">
        <v>56</v>
      </c>
      <c r="B65" s="280" t="s">
        <v>458</v>
      </c>
      <c r="C65" s="280" t="s">
        <v>461</v>
      </c>
      <c r="D65" s="280" t="s">
        <v>438</v>
      </c>
      <c r="E65" s="280">
        <v>1</v>
      </c>
      <c r="F65" s="280">
        <v>16.11</v>
      </c>
      <c r="G65" s="280" t="s">
        <v>42</v>
      </c>
    </row>
    <row r="66" spans="1:7" ht="45">
      <c r="A66" s="280">
        <v>57</v>
      </c>
      <c r="B66" s="280" t="s">
        <v>458</v>
      </c>
      <c r="C66" s="280" t="s">
        <v>461</v>
      </c>
      <c r="D66" s="280" t="s">
        <v>8</v>
      </c>
      <c r="E66" s="280">
        <v>12</v>
      </c>
      <c r="F66" s="280">
        <v>181.53</v>
      </c>
      <c r="G66" s="280" t="s">
        <v>42</v>
      </c>
    </row>
    <row r="67" spans="1:7" ht="45">
      <c r="A67" s="280">
        <v>58</v>
      </c>
      <c r="B67" s="280" t="s">
        <v>458</v>
      </c>
      <c r="C67" s="280" t="s">
        <v>461</v>
      </c>
      <c r="D67" s="280" t="s">
        <v>10</v>
      </c>
      <c r="E67" s="280">
        <v>4</v>
      </c>
      <c r="F67" s="280">
        <v>81.67</v>
      </c>
      <c r="G67" s="280" t="s">
        <v>42</v>
      </c>
    </row>
    <row r="68" spans="1:7" ht="45">
      <c r="A68" s="280">
        <v>59</v>
      </c>
      <c r="B68" s="280" t="s">
        <v>462</v>
      </c>
      <c r="C68" s="280" t="s">
        <v>463</v>
      </c>
      <c r="D68" s="280" t="s">
        <v>9</v>
      </c>
      <c r="E68" s="280">
        <v>1</v>
      </c>
      <c r="F68" s="280">
        <v>16.5</v>
      </c>
      <c r="G68" s="280" t="s">
        <v>42</v>
      </c>
    </row>
    <row r="69" spans="1:7" ht="15.75" customHeight="1">
      <c r="A69" s="280">
        <v>60</v>
      </c>
      <c r="B69" s="280" t="s">
        <v>462</v>
      </c>
      <c r="C69" s="280" t="s">
        <v>463</v>
      </c>
      <c r="D69" s="280" t="s">
        <v>437</v>
      </c>
      <c r="E69" s="280">
        <v>1</v>
      </c>
      <c r="F69" s="280">
        <v>40.1</v>
      </c>
      <c r="G69" s="280" t="s">
        <v>42</v>
      </c>
    </row>
    <row r="70" spans="1:7" ht="45">
      <c r="A70" s="280">
        <v>61</v>
      </c>
      <c r="B70" s="280" t="s">
        <v>462</v>
      </c>
      <c r="C70" s="280" t="s">
        <v>463</v>
      </c>
      <c r="D70" s="280" t="s">
        <v>8</v>
      </c>
      <c r="E70" s="280">
        <v>1</v>
      </c>
      <c r="F70" s="280">
        <v>7.2</v>
      </c>
      <c r="G70" s="280" t="s">
        <v>42</v>
      </c>
    </row>
    <row r="71" spans="1:7" ht="45">
      <c r="A71" s="280">
        <v>62</v>
      </c>
      <c r="B71" s="280" t="s">
        <v>462</v>
      </c>
      <c r="C71" s="280" t="s">
        <v>463</v>
      </c>
      <c r="D71" s="280" t="s">
        <v>10</v>
      </c>
      <c r="E71" s="280">
        <v>2</v>
      </c>
      <c r="F71" s="280">
        <v>63.199999999999996</v>
      </c>
      <c r="G71" s="280" t="s">
        <v>42</v>
      </c>
    </row>
    <row r="72" spans="1:7" ht="15">
      <c r="A72" s="280"/>
      <c r="B72" s="680" t="s">
        <v>464</v>
      </c>
      <c r="C72" s="681"/>
      <c r="D72" s="681"/>
      <c r="E72" s="682"/>
      <c r="F72" s="450">
        <f>SUM(F46:F71)</f>
        <v>3095.38</v>
      </c>
      <c r="G72" s="285"/>
    </row>
    <row r="73" spans="1:7" ht="30">
      <c r="A73" s="286"/>
      <c r="B73" s="286" t="s">
        <v>458</v>
      </c>
      <c r="C73" s="286" t="s">
        <v>465</v>
      </c>
      <c r="D73" s="286" t="s">
        <v>453</v>
      </c>
      <c r="E73" s="286"/>
      <c r="F73" s="286">
        <v>1710</v>
      </c>
      <c r="G73" s="286"/>
    </row>
    <row r="74" spans="1:7" ht="15" customHeight="1">
      <c r="A74" s="677" t="s">
        <v>466</v>
      </c>
      <c r="B74" s="678"/>
      <c r="C74" s="678"/>
      <c r="D74" s="678"/>
      <c r="E74" s="678"/>
      <c r="F74" s="678"/>
      <c r="G74" s="679"/>
    </row>
    <row r="75" spans="1:7" ht="45">
      <c r="A75" s="287">
        <v>63</v>
      </c>
      <c r="B75" s="280" t="s">
        <v>467</v>
      </c>
      <c r="C75" s="280" t="s">
        <v>468</v>
      </c>
      <c r="D75" s="280" t="s">
        <v>9</v>
      </c>
      <c r="E75" s="281">
        <v>8</v>
      </c>
      <c r="F75" s="281">
        <v>248.00000000000003</v>
      </c>
      <c r="G75" s="280" t="s">
        <v>869</v>
      </c>
    </row>
    <row r="76" spans="1:7" ht="16.5" customHeight="1">
      <c r="A76" s="287">
        <v>64</v>
      </c>
      <c r="B76" s="280" t="s">
        <v>467</v>
      </c>
      <c r="C76" s="280" t="s">
        <v>468</v>
      </c>
      <c r="D76" s="280" t="s">
        <v>437</v>
      </c>
      <c r="E76" s="281">
        <v>31</v>
      </c>
      <c r="F76" s="281">
        <v>607.25999999999988</v>
      </c>
      <c r="G76" s="280" t="s">
        <v>869</v>
      </c>
    </row>
    <row r="77" spans="1:7" ht="45">
      <c r="A77" s="287">
        <v>65</v>
      </c>
      <c r="B77" s="280" t="s">
        <v>467</v>
      </c>
      <c r="C77" s="280" t="s">
        <v>468</v>
      </c>
      <c r="D77" s="280" t="s">
        <v>8</v>
      </c>
      <c r="E77" s="281">
        <v>4</v>
      </c>
      <c r="F77" s="281">
        <v>57.27</v>
      </c>
      <c r="G77" s="280" t="s">
        <v>869</v>
      </c>
    </row>
    <row r="78" spans="1:7" ht="45">
      <c r="A78" s="287">
        <v>66</v>
      </c>
      <c r="B78" s="280" t="s">
        <v>467</v>
      </c>
      <c r="C78" s="280" t="s">
        <v>468</v>
      </c>
      <c r="D78" s="280" t="s">
        <v>10</v>
      </c>
      <c r="E78" s="281">
        <v>3</v>
      </c>
      <c r="F78" s="281">
        <v>38.379999999999995</v>
      </c>
      <c r="G78" s="280" t="s">
        <v>869</v>
      </c>
    </row>
    <row r="79" spans="1:7" ht="60">
      <c r="A79" s="287">
        <v>67</v>
      </c>
      <c r="B79" s="280" t="s">
        <v>467</v>
      </c>
      <c r="C79" s="280" t="s">
        <v>469</v>
      </c>
      <c r="D79" s="280" t="s">
        <v>9</v>
      </c>
      <c r="E79" s="281">
        <v>6</v>
      </c>
      <c r="F79" s="281">
        <v>79.8</v>
      </c>
      <c r="G79" s="280" t="s">
        <v>869</v>
      </c>
    </row>
    <row r="80" spans="1:7" ht="60">
      <c r="A80" s="287">
        <v>68</v>
      </c>
      <c r="B80" s="280" t="s">
        <v>467</v>
      </c>
      <c r="C80" s="280" t="s">
        <v>469</v>
      </c>
      <c r="D80" s="280" t="s">
        <v>437</v>
      </c>
      <c r="E80" s="281">
        <v>8</v>
      </c>
      <c r="F80" s="281">
        <v>136.80000000000001</v>
      </c>
      <c r="G80" s="280" t="s">
        <v>869</v>
      </c>
    </row>
    <row r="81" spans="1:7" ht="60">
      <c r="A81" s="287">
        <v>69</v>
      </c>
      <c r="B81" s="280" t="s">
        <v>467</v>
      </c>
      <c r="C81" s="280" t="s">
        <v>469</v>
      </c>
      <c r="D81" s="280" t="s">
        <v>8</v>
      </c>
      <c r="E81" s="281">
        <v>3</v>
      </c>
      <c r="F81" s="281">
        <v>25.1</v>
      </c>
      <c r="G81" s="280" t="s">
        <v>869</v>
      </c>
    </row>
    <row r="82" spans="1:7" ht="30">
      <c r="A82" s="287">
        <v>70</v>
      </c>
      <c r="B82" s="280" t="s">
        <v>467</v>
      </c>
      <c r="C82" s="280" t="s">
        <v>470</v>
      </c>
      <c r="D82" s="280" t="s">
        <v>9</v>
      </c>
      <c r="E82" s="281">
        <v>1</v>
      </c>
      <c r="F82" s="281">
        <v>19</v>
      </c>
      <c r="G82" s="280" t="s">
        <v>42</v>
      </c>
    </row>
    <row r="83" spans="1:7" ht="30">
      <c r="A83" s="287">
        <v>71</v>
      </c>
      <c r="B83" s="280" t="s">
        <v>467</v>
      </c>
      <c r="C83" s="280" t="s">
        <v>470</v>
      </c>
      <c r="D83" s="280" t="s">
        <v>437</v>
      </c>
      <c r="E83" s="281">
        <v>1</v>
      </c>
      <c r="F83" s="281">
        <v>16</v>
      </c>
      <c r="G83" s="280" t="s">
        <v>42</v>
      </c>
    </row>
    <row r="84" spans="1:7" ht="30">
      <c r="A84" s="287">
        <v>72</v>
      </c>
      <c r="B84" s="280" t="s">
        <v>467</v>
      </c>
      <c r="C84" s="280" t="s">
        <v>470</v>
      </c>
      <c r="D84" s="280" t="s">
        <v>8</v>
      </c>
      <c r="E84" s="281">
        <v>3</v>
      </c>
      <c r="F84" s="281">
        <v>32</v>
      </c>
      <c r="G84" s="280" t="s">
        <v>42</v>
      </c>
    </row>
    <row r="85" spans="1:7" ht="60">
      <c r="A85" s="287">
        <v>73</v>
      </c>
      <c r="B85" s="280" t="s">
        <v>467</v>
      </c>
      <c r="C85" s="280" t="s">
        <v>471</v>
      </c>
      <c r="D85" s="280" t="s">
        <v>9</v>
      </c>
      <c r="E85" s="281">
        <v>1</v>
      </c>
      <c r="F85" s="281">
        <v>99.6</v>
      </c>
      <c r="G85" s="280" t="s">
        <v>42</v>
      </c>
    </row>
    <row r="86" spans="1:7" ht="16.5" customHeight="1">
      <c r="A86" s="287">
        <v>74</v>
      </c>
      <c r="B86" s="280" t="s">
        <v>467</v>
      </c>
      <c r="C86" s="280" t="s">
        <v>471</v>
      </c>
      <c r="D86" s="280" t="s">
        <v>437</v>
      </c>
      <c r="E86" s="281">
        <v>3</v>
      </c>
      <c r="F86" s="281">
        <v>54.5</v>
      </c>
      <c r="G86" s="280" t="s">
        <v>42</v>
      </c>
    </row>
    <row r="87" spans="1:7" ht="60">
      <c r="A87" s="287">
        <v>75</v>
      </c>
      <c r="B87" s="280" t="s">
        <v>467</v>
      </c>
      <c r="C87" s="280" t="s">
        <v>471</v>
      </c>
      <c r="D87" s="280" t="s">
        <v>8</v>
      </c>
      <c r="E87" s="281">
        <v>6</v>
      </c>
      <c r="F87" s="281">
        <v>138</v>
      </c>
      <c r="G87" s="280" t="s">
        <v>42</v>
      </c>
    </row>
    <row r="88" spans="1:7" ht="45">
      <c r="A88" s="287">
        <v>76</v>
      </c>
      <c r="B88" s="280" t="s">
        <v>472</v>
      </c>
      <c r="C88" s="280" t="s">
        <v>473</v>
      </c>
      <c r="D88" s="280" t="s">
        <v>9</v>
      </c>
      <c r="E88" s="281">
        <v>1</v>
      </c>
      <c r="F88" s="281">
        <v>42.09</v>
      </c>
      <c r="G88" s="280" t="s">
        <v>42</v>
      </c>
    </row>
    <row r="89" spans="1:7" ht="45">
      <c r="A89" s="287">
        <v>77</v>
      </c>
      <c r="B89" s="280" t="s">
        <v>472</v>
      </c>
      <c r="C89" s="280" t="s">
        <v>473</v>
      </c>
      <c r="D89" s="280" t="s">
        <v>437</v>
      </c>
      <c r="E89" s="281">
        <v>6</v>
      </c>
      <c r="F89" s="281">
        <v>185.58</v>
      </c>
      <c r="G89" s="280" t="s">
        <v>42</v>
      </c>
    </row>
    <row r="90" spans="1:7" ht="45">
      <c r="A90" s="287">
        <v>78</v>
      </c>
      <c r="B90" s="280" t="s">
        <v>472</v>
      </c>
      <c r="C90" s="280" t="s">
        <v>473</v>
      </c>
      <c r="D90" s="280" t="s">
        <v>8</v>
      </c>
      <c r="E90" s="281">
        <v>1</v>
      </c>
      <c r="F90" s="281">
        <v>9.9</v>
      </c>
      <c r="G90" s="280" t="s">
        <v>42</v>
      </c>
    </row>
    <row r="91" spans="1:7" ht="45">
      <c r="A91" s="287">
        <v>79</v>
      </c>
      <c r="B91" s="280" t="s">
        <v>472</v>
      </c>
      <c r="C91" s="280" t="s">
        <v>473</v>
      </c>
      <c r="D91" s="280" t="s">
        <v>10</v>
      </c>
      <c r="E91" s="281">
        <v>1</v>
      </c>
      <c r="F91" s="281">
        <v>21.1</v>
      </c>
      <c r="G91" s="280" t="s">
        <v>42</v>
      </c>
    </row>
    <row r="92" spans="1:7" ht="30">
      <c r="A92" s="287">
        <v>80</v>
      </c>
      <c r="B92" s="280" t="s">
        <v>474</v>
      </c>
      <c r="C92" s="280" t="s">
        <v>475</v>
      </c>
      <c r="D92" s="280" t="s">
        <v>9</v>
      </c>
      <c r="E92" s="281">
        <v>6</v>
      </c>
      <c r="F92" s="281">
        <v>85.81</v>
      </c>
      <c r="G92" s="280" t="s">
        <v>42</v>
      </c>
    </row>
    <row r="93" spans="1:7" ht="30">
      <c r="A93" s="287">
        <v>81</v>
      </c>
      <c r="B93" s="280" t="s">
        <v>474</v>
      </c>
      <c r="C93" s="280" t="s">
        <v>475</v>
      </c>
      <c r="D93" s="280" t="s">
        <v>437</v>
      </c>
      <c r="E93" s="281">
        <v>3</v>
      </c>
      <c r="F93" s="281">
        <v>44.91</v>
      </c>
      <c r="G93" s="280" t="s">
        <v>42</v>
      </c>
    </row>
    <row r="94" spans="1:7" ht="30">
      <c r="A94" s="287">
        <v>82</v>
      </c>
      <c r="B94" s="280" t="s">
        <v>474</v>
      </c>
      <c r="C94" s="280" t="s">
        <v>475</v>
      </c>
      <c r="D94" s="280" t="s">
        <v>438</v>
      </c>
      <c r="E94" s="281">
        <v>1</v>
      </c>
      <c r="F94" s="281">
        <v>13.44</v>
      </c>
      <c r="G94" s="280" t="s">
        <v>42</v>
      </c>
    </row>
    <row r="95" spans="1:7" ht="30">
      <c r="A95" s="287">
        <v>83</v>
      </c>
      <c r="B95" s="280" t="s">
        <v>474</v>
      </c>
      <c r="C95" s="280" t="s">
        <v>475</v>
      </c>
      <c r="D95" s="280" t="s">
        <v>8</v>
      </c>
      <c r="E95" s="281">
        <v>4</v>
      </c>
      <c r="F95" s="281">
        <v>64.84</v>
      </c>
      <c r="G95" s="280" t="s">
        <v>42</v>
      </c>
    </row>
    <row r="96" spans="1:7" ht="30">
      <c r="A96" s="287">
        <v>84</v>
      </c>
      <c r="B96" s="280" t="s">
        <v>474</v>
      </c>
      <c r="C96" s="280" t="s">
        <v>475</v>
      </c>
      <c r="D96" s="280" t="s">
        <v>10</v>
      </c>
      <c r="E96" s="281">
        <v>2</v>
      </c>
      <c r="F96" s="281">
        <v>30.8</v>
      </c>
      <c r="G96" s="280" t="s">
        <v>42</v>
      </c>
    </row>
    <row r="97" spans="1:7" ht="45">
      <c r="A97" s="287">
        <v>85</v>
      </c>
      <c r="B97" s="280" t="s">
        <v>476</v>
      </c>
      <c r="C97" s="280" t="s">
        <v>477</v>
      </c>
      <c r="D97" s="280" t="s">
        <v>9</v>
      </c>
      <c r="E97" s="281">
        <v>4</v>
      </c>
      <c r="F97" s="281">
        <v>39.78</v>
      </c>
      <c r="G97" s="280" t="s">
        <v>42</v>
      </c>
    </row>
    <row r="98" spans="1:7" ht="45">
      <c r="A98" s="287">
        <v>86</v>
      </c>
      <c r="B98" s="280" t="s">
        <v>476</v>
      </c>
      <c r="C98" s="280" t="s">
        <v>477</v>
      </c>
      <c r="D98" s="280" t="s">
        <v>437</v>
      </c>
      <c r="E98" s="281">
        <v>3</v>
      </c>
      <c r="F98" s="281">
        <v>58.64</v>
      </c>
      <c r="G98" s="280" t="s">
        <v>42</v>
      </c>
    </row>
    <row r="99" spans="1:7" ht="45">
      <c r="A99" s="287">
        <v>87</v>
      </c>
      <c r="B99" s="280" t="s">
        <v>476</v>
      </c>
      <c r="C99" s="280" t="s">
        <v>477</v>
      </c>
      <c r="D99" s="280" t="s">
        <v>438</v>
      </c>
      <c r="E99" s="281">
        <v>1</v>
      </c>
      <c r="F99" s="281">
        <v>5.91</v>
      </c>
      <c r="G99" s="280" t="s">
        <v>42</v>
      </c>
    </row>
    <row r="100" spans="1:7" ht="45">
      <c r="A100" s="287">
        <v>88</v>
      </c>
      <c r="B100" s="280" t="s">
        <v>476</v>
      </c>
      <c r="C100" s="280" t="s">
        <v>477</v>
      </c>
      <c r="D100" s="280" t="s">
        <v>8</v>
      </c>
      <c r="E100" s="281">
        <v>4</v>
      </c>
      <c r="F100" s="281">
        <v>40.17</v>
      </c>
      <c r="G100" s="280" t="s">
        <v>42</v>
      </c>
    </row>
    <row r="101" spans="1:7" ht="45">
      <c r="A101" s="287">
        <v>89</v>
      </c>
      <c r="B101" s="280" t="s">
        <v>476</v>
      </c>
      <c r="C101" s="280" t="s">
        <v>477</v>
      </c>
      <c r="D101" s="280" t="s">
        <v>10</v>
      </c>
      <c r="E101" s="281">
        <v>1</v>
      </c>
      <c r="F101" s="281">
        <v>9.5500000000000007</v>
      </c>
      <c r="G101" s="280" t="s">
        <v>42</v>
      </c>
    </row>
    <row r="102" spans="1:7" ht="45">
      <c r="A102" s="287">
        <v>90</v>
      </c>
      <c r="B102" s="280" t="s">
        <v>478</v>
      </c>
      <c r="C102" s="280" t="s">
        <v>479</v>
      </c>
      <c r="D102" s="280" t="s">
        <v>9</v>
      </c>
      <c r="E102" s="281">
        <v>2</v>
      </c>
      <c r="F102" s="281">
        <v>20.399999999999999</v>
      </c>
      <c r="G102" s="280" t="s">
        <v>42</v>
      </c>
    </row>
    <row r="103" spans="1:7" ht="45">
      <c r="A103" s="287">
        <v>91</v>
      </c>
      <c r="B103" s="280" t="s">
        <v>478</v>
      </c>
      <c r="C103" s="280" t="s">
        <v>479</v>
      </c>
      <c r="D103" s="280" t="s">
        <v>437</v>
      </c>
      <c r="E103" s="281">
        <v>1</v>
      </c>
      <c r="F103" s="281">
        <v>13.5</v>
      </c>
      <c r="G103" s="280" t="s">
        <v>42</v>
      </c>
    </row>
    <row r="104" spans="1:7" ht="45">
      <c r="A104" s="287">
        <v>92</v>
      </c>
      <c r="B104" s="280" t="s">
        <v>478</v>
      </c>
      <c r="C104" s="280" t="s">
        <v>479</v>
      </c>
      <c r="D104" s="280" t="s">
        <v>438</v>
      </c>
      <c r="E104" s="281">
        <v>3</v>
      </c>
      <c r="F104" s="281">
        <v>40.200000000000003</v>
      </c>
      <c r="G104" s="280" t="s">
        <v>42</v>
      </c>
    </row>
    <row r="105" spans="1:7" ht="16.5" customHeight="1">
      <c r="A105" s="287">
        <v>93</v>
      </c>
      <c r="B105" s="280" t="s">
        <v>478</v>
      </c>
      <c r="C105" s="280" t="s">
        <v>479</v>
      </c>
      <c r="D105" s="280" t="s">
        <v>8</v>
      </c>
      <c r="E105" s="281">
        <v>3</v>
      </c>
      <c r="F105" s="281">
        <v>46.87</v>
      </c>
      <c r="G105" s="280" t="s">
        <v>42</v>
      </c>
    </row>
    <row r="106" spans="1:7" ht="45">
      <c r="A106" s="287">
        <v>94</v>
      </c>
      <c r="B106" s="280" t="s">
        <v>478</v>
      </c>
      <c r="C106" s="280" t="s">
        <v>479</v>
      </c>
      <c r="D106" s="280" t="s">
        <v>10</v>
      </c>
      <c r="E106" s="281">
        <v>1</v>
      </c>
      <c r="F106" s="281">
        <v>11.4</v>
      </c>
      <c r="G106" s="280" t="s">
        <v>42</v>
      </c>
    </row>
    <row r="107" spans="1:7" ht="60">
      <c r="A107" s="287">
        <v>95</v>
      </c>
      <c r="B107" s="280" t="s">
        <v>480</v>
      </c>
      <c r="C107" s="280" t="s">
        <v>481</v>
      </c>
      <c r="D107" s="280" t="s">
        <v>9</v>
      </c>
      <c r="E107" s="281">
        <v>10</v>
      </c>
      <c r="F107" s="281">
        <v>262.33000000000004</v>
      </c>
      <c r="G107" s="280" t="s">
        <v>869</v>
      </c>
    </row>
    <row r="108" spans="1:7" ht="60">
      <c r="A108" s="287">
        <v>96</v>
      </c>
      <c r="B108" s="280" t="s">
        <v>480</v>
      </c>
      <c r="C108" s="280" t="s">
        <v>481</v>
      </c>
      <c r="D108" s="280" t="s">
        <v>437</v>
      </c>
      <c r="E108" s="281">
        <v>42</v>
      </c>
      <c r="F108" s="281">
        <v>703.63999999999987</v>
      </c>
      <c r="G108" s="280" t="s">
        <v>869</v>
      </c>
    </row>
    <row r="109" spans="1:7" ht="60">
      <c r="A109" s="287">
        <v>97</v>
      </c>
      <c r="B109" s="280" t="s">
        <v>480</v>
      </c>
      <c r="C109" s="280" t="s">
        <v>481</v>
      </c>
      <c r="D109" s="280" t="s">
        <v>438</v>
      </c>
      <c r="E109" s="281">
        <v>2</v>
      </c>
      <c r="F109" s="281">
        <v>32.82</v>
      </c>
      <c r="G109" s="280" t="s">
        <v>869</v>
      </c>
    </row>
    <row r="110" spans="1:7" ht="16.5" customHeight="1">
      <c r="A110" s="287">
        <v>98</v>
      </c>
      <c r="B110" s="280" t="s">
        <v>480</v>
      </c>
      <c r="C110" s="280" t="s">
        <v>481</v>
      </c>
      <c r="D110" s="280" t="s">
        <v>8</v>
      </c>
      <c r="E110" s="281">
        <v>4</v>
      </c>
      <c r="F110" s="281">
        <v>33.5</v>
      </c>
      <c r="G110" s="280" t="s">
        <v>869</v>
      </c>
    </row>
    <row r="111" spans="1:7" ht="60">
      <c r="A111" s="287">
        <v>99</v>
      </c>
      <c r="B111" s="280" t="s">
        <v>480</v>
      </c>
      <c r="C111" s="280" t="s">
        <v>481</v>
      </c>
      <c r="D111" s="280" t="s">
        <v>10</v>
      </c>
      <c r="E111" s="281">
        <v>1</v>
      </c>
      <c r="F111" s="281">
        <v>14.4</v>
      </c>
      <c r="G111" s="280" t="s">
        <v>869</v>
      </c>
    </row>
    <row r="112" spans="1:7" ht="45">
      <c r="A112" s="287">
        <v>100</v>
      </c>
      <c r="B112" s="280" t="s">
        <v>480</v>
      </c>
      <c r="C112" s="280" t="s">
        <v>482</v>
      </c>
      <c r="D112" s="280" t="s">
        <v>9</v>
      </c>
      <c r="E112" s="281">
        <v>1</v>
      </c>
      <c r="F112" s="281">
        <v>85.91</v>
      </c>
      <c r="G112" s="280" t="s">
        <v>42</v>
      </c>
    </row>
    <row r="113" spans="1:7" ht="45">
      <c r="A113" s="287">
        <v>101</v>
      </c>
      <c r="B113" s="280" t="s">
        <v>480</v>
      </c>
      <c r="C113" s="280" t="s">
        <v>482</v>
      </c>
      <c r="D113" s="280" t="s">
        <v>437</v>
      </c>
      <c r="E113" s="281">
        <v>8</v>
      </c>
      <c r="F113" s="281">
        <v>86.85</v>
      </c>
      <c r="G113" s="280" t="s">
        <v>42</v>
      </c>
    </row>
    <row r="114" spans="1:7" ht="45">
      <c r="A114" s="287">
        <v>102</v>
      </c>
      <c r="B114" s="280" t="s">
        <v>480</v>
      </c>
      <c r="C114" s="280" t="s">
        <v>482</v>
      </c>
      <c r="D114" s="280" t="s">
        <v>438</v>
      </c>
      <c r="E114" s="281">
        <v>2</v>
      </c>
      <c r="F114" s="281">
        <v>86.04</v>
      </c>
      <c r="G114" s="280" t="s">
        <v>42</v>
      </c>
    </row>
    <row r="115" spans="1:7" ht="16.5" customHeight="1">
      <c r="A115" s="287">
        <v>103</v>
      </c>
      <c r="B115" s="280" t="s">
        <v>480</v>
      </c>
      <c r="C115" s="280" t="s">
        <v>482</v>
      </c>
      <c r="D115" s="280" t="s">
        <v>8</v>
      </c>
      <c r="E115" s="281">
        <v>6</v>
      </c>
      <c r="F115" s="281">
        <v>98.56</v>
      </c>
      <c r="G115" s="280" t="s">
        <v>42</v>
      </c>
    </row>
    <row r="116" spans="1:7" ht="45">
      <c r="A116" s="287">
        <v>104</v>
      </c>
      <c r="B116" s="280" t="s">
        <v>480</v>
      </c>
      <c r="C116" s="280" t="s">
        <v>482</v>
      </c>
      <c r="D116" s="280" t="s">
        <v>10</v>
      </c>
      <c r="E116" s="281">
        <v>6</v>
      </c>
      <c r="F116" s="281">
        <v>84.3</v>
      </c>
      <c r="G116" s="280" t="s">
        <v>42</v>
      </c>
    </row>
    <row r="117" spans="1:7" ht="30">
      <c r="A117" s="287">
        <v>105</v>
      </c>
      <c r="B117" s="280" t="s">
        <v>480</v>
      </c>
      <c r="C117" s="280" t="s">
        <v>483</v>
      </c>
      <c r="D117" s="280" t="s">
        <v>8</v>
      </c>
      <c r="E117" s="281">
        <v>1</v>
      </c>
      <c r="F117" s="281">
        <v>2.86</v>
      </c>
      <c r="G117" s="280" t="s">
        <v>42</v>
      </c>
    </row>
    <row r="118" spans="1:7" ht="30">
      <c r="A118" s="287">
        <v>106</v>
      </c>
      <c r="B118" s="280" t="s">
        <v>480</v>
      </c>
      <c r="C118" s="280" t="s">
        <v>483</v>
      </c>
      <c r="D118" s="280" t="s">
        <v>10</v>
      </c>
      <c r="E118" s="281">
        <v>1</v>
      </c>
      <c r="F118" s="281">
        <v>12.16</v>
      </c>
      <c r="G118" s="280" t="s">
        <v>42</v>
      </c>
    </row>
    <row r="119" spans="1:7" ht="30">
      <c r="A119" s="287">
        <v>107</v>
      </c>
      <c r="B119" s="280" t="s">
        <v>480</v>
      </c>
      <c r="C119" s="280" t="s">
        <v>484</v>
      </c>
      <c r="D119" s="280" t="s">
        <v>9</v>
      </c>
      <c r="E119" s="281">
        <v>2</v>
      </c>
      <c r="F119" s="281">
        <v>11</v>
      </c>
      <c r="G119" s="280" t="s">
        <v>42</v>
      </c>
    </row>
    <row r="120" spans="1:7" ht="16.5" customHeight="1">
      <c r="A120" s="287">
        <v>108</v>
      </c>
      <c r="B120" s="280" t="s">
        <v>480</v>
      </c>
      <c r="C120" s="280" t="s">
        <v>484</v>
      </c>
      <c r="D120" s="280" t="s">
        <v>437</v>
      </c>
      <c r="E120" s="281">
        <v>1</v>
      </c>
      <c r="F120" s="281">
        <v>11.2</v>
      </c>
      <c r="G120" s="280" t="s">
        <v>42</v>
      </c>
    </row>
    <row r="121" spans="1:7" ht="30">
      <c r="A121" s="287">
        <v>109</v>
      </c>
      <c r="B121" s="280" t="s">
        <v>480</v>
      </c>
      <c r="C121" s="280" t="s">
        <v>484</v>
      </c>
      <c r="D121" s="280" t="s">
        <v>8</v>
      </c>
      <c r="E121" s="281">
        <v>3</v>
      </c>
      <c r="F121" s="281">
        <v>24.3</v>
      </c>
      <c r="G121" s="280" t="s">
        <v>42</v>
      </c>
    </row>
    <row r="122" spans="1:7" ht="30">
      <c r="A122" s="287">
        <v>110</v>
      </c>
      <c r="B122" s="280" t="s">
        <v>480</v>
      </c>
      <c r="C122" s="280" t="s">
        <v>484</v>
      </c>
      <c r="D122" s="280" t="s">
        <v>10</v>
      </c>
      <c r="E122" s="281">
        <v>1</v>
      </c>
      <c r="F122" s="281">
        <v>6.7</v>
      </c>
      <c r="G122" s="280" t="s">
        <v>42</v>
      </c>
    </row>
    <row r="123" spans="1:7" ht="45">
      <c r="A123" s="287">
        <v>111</v>
      </c>
      <c r="B123" s="280" t="s">
        <v>485</v>
      </c>
      <c r="C123" s="280" t="s">
        <v>486</v>
      </c>
      <c r="D123" s="280" t="s">
        <v>9</v>
      </c>
      <c r="E123" s="281">
        <v>3</v>
      </c>
      <c r="F123" s="281">
        <v>55.019999999999996</v>
      </c>
      <c r="G123" s="280" t="s">
        <v>42</v>
      </c>
    </row>
    <row r="124" spans="1:7" ht="45">
      <c r="A124" s="287">
        <v>112</v>
      </c>
      <c r="B124" s="280" t="s">
        <v>485</v>
      </c>
      <c r="C124" s="280" t="s">
        <v>486</v>
      </c>
      <c r="D124" s="280" t="s">
        <v>437</v>
      </c>
      <c r="E124" s="281">
        <v>4</v>
      </c>
      <c r="F124" s="281">
        <v>76.72</v>
      </c>
      <c r="G124" s="280" t="s">
        <v>42</v>
      </c>
    </row>
    <row r="125" spans="1:7" ht="45">
      <c r="A125" s="287">
        <v>113</v>
      </c>
      <c r="B125" s="280" t="s">
        <v>485</v>
      </c>
      <c r="C125" s="280" t="s">
        <v>486</v>
      </c>
      <c r="D125" s="280" t="s">
        <v>8</v>
      </c>
      <c r="E125" s="281">
        <v>4</v>
      </c>
      <c r="F125" s="281">
        <v>53.629999999999995</v>
      </c>
      <c r="G125" s="280" t="s">
        <v>42</v>
      </c>
    </row>
    <row r="126" spans="1:7" ht="45">
      <c r="A126" s="287">
        <v>114</v>
      </c>
      <c r="B126" s="280" t="s">
        <v>485</v>
      </c>
      <c r="C126" s="280" t="s">
        <v>486</v>
      </c>
      <c r="D126" s="280" t="s">
        <v>10</v>
      </c>
      <c r="E126" s="281">
        <v>1</v>
      </c>
      <c r="F126" s="281">
        <v>16.09</v>
      </c>
      <c r="G126" s="280" t="s">
        <v>42</v>
      </c>
    </row>
    <row r="127" spans="1:7" ht="30">
      <c r="A127" s="287">
        <v>115</v>
      </c>
      <c r="B127" s="280" t="s">
        <v>487</v>
      </c>
      <c r="C127" s="280" t="s">
        <v>488</v>
      </c>
      <c r="D127" s="280" t="s">
        <v>9</v>
      </c>
      <c r="E127" s="281">
        <v>4</v>
      </c>
      <c r="F127" s="281">
        <v>62.349999999999994</v>
      </c>
      <c r="G127" s="280" t="s">
        <v>42</v>
      </c>
    </row>
    <row r="128" spans="1:7" ht="30">
      <c r="A128" s="287">
        <v>116</v>
      </c>
      <c r="B128" s="280" t="s">
        <v>487</v>
      </c>
      <c r="C128" s="280" t="s">
        <v>488</v>
      </c>
      <c r="D128" s="280" t="s">
        <v>437</v>
      </c>
      <c r="E128" s="281">
        <v>5</v>
      </c>
      <c r="F128" s="281">
        <v>111.7</v>
      </c>
      <c r="G128" s="280" t="s">
        <v>42</v>
      </c>
    </row>
    <row r="129" spans="1:7" ht="30">
      <c r="A129" s="287">
        <v>117</v>
      </c>
      <c r="B129" s="280" t="s">
        <v>487</v>
      </c>
      <c r="C129" s="280" t="s">
        <v>488</v>
      </c>
      <c r="D129" s="280" t="s">
        <v>8</v>
      </c>
      <c r="E129" s="281">
        <v>5</v>
      </c>
      <c r="F129" s="281">
        <v>65.23</v>
      </c>
      <c r="G129" s="280" t="s">
        <v>42</v>
      </c>
    </row>
    <row r="130" spans="1:7" ht="30">
      <c r="A130" s="287">
        <v>118</v>
      </c>
      <c r="B130" s="280" t="s">
        <v>487</v>
      </c>
      <c r="C130" s="280" t="s">
        <v>488</v>
      </c>
      <c r="D130" s="280" t="s">
        <v>10</v>
      </c>
      <c r="E130" s="281">
        <v>1</v>
      </c>
      <c r="F130" s="281">
        <v>20.7</v>
      </c>
      <c r="G130" s="280" t="s">
        <v>42</v>
      </c>
    </row>
    <row r="131" spans="1:7" ht="16.5" customHeight="1">
      <c r="A131" s="287"/>
      <c r="B131" s="680" t="s">
        <v>489</v>
      </c>
      <c r="C131" s="681"/>
      <c r="D131" s="681"/>
      <c r="E131" s="682"/>
      <c r="F131" s="450">
        <f>SUM(F75:F130)</f>
        <v>4354.6099999999988</v>
      </c>
      <c r="G131" s="285"/>
    </row>
    <row r="132" spans="1:7" ht="15">
      <c r="A132" s="286"/>
      <c r="B132" s="286" t="s">
        <v>467</v>
      </c>
      <c r="C132" s="286" t="s">
        <v>453</v>
      </c>
      <c r="D132" s="286" t="s">
        <v>453</v>
      </c>
      <c r="E132" s="286"/>
      <c r="F132" s="286">
        <v>8797</v>
      </c>
      <c r="G132" s="286"/>
    </row>
    <row r="133" spans="1:7" ht="15" customHeight="1">
      <c r="A133" s="677" t="s">
        <v>490</v>
      </c>
      <c r="B133" s="678"/>
      <c r="C133" s="678"/>
      <c r="D133" s="678"/>
      <c r="E133" s="678"/>
      <c r="F133" s="678"/>
      <c r="G133" s="679"/>
    </row>
    <row r="134" spans="1:7" ht="30">
      <c r="A134" s="287">
        <v>119</v>
      </c>
      <c r="B134" s="280" t="s">
        <v>491</v>
      </c>
      <c r="C134" s="280" t="s">
        <v>492</v>
      </c>
      <c r="D134" s="280" t="s">
        <v>437</v>
      </c>
      <c r="E134" s="281">
        <v>6</v>
      </c>
      <c r="F134" s="281">
        <v>102.75999999999999</v>
      </c>
      <c r="G134" s="280" t="s">
        <v>42</v>
      </c>
    </row>
    <row r="135" spans="1:7" ht="30">
      <c r="A135" s="287">
        <v>120</v>
      </c>
      <c r="B135" s="280" t="s">
        <v>491</v>
      </c>
      <c r="C135" s="280" t="s">
        <v>492</v>
      </c>
      <c r="D135" s="280" t="s">
        <v>8</v>
      </c>
      <c r="E135" s="281">
        <v>1</v>
      </c>
      <c r="F135" s="281">
        <v>17.39</v>
      </c>
      <c r="G135" s="280" t="s">
        <v>42</v>
      </c>
    </row>
    <row r="136" spans="1:7" ht="30">
      <c r="A136" s="287">
        <v>121</v>
      </c>
      <c r="B136" s="280" t="s">
        <v>491</v>
      </c>
      <c r="C136" s="280" t="s">
        <v>492</v>
      </c>
      <c r="D136" s="280" t="s">
        <v>10</v>
      </c>
      <c r="E136" s="281">
        <v>2</v>
      </c>
      <c r="F136" s="281">
        <v>47.809999999999995</v>
      </c>
      <c r="G136" s="280" t="s">
        <v>42</v>
      </c>
    </row>
    <row r="137" spans="1:7" ht="16.5" customHeight="1">
      <c r="A137" s="287">
        <v>122</v>
      </c>
      <c r="B137" s="280" t="s">
        <v>491</v>
      </c>
      <c r="C137" s="280" t="s">
        <v>493</v>
      </c>
      <c r="D137" s="280" t="s">
        <v>9</v>
      </c>
      <c r="E137" s="281">
        <v>7</v>
      </c>
      <c r="F137" s="281">
        <v>442.86999999999995</v>
      </c>
      <c r="G137" s="280" t="s">
        <v>869</v>
      </c>
    </row>
    <row r="138" spans="1:7" ht="45">
      <c r="A138" s="287">
        <v>123</v>
      </c>
      <c r="B138" s="280" t="s">
        <v>491</v>
      </c>
      <c r="C138" s="280" t="s">
        <v>493</v>
      </c>
      <c r="D138" s="280" t="s">
        <v>437</v>
      </c>
      <c r="E138" s="281">
        <v>28</v>
      </c>
      <c r="F138" s="281">
        <v>701.98</v>
      </c>
      <c r="G138" s="280" t="s">
        <v>869</v>
      </c>
    </row>
    <row r="139" spans="1:7" ht="45">
      <c r="A139" s="287">
        <v>124</v>
      </c>
      <c r="B139" s="280" t="s">
        <v>491</v>
      </c>
      <c r="C139" s="280" t="s">
        <v>493</v>
      </c>
      <c r="D139" s="280" t="s">
        <v>438</v>
      </c>
      <c r="E139" s="281">
        <v>3</v>
      </c>
      <c r="F139" s="281">
        <v>50.6</v>
      </c>
      <c r="G139" s="280" t="s">
        <v>869</v>
      </c>
    </row>
    <row r="140" spans="1:7" ht="45">
      <c r="A140" s="287">
        <v>125</v>
      </c>
      <c r="B140" s="280" t="s">
        <v>491</v>
      </c>
      <c r="C140" s="280" t="s">
        <v>493</v>
      </c>
      <c r="D140" s="280" t="s">
        <v>8</v>
      </c>
      <c r="E140" s="281">
        <v>8</v>
      </c>
      <c r="F140" s="281">
        <v>67.72</v>
      </c>
      <c r="G140" s="280" t="s">
        <v>869</v>
      </c>
    </row>
    <row r="141" spans="1:7" ht="45">
      <c r="A141" s="287">
        <v>126</v>
      </c>
      <c r="B141" s="280" t="s">
        <v>491</v>
      </c>
      <c r="C141" s="280" t="s">
        <v>493</v>
      </c>
      <c r="D141" s="280" t="s">
        <v>10</v>
      </c>
      <c r="E141" s="281">
        <v>1</v>
      </c>
      <c r="F141" s="281">
        <v>4.18</v>
      </c>
      <c r="G141" s="280" t="s">
        <v>869</v>
      </c>
    </row>
    <row r="142" spans="1:7" ht="30">
      <c r="A142" s="287">
        <v>127</v>
      </c>
      <c r="B142" s="280" t="s">
        <v>491</v>
      </c>
      <c r="C142" s="280" t="s">
        <v>494</v>
      </c>
      <c r="D142" s="280" t="s">
        <v>9</v>
      </c>
      <c r="E142" s="281">
        <v>1</v>
      </c>
      <c r="F142" s="281">
        <v>7.9799999999999995</v>
      </c>
      <c r="G142" s="280" t="s">
        <v>42</v>
      </c>
    </row>
    <row r="143" spans="1:7" ht="16.5" customHeight="1">
      <c r="A143" s="287">
        <v>128</v>
      </c>
      <c r="B143" s="280" t="s">
        <v>491</v>
      </c>
      <c r="C143" s="280" t="s">
        <v>494</v>
      </c>
      <c r="D143" s="280" t="s">
        <v>437</v>
      </c>
      <c r="E143" s="281">
        <v>2</v>
      </c>
      <c r="F143" s="281">
        <v>15</v>
      </c>
      <c r="G143" s="280" t="s">
        <v>42</v>
      </c>
    </row>
    <row r="144" spans="1:7" ht="30">
      <c r="A144" s="287">
        <v>129</v>
      </c>
      <c r="B144" s="280" t="s">
        <v>491</v>
      </c>
      <c r="C144" s="280" t="s">
        <v>494</v>
      </c>
      <c r="D144" s="280" t="s">
        <v>8</v>
      </c>
      <c r="E144" s="281">
        <v>1</v>
      </c>
      <c r="F144" s="281">
        <v>11.309999999999999</v>
      </c>
      <c r="G144" s="280" t="s">
        <v>42</v>
      </c>
    </row>
    <row r="145" spans="1:7" ht="30">
      <c r="A145" s="287">
        <v>130</v>
      </c>
      <c r="B145" s="280" t="s">
        <v>491</v>
      </c>
      <c r="C145" s="280" t="s">
        <v>494</v>
      </c>
      <c r="D145" s="280" t="s">
        <v>10</v>
      </c>
      <c r="E145" s="281">
        <v>1</v>
      </c>
      <c r="F145" s="281">
        <v>11.55</v>
      </c>
      <c r="G145" s="280" t="s">
        <v>42</v>
      </c>
    </row>
    <row r="146" spans="1:7" ht="30">
      <c r="A146" s="287">
        <v>131</v>
      </c>
      <c r="B146" s="280" t="s">
        <v>495</v>
      </c>
      <c r="C146" s="280" t="s">
        <v>492</v>
      </c>
      <c r="D146" s="280" t="s">
        <v>9</v>
      </c>
      <c r="E146" s="281">
        <v>1</v>
      </c>
      <c r="F146" s="281">
        <v>53.04</v>
      </c>
      <c r="G146" s="280" t="s">
        <v>42</v>
      </c>
    </row>
    <row r="147" spans="1:7" ht="45">
      <c r="A147" s="287">
        <v>132</v>
      </c>
      <c r="B147" s="280" t="s">
        <v>496</v>
      </c>
      <c r="C147" s="280" t="s">
        <v>497</v>
      </c>
      <c r="D147" s="280" t="s">
        <v>9</v>
      </c>
      <c r="E147" s="281">
        <v>2</v>
      </c>
      <c r="F147" s="281">
        <v>46.9</v>
      </c>
      <c r="G147" s="280" t="s">
        <v>42</v>
      </c>
    </row>
    <row r="148" spans="1:7" ht="45">
      <c r="A148" s="287">
        <v>133</v>
      </c>
      <c r="B148" s="280" t="s">
        <v>496</v>
      </c>
      <c r="C148" s="280" t="s">
        <v>497</v>
      </c>
      <c r="D148" s="280" t="s">
        <v>437</v>
      </c>
      <c r="E148" s="281">
        <v>2</v>
      </c>
      <c r="F148" s="281">
        <v>35.799999999999997</v>
      </c>
      <c r="G148" s="280" t="s">
        <v>42</v>
      </c>
    </row>
    <row r="149" spans="1:7" ht="16.5" customHeight="1">
      <c r="A149" s="287">
        <v>134</v>
      </c>
      <c r="B149" s="280" t="s">
        <v>496</v>
      </c>
      <c r="C149" s="280" t="s">
        <v>497</v>
      </c>
      <c r="D149" s="280" t="s">
        <v>438</v>
      </c>
      <c r="E149" s="281">
        <v>1</v>
      </c>
      <c r="F149" s="281">
        <v>14.6</v>
      </c>
      <c r="G149" s="280" t="s">
        <v>42</v>
      </c>
    </row>
    <row r="150" spans="1:7" ht="45">
      <c r="A150" s="287">
        <v>135</v>
      </c>
      <c r="B150" s="280" t="s">
        <v>496</v>
      </c>
      <c r="C150" s="280" t="s">
        <v>497</v>
      </c>
      <c r="D150" s="280" t="s">
        <v>8</v>
      </c>
      <c r="E150" s="281">
        <v>1</v>
      </c>
      <c r="F150" s="281">
        <v>14.4</v>
      </c>
      <c r="G150" s="280" t="s">
        <v>42</v>
      </c>
    </row>
    <row r="151" spans="1:7" ht="45">
      <c r="A151" s="287">
        <v>136</v>
      </c>
      <c r="B151" s="280" t="s">
        <v>496</v>
      </c>
      <c r="C151" s="280" t="s">
        <v>497</v>
      </c>
      <c r="D151" s="280" t="s">
        <v>10</v>
      </c>
      <c r="E151" s="281">
        <v>3</v>
      </c>
      <c r="F151" s="281">
        <v>63</v>
      </c>
      <c r="G151" s="280" t="s">
        <v>42</v>
      </c>
    </row>
    <row r="152" spans="1:7" ht="45">
      <c r="A152" s="287">
        <v>137</v>
      </c>
      <c r="B152" s="280" t="s">
        <v>498</v>
      </c>
      <c r="C152" s="280" t="s">
        <v>499</v>
      </c>
      <c r="D152" s="280" t="s">
        <v>9</v>
      </c>
      <c r="E152" s="281">
        <v>4</v>
      </c>
      <c r="F152" s="281">
        <v>45.1</v>
      </c>
      <c r="G152" s="280" t="s">
        <v>42</v>
      </c>
    </row>
    <row r="153" spans="1:7" ht="45">
      <c r="A153" s="287">
        <v>138</v>
      </c>
      <c r="B153" s="280" t="s">
        <v>498</v>
      </c>
      <c r="C153" s="280" t="s">
        <v>499</v>
      </c>
      <c r="D153" s="280" t="s">
        <v>437</v>
      </c>
      <c r="E153" s="281">
        <v>5</v>
      </c>
      <c r="F153" s="281">
        <v>93.100000000000009</v>
      </c>
      <c r="G153" s="280" t="s">
        <v>42</v>
      </c>
    </row>
    <row r="154" spans="1:7" ht="45">
      <c r="A154" s="287">
        <v>139</v>
      </c>
      <c r="B154" s="280" t="s">
        <v>498</v>
      </c>
      <c r="C154" s="280" t="s">
        <v>499</v>
      </c>
      <c r="D154" s="280" t="s">
        <v>438</v>
      </c>
      <c r="E154" s="281">
        <v>2</v>
      </c>
      <c r="F154" s="281">
        <v>26</v>
      </c>
      <c r="G154" s="280" t="s">
        <v>42</v>
      </c>
    </row>
    <row r="155" spans="1:7" ht="45">
      <c r="A155" s="287">
        <v>140</v>
      </c>
      <c r="B155" s="280" t="s">
        <v>498</v>
      </c>
      <c r="C155" s="280" t="s">
        <v>499</v>
      </c>
      <c r="D155" s="280" t="s">
        <v>8</v>
      </c>
      <c r="E155" s="281">
        <v>4</v>
      </c>
      <c r="F155" s="281">
        <v>19.600000000000001</v>
      </c>
      <c r="G155" s="280" t="s">
        <v>42</v>
      </c>
    </row>
    <row r="156" spans="1:7" ht="45">
      <c r="A156" s="287">
        <v>141</v>
      </c>
      <c r="B156" s="280" t="s">
        <v>498</v>
      </c>
      <c r="C156" s="280" t="s">
        <v>499</v>
      </c>
      <c r="D156" s="280" t="s">
        <v>10</v>
      </c>
      <c r="E156" s="281">
        <v>2</v>
      </c>
      <c r="F156" s="281">
        <v>26</v>
      </c>
      <c r="G156" s="280" t="s">
        <v>42</v>
      </c>
    </row>
    <row r="157" spans="1:7" ht="45">
      <c r="A157" s="287">
        <v>142</v>
      </c>
      <c r="B157" s="280" t="s">
        <v>500</v>
      </c>
      <c r="C157" s="280" t="s">
        <v>501</v>
      </c>
      <c r="D157" s="280" t="s">
        <v>9</v>
      </c>
      <c r="E157" s="281">
        <v>2</v>
      </c>
      <c r="F157" s="281">
        <v>15.15</v>
      </c>
      <c r="G157" s="280" t="s">
        <v>42</v>
      </c>
    </row>
    <row r="158" spans="1:7" ht="45">
      <c r="A158" s="287">
        <v>143</v>
      </c>
      <c r="B158" s="280" t="s">
        <v>500</v>
      </c>
      <c r="C158" s="280" t="s">
        <v>501</v>
      </c>
      <c r="D158" s="280" t="s">
        <v>437</v>
      </c>
      <c r="E158" s="281">
        <v>3</v>
      </c>
      <c r="F158" s="281">
        <v>23.45</v>
      </c>
      <c r="G158" s="280" t="s">
        <v>42</v>
      </c>
    </row>
    <row r="159" spans="1:7" ht="16.5" customHeight="1">
      <c r="A159" s="287">
        <v>144</v>
      </c>
      <c r="B159" s="280" t="s">
        <v>500</v>
      </c>
      <c r="C159" s="280" t="s">
        <v>501</v>
      </c>
      <c r="D159" s="280" t="s">
        <v>8</v>
      </c>
      <c r="E159" s="281">
        <v>1</v>
      </c>
      <c r="F159" s="281">
        <v>10.4</v>
      </c>
      <c r="G159" s="280" t="s">
        <v>42</v>
      </c>
    </row>
    <row r="160" spans="1:7" ht="45">
      <c r="A160" s="287">
        <v>145</v>
      </c>
      <c r="B160" s="280" t="s">
        <v>500</v>
      </c>
      <c r="C160" s="280" t="s">
        <v>501</v>
      </c>
      <c r="D160" s="280" t="s">
        <v>10</v>
      </c>
      <c r="E160" s="281">
        <v>2</v>
      </c>
      <c r="F160" s="281">
        <v>28.36</v>
      </c>
      <c r="G160" s="280" t="s">
        <v>42</v>
      </c>
    </row>
    <row r="161" spans="1:7" ht="45">
      <c r="A161" s="287">
        <v>146</v>
      </c>
      <c r="B161" s="280" t="s">
        <v>502</v>
      </c>
      <c r="C161" s="280" t="s">
        <v>503</v>
      </c>
      <c r="D161" s="280" t="s">
        <v>9</v>
      </c>
      <c r="E161" s="281">
        <v>5</v>
      </c>
      <c r="F161" s="281">
        <v>55.949999999999996</v>
      </c>
      <c r="G161" s="280" t="s">
        <v>42</v>
      </c>
    </row>
    <row r="162" spans="1:7" ht="45">
      <c r="A162" s="287">
        <v>147</v>
      </c>
      <c r="B162" s="280" t="s">
        <v>502</v>
      </c>
      <c r="C162" s="280" t="s">
        <v>503</v>
      </c>
      <c r="D162" s="280" t="s">
        <v>437</v>
      </c>
      <c r="E162" s="281">
        <v>5</v>
      </c>
      <c r="F162" s="281">
        <v>73.899999999999991</v>
      </c>
      <c r="G162" s="280" t="s">
        <v>42</v>
      </c>
    </row>
    <row r="163" spans="1:7" ht="45">
      <c r="A163" s="287">
        <v>148</v>
      </c>
      <c r="B163" s="280" t="s">
        <v>502</v>
      </c>
      <c r="C163" s="280" t="s">
        <v>503</v>
      </c>
      <c r="D163" s="280" t="s">
        <v>438</v>
      </c>
      <c r="E163" s="281">
        <v>1</v>
      </c>
      <c r="F163" s="281">
        <v>9.75</v>
      </c>
      <c r="G163" s="280" t="s">
        <v>42</v>
      </c>
    </row>
    <row r="164" spans="1:7" ht="45">
      <c r="A164" s="287">
        <v>149</v>
      </c>
      <c r="B164" s="280" t="s">
        <v>502</v>
      </c>
      <c r="C164" s="280" t="s">
        <v>503</v>
      </c>
      <c r="D164" s="280" t="s">
        <v>8</v>
      </c>
      <c r="E164" s="281">
        <v>5</v>
      </c>
      <c r="F164" s="281">
        <v>64.650000000000006</v>
      </c>
      <c r="G164" s="280" t="s">
        <v>42</v>
      </c>
    </row>
    <row r="165" spans="1:7" ht="16.5" customHeight="1">
      <c r="A165" s="287">
        <v>150</v>
      </c>
      <c r="B165" s="280" t="s">
        <v>502</v>
      </c>
      <c r="C165" s="280" t="s">
        <v>503</v>
      </c>
      <c r="D165" s="280" t="s">
        <v>10</v>
      </c>
      <c r="E165" s="281">
        <v>1</v>
      </c>
      <c r="F165" s="281">
        <v>41.8</v>
      </c>
      <c r="G165" s="280" t="s">
        <v>42</v>
      </c>
    </row>
    <row r="166" spans="1:7" ht="15">
      <c r="A166" s="148"/>
      <c r="B166" s="680" t="s">
        <v>504</v>
      </c>
      <c r="C166" s="681"/>
      <c r="D166" s="681"/>
      <c r="E166" s="682"/>
      <c r="F166" s="450">
        <f>SUM(F134:F165)</f>
        <v>2242.1</v>
      </c>
      <c r="G166" s="285"/>
    </row>
    <row r="167" spans="1:7" ht="30">
      <c r="A167" s="286"/>
      <c r="B167" s="286" t="s">
        <v>491</v>
      </c>
      <c r="C167" s="286" t="s">
        <v>453</v>
      </c>
      <c r="D167" s="286" t="s">
        <v>453</v>
      </c>
      <c r="E167" s="286"/>
      <c r="F167" s="286">
        <v>8021</v>
      </c>
      <c r="G167" s="286"/>
    </row>
    <row r="168" spans="1:7" ht="15" customHeight="1">
      <c r="A168" s="677" t="s">
        <v>505</v>
      </c>
      <c r="B168" s="678"/>
      <c r="C168" s="678"/>
      <c r="D168" s="678"/>
      <c r="E168" s="678"/>
      <c r="F168" s="678"/>
      <c r="G168" s="679"/>
    </row>
    <row r="169" spans="1:7" ht="45">
      <c r="A169" s="287">
        <v>151</v>
      </c>
      <c r="B169" s="280" t="s">
        <v>506</v>
      </c>
      <c r="C169" s="280" t="s">
        <v>507</v>
      </c>
      <c r="D169" s="280" t="s">
        <v>9</v>
      </c>
      <c r="E169" s="287">
        <v>6</v>
      </c>
      <c r="F169" s="287">
        <v>149.26999999999998</v>
      </c>
      <c r="G169" s="287" t="s">
        <v>869</v>
      </c>
    </row>
    <row r="170" spans="1:7" ht="45">
      <c r="A170" s="287">
        <v>152</v>
      </c>
      <c r="B170" s="280" t="s">
        <v>506</v>
      </c>
      <c r="C170" s="280" t="s">
        <v>507</v>
      </c>
      <c r="D170" s="280" t="s">
        <v>437</v>
      </c>
      <c r="E170" s="287">
        <v>21</v>
      </c>
      <c r="F170" s="287">
        <v>355.03</v>
      </c>
      <c r="G170" s="287" t="s">
        <v>869</v>
      </c>
    </row>
    <row r="171" spans="1:7" ht="16.5" customHeight="1">
      <c r="A171" s="287">
        <v>153</v>
      </c>
      <c r="B171" s="280" t="s">
        <v>506</v>
      </c>
      <c r="C171" s="280" t="s">
        <v>507</v>
      </c>
      <c r="D171" s="280" t="s">
        <v>438</v>
      </c>
      <c r="E171" s="287">
        <v>4</v>
      </c>
      <c r="F171" s="287">
        <v>56.129999999999988</v>
      </c>
      <c r="G171" s="287" t="s">
        <v>869</v>
      </c>
    </row>
    <row r="172" spans="1:7" ht="45">
      <c r="A172" s="287">
        <v>154</v>
      </c>
      <c r="B172" s="280" t="s">
        <v>506</v>
      </c>
      <c r="C172" s="280" t="s">
        <v>507</v>
      </c>
      <c r="D172" s="280" t="s">
        <v>8</v>
      </c>
      <c r="E172" s="287">
        <v>7</v>
      </c>
      <c r="F172" s="287">
        <v>44.63</v>
      </c>
      <c r="G172" s="287" t="s">
        <v>869</v>
      </c>
    </row>
    <row r="173" spans="1:7" ht="45">
      <c r="A173" s="287">
        <v>155</v>
      </c>
      <c r="B173" s="280" t="s">
        <v>506</v>
      </c>
      <c r="C173" s="280" t="s">
        <v>507</v>
      </c>
      <c r="D173" s="280" t="s">
        <v>10</v>
      </c>
      <c r="E173" s="287">
        <v>1</v>
      </c>
      <c r="F173" s="287">
        <v>22.56</v>
      </c>
      <c r="G173" s="287" t="s">
        <v>869</v>
      </c>
    </row>
    <row r="174" spans="1:7" ht="30">
      <c r="A174" s="287">
        <v>156</v>
      </c>
      <c r="B174" s="280" t="s">
        <v>506</v>
      </c>
      <c r="C174" s="280" t="s">
        <v>508</v>
      </c>
      <c r="D174" s="280" t="s">
        <v>9</v>
      </c>
      <c r="E174" s="287">
        <v>6</v>
      </c>
      <c r="F174" s="287">
        <v>91.699999999999989</v>
      </c>
      <c r="G174" s="287" t="s">
        <v>42</v>
      </c>
    </row>
    <row r="175" spans="1:7" ht="30">
      <c r="A175" s="287">
        <v>157</v>
      </c>
      <c r="B175" s="280" t="s">
        <v>506</v>
      </c>
      <c r="C175" s="280" t="s">
        <v>508</v>
      </c>
      <c r="D175" s="280" t="s">
        <v>437</v>
      </c>
      <c r="E175" s="287">
        <v>6</v>
      </c>
      <c r="F175" s="287">
        <v>144.27000000000001</v>
      </c>
      <c r="G175" s="287" t="s">
        <v>42</v>
      </c>
    </row>
    <row r="176" spans="1:7" ht="30">
      <c r="A176" s="287">
        <v>158</v>
      </c>
      <c r="B176" s="280" t="s">
        <v>506</v>
      </c>
      <c r="C176" s="280" t="s">
        <v>508</v>
      </c>
      <c r="D176" s="280" t="s">
        <v>438</v>
      </c>
      <c r="E176" s="287">
        <v>1</v>
      </c>
      <c r="F176" s="287">
        <v>13.04</v>
      </c>
      <c r="G176" s="287" t="s">
        <v>42</v>
      </c>
    </row>
    <row r="177" spans="1:7" ht="30">
      <c r="A177" s="287">
        <v>159</v>
      </c>
      <c r="B177" s="280" t="s">
        <v>506</v>
      </c>
      <c r="C177" s="280" t="s">
        <v>508</v>
      </c>
      <c r="D177" s="280" t="s">
        <v>8</v>
      </c>
      <c r="E177" s="287">
        <v>4</v>
      </c>
      <c r="F177" s="287">
        <v>51.01</v>
      </c>
      <c r="G177" s="287" t="s">
        <v>42</v>
      </c>
    </row>
    <row r="178" spans="1:7" ht="30">
      <c r="A178" s="287">
        <v>160</v>
      </c>
      <c r="B178" s="280" t="s">
        <v>506</v>
      </c>
      <c r="C178" s="280" t="s">
        <v>508</v>
      </c>
      <c r="D178" s="280" t="s">
        <v>10</v>
      </c>
      <c r="E178" s="287">
        <v>2</v>
      </c>
      <c r="F178" s="287">
        <v>11</v>
      </c>
      <c r="G178" s="287" t="s">
        <v>42</v>
      </c>
    </row>
    <row r="179" spans="1:7" ht="30">
      <c r="A179" s="287">
        <v>161</v>
      </c>
      <c r="B179" s="280" t="s">
        <v>506</v>
      </c>
      <c r="C179" s="280" t="s">
        <v>509</v>
      </c>
      <c r="D179" s="280" t="s">
        <v>9</v>
      </c>
      <c r="E179" s="287">
        <v>4</v>
      </c>
      <c r="F179" s="287">
        <v>32.19</v>
      </c>
      <c r="G179" s="287" t="s">
        <v>42</v>
      </c>
    </row>
    <row r="180" spans="1:7" ht="30">
      <c r="A180" s="287">
        <v>162</v>
      </c>
      <c r="B180" s="280" t="s">
        <v>506</v>
      </c>
      <c r="C180" s="280" t="s">
        <v>509</v>
      </c>
      <c r="D180" s="280" t="s">
        <v>437</v>
      </c>
      <c r="E180" s="287">
        <v>2</v>
      </c>
      <c r="F180" s="287">
        <v>31.47</v>
      </c>
      <c r="G180" s="287" t="s">
        <v>42</v>
      </c>
    </row>
    <row r="181" spans="1:7" ht="30">
      <c r="A181" s="287">
        <v>163</v>
      </c>
      <c r="B181" s="280" t="s">
        <v>506</v>
      </c>
      <c r="C181" s="280" t="s">
        <v>509</v>
      </c>
      <c r="D181" s="280" t="s">
        <v>8</v>
      </c>
      <c r="E181" s="287">
        <v>2</v>
      </c>
      <c r="F181" s="287">
        <v>21.29</v>
      </c>
      <c r="G181" s="287" t="s">
        <v>42</v>
      </c>
    </row>
    <row r="182" spans="1:7" ht="30">
      <c r="A182" s="287">
        <v>164</v>
      </c>
      <c r="B182" s="280" t="s">
        <v>506</v>
      </c>
      <c r="C182" s="280" t="s">
        <v>509</v>
      </c>
      <c r="D182" s="280" t="s">
        <v>10</v>
      </c>
      <c r="E182" s="287">
        <v>1</v>
      </c>
      <c r="F182" s="287">
        <v>14.16</v>
      </c>
      <c r="G182" s="287" t="s">
        <v>42</v>
      </c>
    </row>
    <row r="183" spans="1:7" ht="16.5" customHeight="1">
      <c r="A183" s="287">
        <v>165</v>
      </c>
      <c r="B183" s="280" t="s">
        <v>506</v>
      </c>
      <c r="C183" s="280" t="s">
        <v>510</v>
      </c>
      <c r="D183" s="280" t="s">
        <v>9</v>
      </c>
      <c r="E183" s="287">
        <v>7</v>
      </c>
      <c r="F183" s="287">
        <v>189.78000000000003</v>
      </c>
      <c r="G183" s="287" t="s">
        <v>42</v>
      </c>
    </row>
    <row r="184" spans="1:7" ht="45">
      <c r="A184" s="287">
        <v>166</v>
      </c>
      <c r="B184" s="280" t="s">
        <v>506</v>
      </c>
      <c r="C184" s="280" t="s">
        <v>510</v>
      </c>
      <c r="D184" s="280" t="s">
        <v>437</v>
      </c>
      <c r="E184" s="287">
        <v>6</v>
      </c>
      <c r="F184" s="287">
        <v>318.40999999999997</v>
      </c>
      <c r="G184" s="287" t="s">
        <v>42</v>
      </c>
    </row>
    <row r="185" spans="1:7" ht="45">
      <c r="A185" s="287">
        <v>167</v>
      </c>
      <c r="B185" s="280" t="s">
        <v>506</v>
      </c>
      <c r="C185" s="280" t="s">
        <v>510</v>
      </c>
      <c r="D185" s="280" t="s">
        <v>438</v>
      </c>
      <c r="E185" s="287">
        <v>9</v>
      </c>
      <c r="F185" s="287">
        <v>238.09</v>
      </c>
      <c r="G185" s="287" t="s">
        <v>42</v>
      </c>
    </row>
    <row r="186" spans="1:7" ht="45">
      <c r="A186" s="287">
        <v>168</v>
      </c>
      <c r="B186" s="280" t="s">
        <v>506</v>
      </c>
      <c r="C186" s="280" t="s">
        <v>510</v>
      </c>
      <c r="D186" s="280" t="s">
        <v>8</v>
      </c>
      <c r="E186" s="287">
        <v>9</v>
      </c>
      <c r="F186" s="287">
        <v>184.79000000000002</v>
      </c>
      <c r="G186" s="287" t="s">
        <v>42</v>
      </c>
    </row>
    <row r="187" spans="1:7" ht="45">
      <c r="A187" s="287">
        <v>169</v>
      </c>
      <c r="B187" s="280" t="s">
        <v>506</v>
      </c>
      <c r="C187" s="280" t="s">
        <v>510</v>
      </c>
      <c r="D187" s="280" t="s">
        <v>10</v>
      </c>
      <c r="E187" s="287">
        <v>3</v>
      </c>
      <c r="F187" s="287">
        <v>60.74</v>
      </c>
      <c r="G187" s="287" t="s">
        <v>42</v>
      </c>
    </row>
    <row r="188" spans="1:7" ht="30">
      <c r="A188" s="287">
        <v>170</v>
      </c>
      <c r="B188" s="280" t="s">
        <v>511</v>
      </c>
      <c r="C188" s="280" t="s">
        <v>512</v>
      </c>
      <c r="D188" s="280" t="s">
        <v>9</v>
      </c>
      <c r="E188" s="287">
        <v>2</v>
      </c>
      <c r="F188" s="287">
        <v>27.5</v>
      </c>
      <c r="G188" s="287" t="s">
        <v>42</v>
      </c>
    </row>
    <row r="189" spans="1:7" ht="16.5" customHeight="1">
      <c r="A189" s="287">
        <v>171</v>
      </c>
      <c r="B189" s="280" t="s">
        <v>511</v>
      </c>
      <c r="C189" s="280" t="s">
        <v>512</v>
      </c>
      <c r="D189" s="280" t="s">
        <v>437</v>
      </c>
      <c r="E189" s="287">
        <v>2</v>
      </c>
      <c r="F189" s="287">
        <v>28.5</v>
      </c>
      <c r="G189" s="287" t="s">
        <v>42</v>
      </c>
    </row>
    <row r="190" spans="1:7" ht="30">
      <c r="A190" s="287">
        <v>172</v>
      </c>
      <c r="B190" s="280" t="s">
        <v>511</v>
      </c>
      <c r="C190" s="280" t="s">
        <v>512</v>
      </c>
      <c r="D190" s="280" t="s">
        <v>438</v>
      </c>
      <c r="E190" s="287">
        <v>1</v>
      </c>
      <c r="F190" s="287">
        <v>16</v>
      </c>
      <c r="G190" s="287" t="s">
        <v>42</v>
      </c>
    </row>
    <row r="191" spans="1:7" ht="30">
      <c r="A191" s="287">
        <v>173</v>
      </c>
      <c r="B191" s="280" t="s">
        <v>511</v>
      </c>
      <c r="C191" s="280" t="s">
        <v>512</v>
      </c>
      <c r="D191" s="280" t="s">
        <v>8</v>
      </c>
      <c r="E191" s="287">
        <v>2</v>
      </c>
      <c r="F191" s="287">
        <v>19.2</v>
      </c>
      <c r="G191" s="287" t="s">
        <v>42</v>
      </c>
    </row>
    <row r="192" spans="1:7" ht="30">
      <c r="A192" s="287">
        <v>174</v>
      </c>
      <c r="B192" s="280" t="s">
        <v>511</v>
      </c>
      <c r="C192" s="280" t="s">
        <v>512</v>
      </c>
      <c r="D192" s="280" t="s">
        <v>10</v>
      </c>
      <c r="E192" s="287">
        <v>1</v>
      </c>
      <c r="F192" s="287">
        <v>9.1999999999999993</v>
      </c>
      <c r="G192" s="287" t="s">
        <v>42</v>
      </c>
    </row>
    <row r="193" spans="1:7" ht="30">
      <c r="A193" s="287">
        <v>175</v>
      </c>
      <c r="B193" s="280" t="s">
        <v>513</v>
      </c>
      <c r="C193" s="280" t="s">
        <v>514</v>
      </c>
      <c r="D193" s="280" t="s">
        <v>9</v>
      </c>
      <c r="E193" s="287">
        <v>1</v>
      </c>
      <c r="F193" s="287">
        <v>10.5</v>
      </c>
      <c r="G193" s="287" t="s">
        <v>42</v>
      </c>
    </row>
    <row r="194" spans="1:7" ht="30">
      <c r="A194" s="287">
        <v>176</v>
      </c>
      <c r="B194" s="280" t="s">
        <v>513</v>
      </c>
      <c r="C194" s="280" t="s">
        <v>514</v>
      </c>
      <c r="D194" s="280" t="s">
        <v>437</v>
      </c>
      <c r="E194" s="287">
        <v>3</v>
      </c>
      <c r="F194" s="287">
        <v>38.5</v>
      </c>
      <c r="G194" s="287" t="s">
        <v>42</v>
      </c>
    </row>
    <row r="195" spans="1:7" ht="16.5" customHeight="1">
      <c r="A195" s="287">
        <v>177</v>
      </c>
      <c r="B195" s="280" t="s">
        <v>513</v>
      </c>
      <c r="C195" s="280" t="s">
        <v>514</v>
      </c>
      <c r="D195" s="280" t="s">
        <v>8</v>
      </c>
      <c r="E195" s="287">
        <v>1</v>
      </c>
      <c r="F195" s="287">
        <v>7.75</v>
      </c>
      <c r="G195" s="287" t="s">
        <v>42</v>
      </c>
    </row>
    <row r="196" spans="1:7" ht="30">
      <c r="A196" s="287">
        <v>178</v>
      </c>
      <c r="B196" s="280" t="s">
        <v>513</v>
      </c>
      <c r="C196" s="280" t="s">
        <v>514</v>
      </c>
      <c r="D196" s="280" t="s">
        <v>10</v>
      </c>
      <c r="E196" s="287">
        <v>2</v>
      </c>
      <c r="F196" s="287">
        <v>24.770000000000003</v>
      </c>
      <c r="G196" s="287" t="s">
        <v>42</v>
      </c>
    </row>
    <row r="197" spans="1:7" ht="45">
      <c r="A197" s="287">
        <v>179</v>
      </c>
      <c r="B197" s="280" t="s">
        <v>515</v>
      </c>
      <c r="C197" s="280" t="s">
        <v>516</v>
      </c>
      <c r="D197" s="280" t="s">
        <v>9</v>
      </c>
      <c r="E197" s="287">
        <v>1</v>
      </c>
      <c r="F197" s="287">
        <v>28</v>
      </c>
      <c r="G197" s="287" t="s">
        <v>42</v>
      </c>
    </row>
    <row r="198" spans="1:7" ht="45">
      <c r="A198" s="287">
        <v>180</v>
      </c>
      <c r="B198" s="280" t="s">
        <v>515</v>
      </c>
      <c r="C198" s="280" t="s">
        <v>516</v>
      </c>
      <c r="D198" s="280" t="s">
        <v>437</v>
      </c>
      <c r="E198" s="287">
        <v>3</v>
      </c>
      <c r="F198" s="287">
        <v>56.59</v>
      </c>
      <c r="G198" s="287" t="s">
        <v>42</v>
      </c>
    </row>
    <row r="199" spans="1:7" ht="45">
      <c r="A199" s="287">
        <v>181</v>
      </c>
      <c r="B199" s="280" t="s">
        <v>515</v>
      </c>
      <c r="C199" s="280" t="s">
        <v>516</v>
      </c>
      <c r="D199" s="280" t="s">
        <v>8</v>
      </c>
      <c r="E199" s="287">
        <v>3</v>
      </c>
      <c r="F199" s="287">
        <v>45.36</v>
      </c>
      <c r="G199" s="287" t="s">
        <v>42</v>
      </c>
    </row>
    <row r="200" spans="1:7" ht="45">
      <c r="A200" s="287">
        <v>182</v>
      </c>
      <c r="B200" s="280" t="s">
        <v>515</v>
      </c>
      <c r="C200" s="280" t="s">
        <v>516</v>
      </c>
      <c r="D200" s="280" t="s">
        <v>10</v>
      </c>
      <c r="E200" s="287">
        <v>1</v>
      </c>
      <c r="F200" s="287">
        <v>14.53</v>
      </c>
      <c r="G200" s="287" t="s">
        <v>42</v>
      </c>
    </row>
    <row r="201" spans="1:7" ht="30">
      <c r="A201" s="287">
        <v>183</v>
      </c>
      <c r="B201" s="280" t="s">
        <v>517</v>
      </c>
      <c r="C201" s="280" t="s">
        <v>518</v>
      </c>
      <c r="D201" s="280" t="s">
        <v>9</v>
      </c>
      <c r="E201" s="287">
        <v>4</v>
      </c>
      <c r="F201" s="287">
        <v>31.6</v>
      </c>
      <c r="G201" s="287" t="s">
        <v>42</v>
      </c>
    </row>
    <row r="202" spans="1:7" ht="30">
      <c r="A202" s="287">
        <v>184</v>
      </c>
      <c r="B202" s="280" t="s">
        <v>517</v>
      </c>
      <c r="C202" s="280" t="s">
        <v>518</v>
      </c>
      <c r="D202" s="280" t="s">
        <v>8</v>
      </c>
      <c r="E202" s="287">
        <v>3</v>
      </c>
      <c r="F202" s="287">
        <v>14.5</v>
      </c>
      <c r="G202" s="287" t="s">
        <v>42</v>
      </c>
    </row>
    <row r="203" spans="1:7" ht="30">
      <c r="A203" s="287">
        <v>185</v>
      </c>
      <c r="B203" s="280" t="s">
        <v>517</v>
      </c>
      <c r="C203" s="280" t="s">
        <v>518</v>
      </c>
      <c r="D203" s="280" t="s">
        <v>10</v>
      </c>
      <c r="E203" s="287">
        <v>5</v>
      </c>
      <c r="F203" s="287">
        <v>104.9</v>
      </c>
      <c r="G203" s="287" t="s">
        <v>42</v>
      </c>
    </row>
    <row r="204" spans="1:7" ht="45">
      <c r="A204" s="287">
        <v>186</v>
      </c>
      <c r="B204" s="280" t="s">
        <v>519</v>
      </c>
      <c r="C204" s="280" t="s">
        <v>520</v>
      </c>
      <c r="D204" s="280" t="s">
        <v>9</v>
      </c>
      <c r="E204" s="287">
        <v>6</v>
      </c>
      <c r="F204" s="287">
        <v>63.9</v>
      </c>
      <c r="G204" s="287" t="s">
        <v>42</v>
      </c>
    </row>
    <row r="205" spans="1:7" ht="16.5" customHeight="1">
      <c r="A205" s="287">
        <v>187</v>
      </c>
      <c r="B205" s="280" t="s">
        <v>519</v>
      </c>
      <c r="C205" s="280" t="s">
        <v>520</v>
      </c>
      <c r="D205" s="280" t="s">
        <v>437</v>
      </c>
      <c r="E205" s="287">
        <v>3</v>
      </c>
      <c r="F205" s="287">
        <v>46.4</v>
      </c>
      <c r="G205" s="287" t="s">
        <v>42</v>
      </c>
    </row>
    <row r="206" spans="1:7" ht="45">
      <c r="A206" s="287">
        <v>188</v>
      </c>
      <c r="B206" s="280" t="s">
        <v>519</v>
      </c>
      <c r="C206" s="280" t="s">
        <v>520</v>
      </c>
      <c r="D206" s="280" t="s">
        <v>8</v>
      </c>
      <c r="E206" s="287">
        <v>6</v>
      </c>
      <c r="F206" s="287">
        <v>41.699999999999996</v>
      </c>
      <c r="G206" s="287" t="s">
        <v>42</v>
      </c>
    </row>
    <row r="207" spans="1:7" ht="45">
      <c r="A207" s="287">
        <v>189</v>
      </c>
      <c r="B207" s="280" t="s">
        <v>519</v>
      </c>
      <c r="C207" s="280" t="s">
        <v>520</v>
      </c>
      <c r="D207" s="280" t="s">
        <v>10</v>
      </c>
      <c r="E207" s="287">
        <v>5</v>
      </c>
      <c r="F207" s="287">
        <v>83.8</v>
      </c>
      <c r="G207" s="287" t="s">
        <v>42</v>
      </c>
    </row>
    <row r="208" spans="1:7" ht="45">
      <c r="A208" s="287">
        <v>190</v>
      </c>
      <c r="B208" s="280" t="s">
        <v>521</v>
      </c>
      <c r="C208" s="280" t="s">
        <v>522</v>
      </c>
      <c r="D208" s="280" t="s">
        <v>9</v>
      </c>
      <c r="E208" s="287">
        <v>3</v>
      </c>
      <c r="F208" s="287">
        <v>30.049999999999997</v>
      </c>
      <c r="G208" s="287" t="s">
        <v>42</v>
      </c>
    </row>
    <row r="209" spans="1:7" ht="45">
      <c r="A209" s="287">
        <v>191</v>
      </c>
      <c r="B209" s="280" t="s">
        <v>521</v>
      </c>
      <c r="C209" s="280" t="s">
        <v>522</v>
      </c>
      <c r="D209" s="280" t="s">
        <v>437</v>
      </c>
      <c r="E209" s="287">
        <v>3</v>
      </c>
      <c r="F209" s="287">
        <v>48.95</v>
      </c>
      <c r="G209" s="287" t="s">
        <v>42</v>
      </c>
    </row>
    <row r="210" spans="1:7" ht="45">
      <c r="A210" s="287">
        <v>192</v>
      </c>
      <c r="B210" s="280" t="s">
        <v>521</v>
      </c>
      <c r="C210" s="280" t="s">
        <v>522</v>
      </c>
      <c r="D210" s="280" t="s">
        <v>438</v>
      </c>
      <c r="E210" s="287">
        <v>3</v>
      </c>
      <c r="F210" s="287">
        <v>26.08</v>
      </c>
      <c r="G210" s="287" t="s">
        <v>42</v>
      </c>
    </row>
    <row r="211" spans="1:7" ht="45">
      <c r="A211" s="287">
        <v>193</v>
      </c>
      <c r="B211" s="280" t="s">
        <v>521</v>
      </c>
      <c r="C211" s="280" t="s">
        <v>522</v>
      </c>
      <c r="D211" s="280" t="s">
        <v>8</v>
      </c>
      <c r="E211" s="287">
        <v>4</v>
      </c>
      <c r="F211" s="287">
        <v>42.78</v>
      </c>
      <c r="G211" s="287" t="s">
        <v>42</v>
      </c>
    </row>
    <row r="212" spans="1:7" ht="16.5" customHeight="1">
      <c r="A212" s="148"/>
      <c r="B212" s="680" t="s">
        <v>523</v>
      </c>
      <c r="C212" s="681"/>
      <c r="D212" s="681"/>
      <c r="E212" s="682"/>
      <c r="F212" s="450">
        <f>SUM(F169:F211)</f>
        <v>2890.6200000000003</v>
      </c>
      <c r="G212" s="285"/>
    </row>
    <row r="213" spans="1:7" ht="15">
      <c r="A213" s="286"/>
      <c r="B213" s="286" t="s">
        <v>506</v>
      </c>
      <c r="C213" s="286" t="s">
        <v>453</v>
      </c>
      <c r="D213" s="286" t="s">
        <v>453</v>
      </c>
      <c r="E213" s="286"/>
      <c r="F213" s="286">
        <v>11000</v>
      </c>
      <c r="G213" s="286"/>
    </row>
    <row r="214" spans="1:7" ht="15" customHeight="1">
      <c r="A214" s="677" t="s">
        <v>524</v>
      </c>
      <c r="B214" s="678"/>
      <c r="C214" s="678"/>
      <c r="D214" s="678"/>
      <c r="E214" s="678"/>
      <c r="F214" s="678"/>
      <c r="G214" s="679"/>
    </row>
    <row r="215" spans="1:7" ht="45">
      <c r="A215" s="287">
        <v>194</v>
      </c>
      <c r="B215" s="280" t="s">
        <v>525</v>
      </c>
      <c r="C215" s="280" t="s">
        <v>526</v>
      </c>
      <c r="D215" s="280" t="s">
        <v>9</v>
      </c>
      <c r="E215" s="287">
        <v>10</v>
      </c>
      <c r="F215" s="287">
        <v>306.70000000000005</v>
      </c>
      <c r="G215" s="287" t="s">
        <v>869</v>
      </c>
    </row>
    <row r="216" spans="1:7" ht="45">
      <c r="A216" s="287">
        <f>A215+1</f>
        <v>195</v>
      </c>
      <c r="B216" s="280" t="s">
        <v>525</v>
      </c>
      <c r="C216" s="280" t="s">
        <v>526</v>
      </c>
      <c r="D216" s="280" t="s">
        <v>437</v>
      </c>
      <c r="E216" s="287">
        <v>25</v>
      </c>
      <c r="F216" s="287">
        <v>676.59999999999991</v>
      </c>
      <c r="G216" s="287" t="s">
        <v>869</v>
      </c>
    </row>
    <row r="217" spans="1:7" ht="16.5" customHeight="1">
      <c r="A217" s="287">
        <f t="shared" ref="A217:A233" si="0">A216+1</f>
        <v>196</v>
      </c>
      <c r="B217" s="280" t="s">
        <v>525</v>
      </c>
      <c r="C217" s="280" t="s">
        <v>526</v>
      </c>
      <c r="D217" s="280" t="s">
        <v>438</v>
      </c>
      <c r="E217" s="287">
        <v>3</v>
      </c>
      <c r="F217" s="287">
        <v>136.19999999999999</v>
      </c>
      <c r="G217" s="287" t="s">
        <v>869</v>
      </c>
    </row>
    <row r="218" spans="1:7" ht="45">
      <c r="A218" s="287">
        <f t="shared" si="0"/>
        <v>197</v>
      </c>
      <c r="B218" s="280" t="s">
        <v>525</v>
      </c>
      <c r="C218" s="280" t="s">
        <v>526</v>
      </c>
      <c r="D218" s="280" t="s">
        <v>8</v>
      </c>
      <c r="E218" s="287">
        <v>8</v>
      </c>
      <c r="F218" s="287">
        <v>68.899999999999991</v>
      </c>
      <c r="G218" s="287" t="s">
        <v>869</v>
      </c>
    </row>
    <row r="219" spans="1:7" ht="45">
      <c r="A219" s="287">
        <f t="shared" si="0"/>
        <v>198</v>
      </c>
      <c r="B219" s="280" t="s">
        <v>525</v>
      </c>
      <c r="C219" s="280" t="s">
        <v>526</v>
      </c>
      <c r="D219" s="280" t="s">
        <v>10</v>
      </c>
      <c r="E219" s="287">
        <v>2</v>
      </c>
      <c r="F219" s="287">
        <v>33.1</v>
      </c>
      <c r="G219" s="287" t="s">
        <v>869</v>
      </c>
    </row>
    <row r="220" spans="1:7" ht="30">
      <c r="A220" s="287">
        <f t="shared" si="0"/>
        <v>199</v>
      </c>
      <c r="B220" s="280" t="s">
        <v>525</v>
      </c>
      <c r="C220" s="280" t="s">
        <v>527</v>
      </c>
      <c r="D220" s="280" t="s">
        <v>9</v>
      </c>
      <c r="E220" s="287">
        <v>2</v>
      </c>
      <c r="F220" s="287">
        <v>14.8</v>
      </c>
      <c r="G220" s="287" t="s">
        <v>42</v>
      </c>
    </row>
    <row r="221" spans="1:7" ht="30">
      <c r="A221" s="287">
        <f t="shared" si="0"/>
        <v>200</v>
      </c>
      <c r="B221" s="280" t="s">
        <v>525</v>
      </c>
      <c r="C221" s="280" t="s">
        <v>527</v>
      </c>
      <c r="D221" s="280" t="s">
        <v>437</v>
      </c>
      <c r="E221" s="287">
        <v>2</v>
      </c>
      <c r="F221" s="287">
        <v>16.8</v>
      </c>
      <c r="G221" s="287" t="s">
        <v>42</v>
      </c>
    </row>
    <row r="222" spans="1:7" ht="30">
      <c r="A222" s="287">
        <f t="shared" si="0"/>
        <v>201</v>
      </c>
      <c r="B222" s="280" t="s">
        <v>525</v>
      </c>
      <c r="C222" s="280" t="s">
        <v>527</v>
      </c>
      <c r="D222" s="280" t="s">
        <v>438</v>
      </c>
      <c r="E222" s="287">
        <v>1</v>
      </c>
      <c r="F222" s="287">
        <v>2.8</v>
      </c>
      <c r="G222" s="287" t="s">
        <v>42</v>
      </c>
    </row>
    <row r="223" spans="1:7" ht="30">
      <c r="A223" s="287">
        <f t="shared" si="0"/>
        <v>202</v>
      </c>
      <c r="B223" s="280" t="s">
        <v>525</v>
      </c>
      <c r="C223" s="280" t="s">
        <v>527</v>
      </c>
      <c r="D223" s="280" t="s">
        <v>8</v>
      </c>
      <c r="E223" s="287">
        <v>4</v>
      </c>
      <c r="F223" s="287">
        <v>28.799999999999997</v>
      </c>
      <c r="G223" s="287" t="s">
        <v>42</v>
      </c>
    </row>
    <row r="224" spans="1:7" ht="45">
      <c r="A224" s="287">
        <f t="shared" si="0"/>
        <v>203</v>
      </c>
      <c r="B224" s="280" t="s">
        <v>525</v>
      </c>
      <c r="C224" s="280" t="s">
        <v>528</v>
      </c>
      <c r="D224" s="280" t="s">
        <v>9</v>
      </c>
      <c r="E224" s="287">
        <v>2</v>
      </c>
      <c r="F224" s="287">
        <v>92.6</v>
      </c>
      <c r="G224" s="287" t="s">
        <v>42</v>
      </c>
    </row>
    <row r="225" spans="1:7" ht="45">
      <c r="A225" s="287">
        <f t="shared" si="0"/>
        <v>204</v>
      </c>
      <c r="B225" s="280" t="s">
        <v>525</v>
      </c>
      <c r="C225" s="280" t="s">
        <v>528</v>
      </c>
      <c r="D225" s="280" t="s">
        <v>437</v>
      </c>
      <c r="E225" s="287">
        <v>8</v>
      </c>
      <c r="F225" s="287">
        <v>153.50000000000003</v>
      </c>
      <c r="G225" s="287" t="s">
        <v>42</v>
      </c>
    </row>
    <row r="226" spans="1:7" ht="45">
      <c r="A226" s="287">
        <f t="shared" si="0"/>
        <v>205</v>
      </c>
      <c r="B226" s="280" t="s">
        <v>525</v>
      </c>
      <c r="C226" s="280" t="s">
        <v>528</v>
      </c>
      <c r="D226" s="280" t="s">
        <v>438</v>
      </c>
      <c r="E226" s="287">
        <v>2</v>
      </c>
      <c r="F226" s="287">
        <v>53</v>
      </c>
      <c r="G226" s="287" t="s">
        <v>42</v>
      </c>
    </row>
    <row r="227" spans="1:7" ht="45">
      <c r="A227" s="287">
        <f t="shared" si="0"/>
        <v>206</v>
      </c>
      <c r="B227" s="280" t="s">
        <v>525</v>
      </c>
      <c r="C227" s="280" t="s">
        <v>528</v>
      </c>
      <c r="D227" s="280" t="s">
        <v>8</v>
      </c>
      <c r="E227" s="287">
        <v>7</v>
      </c>
      <c r="F227" s="287">
        <v>93</v>
      </c>
      <c r="G227" s="287" t="s">
        <v>42</v>
      </c>
    </row>
    <row r="228" spans="1:7" ht="45">
      <c r="A228" s="287">
        <f t="shared" si="0"/>
        <v>207</v>
      </c>
      <c r="B228" s="280" t="s">
        <v>525</v>
      </c>
      <c r="C228" s="280" t="s">
        <v>528</v>
      </c>
      <c r="D228" s="280" t="s">
        <v>10</v>
      </c>
      <c r="E228" s="287">
        <v>1</v>
      </c>
      <c r="F228" s="287">
        <v>11.4</v>
      </c>
      <c r="G228" s="287" t="s">
        <v>42</v>
      </c>
    </row>
    <row r="229" spans="1:7" ht="30">
      <c r="A229" s="287">
        <f t="shared" si="0"/>
        <v>208</v>
      </c>
      <c r="B229" s="280" t="s">
        <v>529</v>
      </c>
      <c r="C229" s="280" t="s">
        <v>530</v>
      </c>
      <c r="D229" s="280" t="s">
        <v>9</v>
      </c>
      <c r="E229" s="287">
        <v>4</v>
      </c>
      <c r="F229" s="287">
        <v>41.1</v>
      </c>
      <c r="G229" s="287" t="s">
        <v>42</v>
      </c>
    </row>
    <row r="230" spans="1:7" ht="30">
      <c r="A230" s="287">
        <f t="shared" si="0"/>
        <v>209</v>
      </c>
      <c r="B230" s="280" t="s">
        <v>529</v>
      </c>
      <c r="C230" s="280" t="s">
        <v>530</v>
      </c>
      <c r="D230" s="280" t="s">
        <v>437</v>
      </c>
      <c r="E230" s="287">
        <v>3</v>
      </c>
      <c r="F230" s="287">
        <v>47</v>
      </c>
      <c r="G230" s="287" t="s">
        <v>42</v>
      </c>
    </row>
    <row r="231" spans="1:7" ht="30">
      <c r="A231" s="287">
        <f t="shared" si="0"/>
        <v>210</v>
      </c>
      <c r="B231" s="280" t="s">
        <v>529</v>
      </c>
      <c r="C231" s="280" t="s">
        <v>530</v>
      </c>
      <c r="D231" s="280" t="s">
        <v>438</v>
      </c>
      <c r="E231" s="287">
        <v>1</v>
      </c>
      <c r="F231" s="287">
        <v>4.5</v>
      </c>
      <c r="G231" s="287" t="s">
        <v>42</v>
      </c>
    </row>
    <row r="232" spans="1:7" ht="16.5" customHeight="1">
      <c r="A232" s="287">
        <f t="shared" si="0"/>
        <v>211</v>
      </c>
      <c r="B232" s="280" t="s">
        <v>529</v>
      </c>
      <c r="C232" s="280" t="s">
        <v>530</v>
      </c>
      <c r="D232" s="280" t="s">
        <v>8</v>
      </c>
      <c r="E232" s="287">
        <v>7</v>
      </c>
      <c r="F232" s="287">
        <v>44.5</v>
      </c>
      <c r="G232" s="287" t="s">
        <v>42</v>
      </c>
    </row>
    <row r="233" spans="1:7" ht="30">
      <c r="A233" s="287">
        <f t="shared" si="0"/>
        <v>212</v>
      </c>
      <c r="B233" s="280" t="s">
        <v>529</v>
      </c>
      <c r="C233" s="280" t="s">
        <v>530</v>
      </c>
      <c r="D233" s="280" t="s">
        <v>10</v>
      </c>
      <c r="E233" s="287">
        <v>1</v>
      </c>
      <c r="F233" s="287">
        <v>11.9</v>
      </c>
      <c r="G233" s="287" t="s">
        <v>42</v>
      </c>
    </row>
    <row r="234" spans="1:7" ht="15">
      <c r="A234" s="148"/>
      <c r="B234" s="680" t="s">
        <v>539</v>
      </c>
      <c r="C234" s="681"/>
      <c r="D234" s="681"/>
      <c r="E234" s="682"/>
      <c r="F234" s="450">
        <f ca="1">SUM(F215:F334)</f>
        <v>3681.4999999999991</v>
      </c>
      <c r="G234" s="285"/>
    </row>
    <row r="235" spans="1:7" ht="45">
      <c r="A235" s="286"/>
      <c r="B235" s="286" t="s">
        <v>540</v>
      </c>
      <c r="C235" s="286" t="s">
        <v>453</v>
      </c>
      <c r="D235" s="286" t="s">
        <v>453</v>
      </c>
      <c r="E235" s="286"/>
      <c r="F235" s="286">
        <v>6320</v>
      </c>
      <c r="G235" s="286"/>
    </row>
    <row r="236" spans="1:7" ht="15" customHeight="1">
      <c r="A236" s="677" t="s">
        <v>541</v>
      </c>
      <c r="B236" s="678"/>
      <c r="C236" s="678"/>
      <c r="D236" s="678"/>
      <c r="E236" s="678"/>
      <c r="F236" s="678"/>
      <c r="G236" s="679"/>
    </row>
    <row r="237" spans="1:7" ht="45">
      <c r="A237" s="288">
        <f>A233+1</f>
        <v>213</v>
      </c>
      <c r="B237" s="282" t="s">
        <v>542</v>
      </c>
      <c r="C237" s="282" t="s">
        <v>543</v>
      </c>
      <c r="D237" s="280" t="s">
        <v>9</v>
      </c>
      <c r="E237" s="281">
        <v>8</v>
      </c>
      <c r="F237" s="281">
        <v>366.46999999999997</v>
      </c>
      <c r="G237" s="280" t="s">
        <v>869</v>
      </c>
    </row>
    <row r="238" spans="1:7" ht="16.5" customHeight="1">
      <c r="A238" s="288">
        <f>A237+1</f>
        <v>214</v>
      </c>
      <c r="B238" s="282" t="s">
        <v>542</v>
      </c>
      <c r="C238" s="282" t="s">
        <v>543</v>
      </c>
      <c r="D238" s="280" t="s">
        <v>437</v>
      </c>
      <c r="E238" s="281">
        <v>42</v>
      </c>
      <c r="F238" s="281">
        <v>1049.6100000000001</v>
      </c>
      <c r="G238" s="280" t="s">
        <v>869</v>
      </c>
    </row>
    <row r="239" spans="1:7" ht="45">
      <c r="A239" s="288">
        <f t="shared" ref="A239:A280" si="1">A238+1</f>
        <v>215</v>
      </c>
      <c r="B239" s="282" t="s">
        <v>542</v>
      </c>
      <c r="C239" s="282" t="s">
        <v>543</v>
      </c>
      <c r="D239" s="280" t="s">
        <v>438</v>
      </c>
      <c r="E239" s="281">
        <v>9</v>
      </c>
      <c r="F239" s="281">
        <v>211.46999999999997</v>
      </c>
      <c r="G239" s="280" t="s">
        <v>869</v>
      </c>
    </row>
    <row r="240" spans="1:7" ht="45">
      <c r="A240" s="288">
        <f t="shared" si="1"/>
        <v>216</v>
      </c>
      <c r="B240" s="282" t="s">
        <v>542</v>
      </c>
      <c r="C240" s="282" t="s">
        <v>543</v>
      </c>
      <c r="D240" s="280" t="s">
        <v>8</v>
      </c>
      <c r="E240" s="281">
        <v>9</v>
      </c>
      <c r="F240" s="281">
        <v>115.68</v>
      </c>
      <c r="G240" s="280" t="s">
        <v>869</v>
      </c>
    </row>
    <row r="241" spans="1:7" ht="45">
      <c r="A241" s="288">
        <f t="shared" si="1"/>
        <v>217</v>
      </c>
      <c r="B241" s="282" t="s">
        <v>542</v>
      </c>
      <c r="C241" s="282" t="s">
        <v>543</v>
      </c>
      <c r="D241" s="280" t="s">
        <v>10</v>
      </c>
      <c r="E241" s="281">
        <v>2</v>
      </c>
      <c r="F241" s="281">
        <v>51.25</v>
      </c>
      <c r="G241" s="280" t="s">
        <v>869</v>
      </c>
    </row>
    <row r="242" spans="1:7" ht="15">
      <c r="A242" s="288">
        <f t="shared" si="1"/>
        <v>218</v>
      </c>
      <c r="B242" s="282" t="s">
        <v>542</v>
      </c>
      <c r="C242" s="282" t="s">
        <v>544</v>
      </c>
      <c r="D242" s="280" t="s">
        <v>9</v>
      </c>
      <c r="E242" s="281">
        <v>1</v>
      </c>
      <c r="F242" s="281">
        <v>3.89</v>
      </c>
      <c r="G242" s="280" t="s">
        <v>42</v>
      </c>
    </row>
    <row r="243" spans="1:7" ht="30">
      <c r="A243" s="288">
        <f t="shared" si="1"/>
        <v>219</v>
      </c>
      <c r="B243" s="282" t="s">
        <v>542</v>
      </c>
      <c r="C243" s="282" t="s">
        <v>544</v>
      </c>
      <c r="D243" s="280" t="s">
        <v>437</v>
      </c>
      <c r="E243" s="281">
        <v>1</v>
      </c>
      <c r="F243" s="281">
        <v>17.170000000000002</v>
      </c>
      <c r="G243" s="280" t="s">
        <v>42</v>
      </c>
    </row>
    <row r="244" spans="1:7" ht="16.5" customHeight="1">
      <c r="A244" s="288">
        <f t="shared" si="1"/>
        <v>220</v>
      </c>
      <c r="B244" s="282" t="s">
        <v>542</v>
      </c>
      <c r="C244" s="282" t="s">
        <v>544</v>
      </c>
      <c r="D244" s="280" t="s">
        <v>8</v>
      </c>
      <c r="E244" s="281">
        <v>3</v>
      </c>
      <c r="F244" s="281">
        <v>26.709999999999997</v>
      </c>
      <c r="G244" s="280" t="s">
        <v>42</v>
      </c>
    </row>
    <row r="245" spans="1:7" ht="30">
      <c r="A245" s="288">
        <f t="shared" si="1"/>
        <v>221</v>
      </c>
      <c r="B245" s="282" t="s">
        <v>542</v>
      </c>
      <c r="C245" s="282" t="s">
        <v>545</v>
      </c>
      <c r="D245" s="280" t="s">
        <v>9</v>
      </c>
      <c r="E245" s="281">
        <v>1</v>
      </c>
      <c r="F245" s="281">
        <v>55.98</v>
      </c>
      <c r="G245" s="280" t="s">
        <v>42</v>
      </c>
    </row>
    <row r="246" spans="1:7" ht="30">
      <c r="A246" s="288">
        <f t="shared" si="1"/>
        <v>222</v>
      </c>
      <c r="B246" s="282" t="s">
        <v>542</v>
      </c>
      <c r="C246" s="282" t="s">
        <v>545</v>
      </c>
      <c r="D246" s="280" t="s">
        <v>437</v>
      </c>
      <c r="E246" s="281">
        <v>12</v>
      </c>
      <c r="F246" s="281">
        <v>177.34999999999997</v>
      </c>
      <c r="G246" s="280" t="s">
        <v>42</v>
      </c>
    </row>
    <row r="247" spans="1:7" ht="30">
      <c r="A247" s="288">
        <f t="shared" si="1"/>
        <v>223</v>
      </c>
      <c r="B247" s="282" t="s">
        <v>542</v>
      </c>
      <c r="C247" s="282" t="s">
        <v>545</v>
      </c>
      <c r="D247" s="280" t="s">
        <v>8</v>
      </c>
      <c r="E247" s="281">
        <v>2</v>
      </c>
      <c r="F247" s="281">
        <v>15.6</v>
      </c>
      <c r="G247" s="280" t="s">
        <v>42</v>
      </c>
    </row>
    <row r="248" spans="1:7" ht="45">
      <c r="A248" s="288">
        <f t="shared" si="1"/>
        <v>224</v>
      </c>
      <c r="B248" s="282" t="s">
        <v>546</v>
      </c>
      <c r="C248" s="282" t="s">
        <v>547</v>
      </c>
      <c r="D248" s="280" t="s">
        <v>9</v>
      </c>
      <c r="E248" s="281">
        <v>1</v>
      </c>
      <c r="F248" s="281">
        <v>2.95</v>
      </c>
      <c r="G248" s="280" t="s">
        <v>42</v>
      </c>
    </row>
    <row r="249" spans="1:7" ht="45">
      <c r="A249" s="288">
        <f t="shared" si="1"/>
        <v>225</v>
      </c>
      <c r="B249" s="282" t="s">
        <v>546</v>
      </c>
      <c r="C249" s="282" t="s">
        <v>547</v>
      </c>
      <c r="D249" s="280" t="s">
        <v>548</v>
      </c>
      <c r="E249" s="281">
        <v>1</v>
      </c>
      <c r="F249" s="281">
        <v>13.7</v>
      </c>
      <c r="G249" s="280" t="s">
        <v>42</v>
      </c>
    </row>
    <row r="250" spans="1:7" ht="16.5" customHeight="1">
      <c r="A250" s="288">
        <f t="shared" si="1"/>
        <v>226</v>
      </c>
      <c r="B250" s="282" t="s">
        <v>549</v>
      </c>
      <c r="C250" s="282" t="s">
        <v>547</v>
      </c>
      <c r="D250" s="280" t="s">
        <v>9</v>
      </c>
      <c r="E250" s="281">
        <v>1</v>
      </c>
      <c r="F250" s="281">
        <v>3.65</v>
      </c>
      <c r="G250" s="280" t="s">
        <v>42</v>
      </c>
    </row>
    <row r="251" spans="1:7" ht="45">
      <c r="A251" s="288">
        <f t="shared" si="1"/>
        <v>227</v>
      </c>
      <c r="B251" s="282" t="s">
        <v>549</v>
      </c>
      <c r="C251" s="282" t="s">
        <v>547</v>
      </c>
      <c r="D251" s="280" t="s">
        <v>548</v>
      </c>
      <c r="E251" s="281">
        <v>1</v>
      </c>
      <c r="F251" s="281">
        <v>20.75</v>
      </c>
      <c r="G251" s="280" t="s">
        <v>42</v>
      </c>
    </row>
    <row r="252" spans="1:7" ht="45">
      <c r="A252" s="288">
        <f t="shared" si="1"/>
        <v>228</v>
      </c>
      <c r="B252" s="282" t="s">
        <v>549</v>
      </c>
      <c r="C252" s="282" t="s">
        <v>547</v>
      </c>
      <c r="D252" s="280" t="s">
        <v>550</v>
      </c>
      <c r="E252" s="281">
        <v>2</v>
      </c>
      <c r="F252" s="281">
        <v>18.350000000000001</v>
      </c>
      <c r="G252" s="280" t="s">
        <v>42</v>
      </c>
    </row>
    <row r="253" spans="1:7" ht="45">
      <c r="A253" s="288">
        <f t="shared" si="1"/>
        <v>229</v>
      </c>
      <c r="B253" s="282" t="s">
        <v>549</v>
      </c>
      <c r="C253" s="282" t="s">
        <v>547</v>
      </c>
      <c r="D253" s="280" t="s">
        <v>551</v>
      </c>
      <c r="E253" s="281">
        <v>1</v>
      </c>
      <c r="F253" s="281">
        <v>4.1500000000000004</v>
      </c>
      <c r="G253" s="280" t="s">
        <v>42</v>
      </c>
    </row>
    <row r="254" spans="1:7" ht="45">
      <c r="A254" s="288">
        <f t="shared" si="1"/>
        <v>230</v>
      </c>
      <c r="B254" s="282" t="s">
        <v>552</v>
      </c>
      <c r="C254" s="282" t="s">
        <v>463</v>
      </c>
      <c r="D254" s="280" t="s">
        <v>9</v>
      </c>
      <c r="E254" s="281">
        <v>7</v>
      </c>
      <c r="F254" s="281">
        <v>52.500000000000007</v>
      </c>
      <c r="G254" s="280" t="s">
        <v>42</v>
      </c>
    </row>
    <row r="255" spans="1:7" ht="45">
      <c r="A255" s="288">
        <f t="shared" si="1"/>
        <v>231</v>
      </c>
      <c r="B255" s="282" t="s">
        <v>552</v>
      </c>
      <c r="C255" s="282" t="s">
        <v>463</v>
      </c>
      <c r="D255" s="280" t="s">
        <v>437</v>
      </c>
      <c r="E255" s="281">
        <v>4</v>
      </c>
      <c r="F255" s="281">
        <v>66.099999999999994</v>
      </c>
      <c r="G255" s="280" t="s">
        <v>42</v>
      </c>
    </row>
    <row r="256" spans="1:7" ht="15" customHeight="1">
      <c r="A256" s="288">
        <f t="shared" si="1"/>
        <v>232</v>
      </c>
      <c r="B256" s="282" t="s">
        <v>552</v>
      </c>
      <c r="C256" s="282" t="s">
        <v>463</v>
      </c>
      <c r="D256" s="280" t="s">
        <v>8</v>
      </c>
      <c r="E256" s="281">
        <v>5</v>
      </c>
      <c r="F256" s="281">
        <v>57.17</v>
      </c>
      <c r="G256" s="280" t="s">
        <v>42</v>
      </c>
    </row>
    <row r="257" spans="1:7" ht="45">
      <c r="A257" s="288">
        <f t="shared" si="1"/>
        <v>233</v>
      </c>
      <c r="B257" s="282" t="s">
        <v>552</v>
      </c>
      <c r="C257" s="282" t="s">
        <v>463</v>
      </c>
      <c r="D257" s="280" t="s">
        <v>10</v>
      </c>
      <c r="E257" s="281">
        <v>2</v>
      </c>
      <c r="F257" s="281">
        <v>38</v>
      </c>
      <c r="G257" s="280" t="s">
        <v>42</v>
      </c>
    </row>
    <row r="258" spans="1:7" ht="30">
      <c r="A258" s="288">
        <f t="shared" si="1"/>
        <v>234</v>
      </c>
      <c r="B258" s="282" t="s">
        <v>553</v>
      </c>
      <c r="C258" s="282" t="s">
        <v>554</v>
      </c>
      <c r="D258" s="280" t="s">
        <v>9</v>
      </c>
      <c r="E258" s="281">
        <v>3</v>
      </c>
      <c r="F258" s="281">
        <v>35</v>
      </c>
      <c r="G258" s="280" t="s">
        <v>42</v>
      </c>
    </row>
    <row r="259" spans="1:7" ht="30">
      <c r="A259" s="288">
        <f t="shared" si="1"/>
        <v>235</v>
      </c>
      <c r="B259" s="282" t="s">
        <v>553</v>
      </c>
      <c r="C259" s="282" t="s">
        <v>554</v>
      </c>
      <c r="D259" s="280" t="s">
        <v>437</v>
      </c>
      <c r="E259" s="281">
        <v>5</v>
      </c>
      <c r="F259" s="281">
        <v>74.03</v>
      </c>
      <c r="G259" s="280" t="s">
        <v>42</v>
      </c>
    </row>
    <row r="260" spans="1:7" ht="30">
      <c r="A260" s="288">
        <f t="shared" si="1"/>
        <v>236</v>
      </c>
      <c r="B260" s="282" t="s">
        <v>553</v>
      </c>
      <c r="C260" s="282" t="s">
        <v>554</v>
      </c>
      <c r="D260" s="280" t="s">
        <v>438</v>
      </c>
      <c r="E260" s="281">
        <v>4</v>
      </c>
      <c r="F260" s="281">
        <v>38.200000000000003</v>
      </c>
      <c r="G260" s="280" t="s">
        <v>42</v>
      </c>
    </row>
    <row r="261" spans="1:7" ht="30">
      <c r="A261" s="288">
        <f t="shared" si="1"/>
        <v>237</v>
      </c>
      <c r="B261" s="282" t="s">
        <v>553</v>
      </c>
      <c r="C261" s="282" t="s">
        <v>554</v>
      </c>
      <c r="D261" s="280" t="s">
        <v>8</v>
      </c>
      <c r="E261" s="281">
        <v>5</v>
      </c>
      <c r="F261" s="281">
        <v>46.11</v>
      </c>
      <c r="G261" s="280" t="s">
        <v>42</v>
      </c>
    </row>
    <row r="262" spans="1:7" ht="30">
      <c r="A262" s="288">
        <f t="shared" si="1"/>
        <v>238</v>
      </c>
      <c r="B262" s="282" t="s">
        <v>553</v>
      </c>
      <c r="C262" s="282" t="s">
        <v>554</v>
      </c>
      <c r="D262" s="280" t="s">
        <v>10</v>
      </c>
      <c r="E262" s="281">
        <v>1</v>
      </c>
      <c r="F262" s="281">
        <v>18.399999999999999</v>
      </c>
      <c r="G262" s="280" t="s">
        <v>42</v>
      </c>
    </row>
    <row r="263" spans="1:7" ht="45">
      <c r="A263" s="288">
        <f t="shared" si="1"/>
        <v>239</v>
      </c>
      <c r="B263" s="282" t="s">
        <v>555</v>
      </c>
      <c r="C263" s="282" t="s">
        <v>556</v>
      </c>
      <c r="D263" s="280" t="s">
        <v>9</v>
      </c>
      <c r="E263" s="281">
        <v>5</v>
      </c>
      <c r="F263" s="281">
        <v>242.4</v>
      </c>
      <c r="G263" s="280" t="s">
        <v>869</v>
      </c>
    </row>
    <row r="264" spans="1:7" ht="45">
      <c r="A264" s="288">
        <f t="shared" si="1"/>
        <v>240</v>
      </c>
      <c r="B264" s="282" t="s">
        <v>555</v>
      </c>
      <c r="C264" s="282" t="s">
        <v>556</v>
      </c>
      <c r="D264" s="280" t="s">
        <v>437</v>
      </c>
      <c r="E264" s="281">
        <v>14</v>
      </c>
      <c r="F264" s="281">
        <v>343.6</v>
      </c>
      <c r="G264" s="280" t="s">
        <v>869</v>
      </c>
    </row>
    <row r="265" spans="1:7" ht="45">
      <c r="A265" s="288">
        <f t="shared" si="1"/>
        <v>241</v>
      </c>
      <c r="B265" s="282" t="s">
        <v>555</v>
      </c>
      <c r="C265" s="282" t="s">
        <v>556</v>
      </c>
      <c r="D265" s="280" t="s">
        <v>438</v>
      </c>
      <c r="E265" s="281">
        <v>1</v>
      </c>
      <c r="F265" s="281">
        <v>12.5</v>
      </c>
      <c r="G265" s="280" t="s">
        <v>869</v>
      </c>
    </row>
    <row r="266" spans="1:7" ht="45">
      <c r="A266" s="288">
        <f t="shared" si="1"/>
        <v>242</v>
      </c>
      <c r="B266" s="282" t="s">
        <v>555</v>
      </c>
      <c r="C266" s="282" t="s">
        <v>556</v>
      </c>
      <c r="D266" s="280" t="s">
        <v>8</v>
      </c>
      <c r="E266" s="281">
        <v>2</v>
      </c>
      <c r="F266" s="281">
        <v>46.8</v>
      </c>
      <c r="G266" s="280" t="s">
        <v>869</v>
      </c>
    </row>
    <row r="267" spans="1:7" ht="16.5" customHeight="1">
      <c r="A267" s="288">
        <f t="shared" si="1"/>
        <v>243</v>
      </c>
      <c r="B267" s="282" t="s">
        <v>557</v>
      </c>
      <c r="C267" s="282" t="s">
        <v>556</v>
      </c>
      <c r="D267" s="280" t="s">
        <v>9</v>
      </c>
      <c r="E267" s="281">
        <v>2</v>
      </c>
      <c r="F267" s="281">
        <v>44.2</v>
      </c>
      <c r="G267" s="280" t="s">
        <v>42</v>
      </c>
    </row>
    <row r="268" spans="1:7" ht="45">
      <c r="A268" s="288">
        <f t="shared" si="1"/>
        <v>244</v>
      </c>
      <c r="B268" s="282" t="s">
        <v>557</v>
      </c>
      <c r="C268" s="282" t="s">
        <v>556</v>
      </c>
      <c r="D268" s="280" t="s">
        <v>437</v>
      </c>
      <c r="E268" s="281">
        <v>9</v>
      </c>
      <c r="F268" s="281">
        <v>150.05000000000001</v>
      </c>
      <c r="G268" s="280" t="s">
        <v>42</v>
      </c>
    </row>
    <row r="269" spans="1:7" ht="45">
      <c r="A269" s="288">
        <f t="shared" si="1"/>
        <v>245</v>
      </c>
      <c r="B269" s="282" t="s">
        <v>557</v>
      </c>
      <c r="C269" s="282" t="s">
        <v>556</v>
      </c>
      <c r="D269" s="280" t="s">
        <v>438</v>
      </c>
      <c r="E269" s="281">
        <v>1</v>
      </c>
      <c r="F269" s="281">
        <v>1.77</v>
      </c>
      <c r="G269" s="280" t="s">
        <v>42</v>
      </c>
    </row>
    <row r="270" spans="1:7" ht="45">
      <c r="A270" s="288">
        <f t="shared" si="1"/>
        <v>246</v>
      </c>
      <c r="B270" s="282" t="s">
        <v>557</v>
      </c>
      <c r="C270" s="282" t="s">
        <v>556</v>
      </c>
      <c r="D270" s="280" t="s">
        <v>8</v>
      </c>
      <c r="E270" s="281">
        <v>4</v>
      </c>
      <c r="F270" s="281">
        <v>86.41</v>
      </c>
      <c r="G270" s="280" t="s">
        <v>42</v>
      </c>
    </row>
    <row r="271" spans="1:7" ht="45">
      <c r="A271" s="288">
        <f t="shared" si="1"/>
        <v>247</v>
      </c>
      <c r="B271" s="282" t="s">
        <v>557</v>
      </c>
      <c r="C271" s="282" t="s">
        <v>558</v>
      </c>
      <c r="D271" s="280" t="s">
        <v>9</v>
      </c>
      <c r="E271" s="281">
        <v>1</v>
      </c>
      <c r="F271" s="281">
        <v>38</v>
      </c>
      <c r="G271" s="280" t="s">
        <v>42</v>
      </c>
    </row>
    <row r="272" spans="1:7" ht="45">
      <c r="A272" s="288">
        <f t="shared" si="1"/>
        <v>248</v>
      </c>
      <c r="B272" s="282" t="s">
        <v>557</v>
      </c>
      <c r="C272" s="282" t="s">
        <v>558</v>
      </c>
      <c r="D272" s="280" t="s">
        <v>438</v>
      </c>
      <c r="E272" s="281">
        <v>1</v>
      </c>
      <c r="F272" s="281">
        <v>8.3000000000000007</v>
      </c>
      <c r="G272" s="280" t="s">
        <v>42</v>
      </c>
    </row>
    <row r="273" spans="1:7" ht="16.5" customHeight="1">
      <c r="A273" s="288">
        <f t="shared" si="1"/>
        <v>249</v>
      </c>
      <c r="B273" s="282" t="s">
        <v>557</v>
      </c>
      <c r="C273" s="282" t="s">
        <v>558</v>
      </c>
      <c r="D273" s="280" t="s">
        <v>8</v>
      </c>
      <c r="E273" s="281">
        <v>4</v>
      </c>
      <c r="F273" s="281">
        <v>96.6</v>
      </c>
      <c r="G273" s="280" t="s">
        <v>42</v>
      </c>
    </row>
    <row r="274" spans="1:7" ht="45">
      <c r="A274" s="288">
        <f t="shared" si="1"/>
        <v>250</v>
      </c>
      <c r="B274" s="282" t="s">
        <v>557</v>
      </c>
      <c r="C274" s="282" t="s">
        <v>558</v>
      </c>
      <c r="D274" s="280" t="s">
        <v>10</v>
      </c>
      <c r="E274" s="281">
        <v>1</v>
      </c>
      <c r="F274" s="281">
        <v>24</v>
      </c>
      <c r="G274" s="280" t="s">
        <v>42</v>
      </c>
    </row>
    <row r="275" spans="1:7" ht="45">
      <c r="A275" s="288">
        <f t="shared" si="1"/>
        <v>251</v>
      </c>
      <c r="B275" s="282" t="s">
        <v>559</v>
      </c>
      <c r="C275" s="282" t="s">
        <v>556</v>
      </c>
      <c r="D275" s="280" t="s">
        <v>9</v>
      </c>
      <c r="E275" s="281">
        <v>5</v>
      </c>
      <c r="F275" s="281">
        <v>61.699999999999996</v>
      </c>
      <c r="G275" s="280" t="s">
        <v>42</v>
      </c>
    </row>
    <row r="276" spans="1:7" ht="45">
      <c r="A276" s="288">
        <f t="shared" si="1"/>
        <v>252</v>
      </c>
      <c r="B276" s="282" t="s">
        <v>559</v>
      </c>
      <c r="C276" s="282" t="s">
        <v>556</v>
      </c>
      <c r="D276" s="280" t="s">
        <v>437</v>
      </c>
      <c r="E276" s="281">
        <v>3</v>
      </c>
      <c r="F276" s="281">
        <v>105.99</v>
      </c>
      <c r="G276" s="280" t="s">
        <v>42</v>
      </c>
    </row>
    <row r="277" spans="1:7" ht="45">
      <c r="A277" s="288">
        <f t="shared" si="1"/>
        <v>253</v>
      </c>
      <c r="B277" s="282" t="s">
        <v>559</v>
      </c>
      <c r="C277" s="282" t="s">
        <v>556</v>
      </c>
      <c r="D277" s="280" t="s">
        <v>438</v>
      </c>
      <c r="E277" s="281">
        <v>2</v>
      </c>
      <c r="F277" s="281">
        <v>12.53</v>
      </c>
      <c r="G277" s="280" t="s">
        <v>42</v>
      </c>
    </row>
    <row r="278" spans="1:7" ht="45">
      <c r="A278" s="288">
        <f t="shared" si="1"/>
        <v>254</v>
      </c>
      <c r="B278" s="282" t="s">
        <v>559</v>
      </c>
      <c r="C278" s="282" t="s">
        <v>556</v>
      </c>
      <c r="D278" s="280" t="s">
        <v>8</v>
      </c>
      <c r="E278" s="281">
        <v>2</v>
      </c>
      <c r="F278" s="281">
        <v>48.5</v>
      </c>
      <c r="G278" s="280" t="s">
        <v>42</v>
      </c>
    </row>
    <row r="279" spans="1:7" ht="45">
      <c r="A279" s="288">
        <f t="shared" si="1"/>
        <v>255</v>
      </c>
      <c r="B279" s="282" t="s">
        <v>559</v>
      </c>
      <c r="C279" s="282" t="s">
        <v>556</v>
      </c>
      <c r="D279" s="280" t="s">
        <v>10</v>
      </c>
      <c r="E279" s="281">
        <v>1</v>
      </c>
      <c r="F279" s="281">
        <v>12.58</v>
      </c>
      <c r="G279" s="280" t="s">
        <v>42</v>
      </c>
    </row>
    <row r="280" spans="1:7" ht="45">
      <c r="A280" s="288">
        <f t="shared" si="1"/>
        <v>256</v>
      </c>
      <c r="B280" s="282" t="s">
        <v>559</v>
      </c>
      <c r="C280" s="282" t="s">
        <v>558</v>
      </c>
      <c r="D280" s="280" t="s">
        <v>437</v>
      </c>
      <c r="E280" s="281">
        <v>2</v>
      </c>
      <c r="F280" s="281">
        <v>23.2</v>
      </c>
      <c r="G280" s="280" t="s">
        <v>42</v>
      </c>
    </row>
    <row r="281" spans="1:7" ht="15">
      <c r="A281" s="148"/>
      <c r="B281" s="680" t="s">
        <v>560</v>
      </c>
      <c r="C281" s="681"/>
      <c r="D281" s="681"/>
      <c r="E281" s="682"/>
      <c r="F281" s="450">
        <f>SUM(F237:F280)</f>
        <v>3939.37</v>
      </c>
      <c r="G281" s="285"/>
    </row>
    <row r="282" spans="1:7" ht="15">
      <c r="A282" s="286"/>
      <c r="B282" s="286" t="s">
        <v>542</v>
      </c>
      <c r="C282" s="286" t="s">
        <v>453</v>
      </c>
      <c r="D282" s="286" t="s">
        <v>453</v>
      </c>
      <c r="E282" s="286"/>
      <c r="F282" s="286">
        <v>9519</v>
      </c>
      <c r="G282" s="283"/>
    </row>
    <row r="283" spans="1:7" ht="15" customHeight="1">
      <c r="A283" s="677" t="s">
        <v>561</v>
      </c>
      <c r="B283" s="678"/>
      <c r="C283" s="678"/>
      <c r="D283" s="678"/>
      <c r="E283" s="678"/>
      <c r="F283" s="678"/>
      <c r="G283" s="679"/>
    </row>
    <row r="284" spans="1:7" ht="45">
      <c r="A284" s="287">
        <f>A280+1</f>
        <v>257</v>
      </c>
      <c r="B284" s="282" t="s">
        <v>562</v>
      </c>
      <c r="C284" s="282" t="s">
        <v>563</v>
      </c>
      <c r="D284" s="280" t="s">
        <v>9</v>
      </c>
      <c r="E284" s="287">
        <v>6</v>
      </c>
      <c r="F284" s="287">
        <v>187.1</v>
      </c>
      <c r="G284" s="287" t="s">
        <v>869</v>
      </c>
    </row>
    <row r="285" spans="1:7" ht="45">
      <c r="A285" s="287">
        <f>A284+1</f>
        <v>258</v>
      </c>
      <c r="B285" s="282" t="s">
        <v>562</v>
      </c>
      <c r="C285" s="282" t="s">
        <v>563</v>
      </c>
      <c r="D285" s="280" t="s">
        <v>437</v>
      </c>
      <c r="E285" s="287">
        <v>21</v>
      </c>
      <c r="F285" s="287">
        <v>599.6</v>
      </c>
      <c r="G285" s="287" t="s">
        <v>869</v>
      </c>
    </row>
    <row r="286" spans="1:7" ht="45">
      <c r="A286" s="287">
        <f t="shared" ref="A286:A311" si="2">A285+1</f>
        <v>259</v>
      </c>
      <c r="B286" s="282" t="s">
        <v>562</v>
      </c>
      <c r="C286" s="282" t="s">
        <v>563</v>
      </c>
      <c r="D286" s="280" t="s">
        <v>8</v>
      </c>
      <c r="E286" s="287">
        <v>3</v>
      </c>
      <c r="F286" s="287">
        <v>78.069999999999993</v>
      </c>
      <c r="G286" s="287" t="s">
        <v>869</v>
      </c>
    </row>
    <row r="287" spans="1:7" ht="45">
      <c r="A287" s="287">
        <f t="shared" si="2"/>
        <v>260</v>
      </c>
      <c r="B287" s="282" t="s">
        <v>562</v>
      </c>
      <c r="C287" s="282" t="s">
        <v>563</v>
      </c>
      <c r="D287" s="280" t="s">
        <v>10</v>
      </c>
      <c r="E287" s="287">
        <v>2</v>
      </c>
      <c r="F287" s="287">
        <v>22.7</v>
      </c>
      <c r="G287" s="287" t="s">
        <v>869</v>
      </c>
    </row>
    <row r="288" spans="1:7" ht="15">
      <c r="A288" s="287">
        <f t="shared" si="2"/>
        <v>261</v>
      </c>
      <c r="B288" s="282" t="s">
        <v>562</v>
      </c>
      <c r="C288" s="282" t="s">
        <v>564</v>
      </c>
      <c r="D288" s="280" t="s">
        <v>9</v>
      </c>
      <c r="E288" s="287">
        <v>4</v>
      </c>
      <c r="F288" s="287">
        <v>72.44</v>
      </c>
      <c r="G288" s="287" t="s">
        <v>869</v>
      </c>
    </row>
    <row r="289" spans="1:7" ht="16.5" customHeight="1">
      <c r="A289" s="287">
        <f t="shared" si="2"/>
        <v>262</v>
      </c>
      <c r="B289" s="282" t="s">
        <v>562</v>
      </c>
      <c r="C289" s="282" t="s">
        <v>564</v>
      </c>
      <c r="D289" s="280" t="s">
        <v>437</v>
      </c>
      <c r="E289" s="287">
        <v>6</v>
      </c>
      <c r="F289" s="287">
        <v>148.72</v>
      </c>
      <c r="G289" s="287" t="s">
        <v>869</v>
      </c>
    </row>
    <row r="290" spans="1:7" ht="15">
      <c r="A290" s="287">
        <f t="shared" si="2"/>
        <v>263</v>
      </c>
      <c r="B290" s="282" t="s">
        <v>562</v>
      </c>
      <c r="C290" s="282" t="s">
        <v>564</v>
      </c>
      <c r="D290" s="280" t="s">
        <v>10</v>
      </c>
      <c r="E290" s="287">
        <v>1</v>
      </c>
      <c r="F290" s="287">
        <v>19.739999999999998</v>
      </c>
      <c r="G290" s="287" t="s">
        <v>869</v>
      </c>
    </row>
    <row r="291" spans="1:7" ht="30">
      <c r="A291" s="287">
        <f t="shared" si="2"/>
        <v>264</v>
      </c>
      <c r="B291" s="282" t="s">
        <v>562</v>
      </c>
      <c r="C291" s="282" t="s">
        <v>565</v>
      </c>
      <c r="D291" s="280" t="s">
        <v>9</v>
      </c>
      <c r="E291" s="287">
        <v>1</v>
      </c>
      <c r="F291" s="287">
        <v>8.9</v>
      </c>
      <c r="G291" s="287" t="s">
        <v>42</v>
      </c>
    </row>
    <row r="292" spans="1:7" ht="30">
      <c r="A292" s="287">
        <f t="shared" si="2"/>
        <v>265</v>
      </c>
      <c r="B292" s="282" t="s">
        <v>562</v>
      </c>
      <c r="C292" s="282" t="s">
        <v>565</v>
      </c>
      <c r="D292" s="280" t="s">
        <v>437</v>
      </c>
      <c r="E292" s="287">
        <v>1</v>
      </c>
      <c r="F292" s="287">
        <v>25</v>
      </c>
      <c r="G292" s="287" t="s">
        <v>42</v>
      </c>
    </row>
    <row r="293" spans="1:7" ht="30">
      <c r="A293" s="287">
        <f t="shared" si="2"/>
        <v>266</v>
      </c>
      <c r="B293" s="282" t="s">
        <v>562</v>
      </c>
      <c r="C293" s="282" t="s">
        <v>565</v>
      </c>
      <c r="D293" s="280" t="s">
        <v>8</v>
      </c>
      <c r="E293" s="287">
        <v>2</v>
      </c>
      <c r="F293" s="287">
        <v>32.5</v>
      </c>
      <c r="G293" s="287" t="s">
        <v>42</v>
      </c>
    </row>
    <row r="294" spans="1:7" ht="16.5" customHeight="1">
      <c r="A294" s="287">
        <f t="shared" si="2"/>
        <v>267</v>
      </c>
      <c r="B294" s="282" t="s">
        <v>562</v>
      </c>
      <c r="C294" s="282" t="s">
        <v>566</v>
      </c>
      <c r="D294" s="280" t="s">
        <v>9</v>
      </c>
      <c r="E294" s="287">
        <v>1</v>
      </c>
      <c r="F294" s="287">
        <v>73.8</v>
      </c>
      <c r="G294" s="287" t="s">
        <v>42</v>
      </c>
    </row>
    <row r="295" spans="1:7" ht="45">
      <c r="A295" s="287">
        <f t="shared" si="2"/>
        <v>268</v>
      </c>
      <c r="B295" s="282" t="s">
        <v>562</v>
      </c>
      <c r="C295" s="282" t="s">
        <v>566</v>
      </c>
      <c r="D295" s="280" t="s">
        <v>437</v>
      </c>
      <c r="E295" s="287">
        <v>1</v>
      </c>
      <c r="F295" s="287">
        <v>28.4</v>
      </c>
      <c r="G295" s="287" t="s">
        <v>42</v>
      </c>
    </row>
    <row r="296" spans="1:7" ht="45">
      <c r="A296" s="287">
        <f t="shared" si="2"/>
        <v>269</v>
      </c>
      <c r="B296" s="282" t="s">
        <v>562</v>
      </c>
      <c r="C296" s="282" t="s">
        <v>566</v>
      </c>
      <c r="D296" s="280" t="s">
        <v>438</v>
      </c>
      <c r="E296" s="287">
        <v>1</v>
      </c>
      <c r="F296" s="287">
        <v>45</v>
      </c>
      <c r="G296" s="287" t="s">
        <v>42</v>
      </c>
    </row>
    <row r="297" spans="1:7" ht="45">
      <c r="A297" s="287">
        <f t="shared" si="2"/>
        <v>270</v>
      </c>
      <c r="B297" s="282" t="s">
        <v>562</v>
      </c>
      <c r="C297" s="282" t="s">
        <v>566</v>
      </c>
      <c r="D297" s="280" t="s">
        <v>8</v>
      </c>
      <c r="E297" s="287">
        <v>1</v>
      </c>
      <c r="F297" s="287">
        <v>29</v>
      </c>
      <c r="G297" s="287" t="s">
        <v>42</v>
      </c>
    </row>
    <row r="298" spans="1:7" ht="45">
      <c r="A298" s="287">
        <f t="shared" si="2"/>
        <v>271</v>
      </c>
      <c r="B298" s="282" t="s">
        <v>562</v>
      </c>
      <c r="C298" s="282" t="s">
        <v>566</v>
      </c>
      <c r="D298" s="280" t="s">
        <v>10</v>
      </c>
      <c r="E298" s="287">
        <v>1</v>
      </c>
      <c r="F298" s="287">
        <v>10.29</v>
      </c>
      <c r="G298" s="287" t="s">
        <v>42</v>
      </c>
    </row>
    <row r="299" spans="1:7" ht="30">
      <c r="A299" s="287">
        <f t="shared" si="2"/>
        <v>272</v>
      </c>
      <c r="B299" s="282" t="s">
        <v>567</v>
      </c>
      <c r="C299" s="282" t="s">
        <v>568</v>
      </c>
      <c r="D299" s="280" t="s">
        <v>9</v>
      </c>
      <c r="E299" s="287">
        <v>5</v>
      </c>
      <c r="F299" s="287">
        <v>60.3</v>
      </c>
      <c r="G299" s="287" t="s">
        <v>42</v>
      </c>
    </row>
    <row r="300" spans="1:7" ht="30">
      <c r="A300" s="287">
        <f t="shared" si="2"/>
        <v>273</v>
      </c>
      <c r="B300" s="282" t="s">
        <v>567</v>
      </c>
      <c r="C300" s="282" t="s">
        <v>568</v>
      </c>
      <c r="D300" s="280" t="s">
        <v>437</v>
      </c>
      <c r="E300" s="287">
        <v>7</v>
      </c>
      <c r="F300" s="287">
        <v>134.1</v>
      </c>
      <c r="G300" s="287" t="s">
        <v>42</v>
      </c>
    </row>
    <row r="301" spans="1:7" ht="30">
      <c r="A301" s="287">
        <f t="shared" si="2"/>
        <v>274</v>
      </c>
      <c r="B301" s="282" t="s">
        <v>567</v>
      </c>
      <c r="C301" s="282" t="s">
        <v>568</v>
      </c>
      <c r="D301" s="280" t="s">
        <v>8</v>
      </c>
      <c r="E301" s="287">
        <v>7</v>
      </c>
      <c r="F301" s="287">
        <v>47.3</v>
      </c>
      <c r="G301" s="287" t="s">
        <v>42</v>
      </c>
    </row>
    <row r="302" spans="1:7" ht="30">
      <c r="A302" s="287">
        <f t="shared" si="2"/>
        <v>275</v>
      </c>
      <c r="B302" s="282" t="s">
        <v>567</v>
      </c>
      <c r="C302" s="282" t="s">
        <v>568</v>
      </c>
      <c r="D302" s="280" t="s">
        <v>10</v>
      </c>
      <c r="E302" s="287">
        <v>2</v>
      </c>
      <c r="F302" s="287">
        <v>20.6</v>
      </c>
      <c r="G302" s="287" t="s">
        <v>42</v>
      </c>
    </row>
    <row r="303" spans="1:7" ht="15" customHeight="1">
      <c r="A303" s="287">
        <f t="shared" si="2"/>
        <v>276</v>
      </c>
      <c r="B303" s="282" t="s">
        <v>569</v>
      </c>
      <c r="C303" s="282" t="s">
        <v>570</v>
      </c>
      <c r="D303" s="280" t="s">
        <v>9</v>
      </c>
      <c r="E303" s="287">
        <v>3</v>
      </c>
      <c r="F303" s="287">
        <v>56.95</v>
      </c>
      <c r="G303" s="287" t="s">
        <v>42</v>
      </c>
    </row>
    <row r="304" spans="1:7" ht="45">
      <c r="A304" s="287">
        <f t="shared" si="2"/>
        <v>277</v>
      </c>
      <c r="B304" s="282" t="s">
        <v>569</v>
      </c>
      <c r="C304" s="282" t="s">
        <v>570</v>
      </c>
      <c r="D304" s="280" t="s">
        <v>437</v>
      </c>
      <c r="E304" s="287">
        <v>7</v>
      </c>
      <c r="F304" s="287">
        <v>214.85</v>
      </c>
      <c r="G304" s="287" t="s">
        <v>42</v>
      </c>
    </row>
    <row r="305" spans="1:7" ht="45">
      <c r="A305" s="287">
        <f t="shared" si="2"/>
        <v>278</v>
      </c>
      <c r="B305" s="282" t="s">
        <v>569</v>
      </c>
      <c r="C305" s="282" t="s">
        <v>570</v>
      </c>
      <c r="D305" s="280" t="s">
        <v>438</v>
      </c>
      <c r="E305" s="287">
        <v>1</v>
      </c>
      <c r="F305" s="287">
        <v>36</v>
      </c>
      <c r="G305" s="287" t="s">
        <v>42</v>
      </c>
    </row>
    <row r="306" spans="1:7" ht="45">
      <c r="A306" s="287">
        <f t="shared" si="2"/>
        <v>279</v>
      </c>
      <c r="B306" s="282" t="s">
        <v>569</v>
      </c>
      <c r="C306" s="282" t="s">
        <v>570</v>
      </c>
      <c r="D306" s="280" t="s">
        <v>8</v>
      </c>
      <c r="E306" s="287">
        <v>5</v>
      </c>
      <c r="F306" s="287">
        <v>90.65</v>
      </c>
      <c r="G306" s="287" t="s">
        <v>42</v>
      </c>
    </row>
    <row r="307" spans="1:7" ht="45">
      <c r="A307" s="287">
        <f t="shared" si="2"/>
        <v>280</v>
      </c>
      <c r="B307" s="282" t="s">
        <v>569</v>
      </c>
      <c r="C307" s="282" t="s">
        <v>570</v>
      </c>
      <c r="D307" s="280" t="s">
        <v>10</v>
      </c>
      <c r="E307" s="287">
        <v>1</v>
      </c>
      <c r="F307" s="287">
        <v>9</v>
      </c>
      <c r="G307" s="287" t="s">
        <v>42</v>
      </c>
    </row>
    <row r="308" spans="1:7" ht="45">
      <c r="A308" s="287">
        <f t="shared" si="2"/>
        <v>281</v>
      </c>
      <c r="B308" s="282" t="s">
        <v>571</v>
      </c>
      <c r="C308" s="282" t="s">
        <v>572</v>
      </c>
      <c r="D308" s="280" t="s">
        <v>9</v>
      </c>
      <c r="E308" s="287">
        <v>7</v>
      </c>
      <c r="F308" s="287">
        <v>64.040000000000006</v>
      </c>
      <c r="G308" s="287" t="s">
        <v>42</v>
      </c>
    </row>
    <row r="309" spans="1:7" ht="45">
      <c r="A309" s="287">
        <f t="shared" si="2"/>
        <v>282</v>
      </c>
      <c r="B309" s="282" t="s">
        <v>571</v>
      </c>
      <c r="C309" s="282" t="s">
        <v>572</v>
      </c>
      <c r="D309" s="280" t="s">
        <v>437</v>
      </c>
      <c r="E309" s="287">
        <v>5</v>
      </c>
      <c r="F309" s="287">
        <v>107.5</v>
      </c>
      <c r="G309" s="287" t="s">
        <v>42</v>
      </c>
    </row>
    <row r="310" spans="1:7" ht="16.5" customHeight="1">
      <c r="A310" s="287">
        <f t="shared" si="2"/>
        <v>283</v>
      </c>
      <c r="B310" s="282" t="s">
        <v>571</v>
      </c>
      <c r="C310" s="282" t="s">
        <v>572</v>
      </c>
      <c r="D310" s="280" t="s">
        <v>8</v>
      </c>
      <c r="E310" s="287">
        <v>8</v>
      </c>
      <c r="F310" s="287">
        <v>76.17</v>
      </c>
      <c r="G310" s="287" t="s">
        <v>42</v>
      </c>
    </row>
    <row r="311" spans="1:7" ht="45">
      <c r="A311" s="287">
        <f t="shared" si="2"/>
        <v>284</v>
      </c>
      <c r="B311" s="282" t="s">
        <v>571</v>
      </c>
      <c r="C311" s="282" t="s">
        <v>572</v>
      </c>
      <c r="D311" s="280" t="s">
        <v>10</v>
      </c>
      <c r="E311" s="287">
        <v>2</v>
      </c>
      <c r="F311" s="287">
        <v>22.45</v>
      </c>
      <c r="G311" s="287" t="s">
        <v>42</v>
      </c>
    </row>
    <row r="312" spans="1:7" ht="15">
      <c r="A312" s="289"/>
      <c r="B312" s="680" t="s">
        <v>573</v>
      </c>
      <c r="C312" s="681"/>
      <c r="D312" s="681"/>
      <c r="E312" s="682"/>
      <c r="F312" s="450">
        <f>SUM(F284:F311)</f>
        <v>2321.17</v>
      </c>
      <c r="G312" s="285"/>
    </row>
    <row r="313" spans="1:7" ht="15">
      <c r="A313" s="290"/>
      <c r="B313" s="291" t="s">
        <v>562</v>
      </c>
      <c r="C313" s="291" t="s">
        <v>453</v>
      </c>
      <c r="D313" s="286" t="s">
        <v>453</v>
      </c>
      <c r="E313" s="286"/>
      <c r="F313" s="292">
        <v>2700</v>
      </c>
      <c r="G313" s="286"/>
    </row>
    <row r="314" spans="1:7" ht="15" customHeight="1">
      <c r="A314" s="677" t="s">
        <v>870</v>
      </c>
      <c r="B314" s="678"/>
      <c r="C314" s="678"/>
      <c r="D314" s="678"/>
      <c r="E314" s="678"/>
      <c r="F314" s="678"/>
      <c r="G314" s="679"/>
    </row>
    <row r="315" spans="1:7" ht="45">
      <c r="A315" s="287">
        <f>A311+1</f>
        <v>285</v>
      </c>
      <c r="B315" s="280" t="s">
        <v>531</v>
      </c>
      <c r="C315" s="280" t="s">
        <v>532</v>
      </c>
      <c r="D315" s="280" t="s">
        <v>9</v>
      </c>
      <c r="E315" s="287">
        <v>6</v>
      </c>
      <c r="F315" s="287">
        <v>240.17000000000002</v>
      </c>
      <c r="G315" s="287" t="s">
        <v>869</v>
      </c>
    </row>
    <row r="316" spans="1:7" ht="16.5" customHeight="1">
      <c r="A316" s="287">
        <f>A315+1</f>
        <v>286</v>
      </c>
      <c r="B316" s="280" t="s">
        <v>531</v>
      </c>
      <c r="C316" s="280" t="s">
        <v>532</v>
      </c>
      <c r="D316" s="280" t="s">
        <v>437</v>
      </c>
      <c r="E316" s="287">
        <v>34</v>
      </c>
      <c r="F316" s="287">
        <v>708</v>
      </c>
      <c r="G316" s="287" t="s">
        <v>869</v>
      </c>
    </row>
    <row r="317" spans="1:7" ht="45">
      <c r="A317" s="287">
        <f t="shared" ref="A317:A339" si="3">A316+1</f>
        <v>287</v>
      </c>
      <c r="B317" s="280" t="s">
        <v>531</v>
      </c>
      <c r="C317" s="280" t="s">
        <v>532</v>
      </c>
      <c r="D317" s="280" t="s">
        <v>438</v>
      </c>
      <c r="E317" s="287">
        <v>10</v>
      </c>
      <c r="F317" s="287">
        <v>131.14000000000001</v>
      </c>
      <c r="G317" s="287" t="s">
        <v>869</v>
      </c>
    </row>
    <row r="318" spans="1:7" ht="45">
      <c r="A318" s="287">
        <f t="shared" si="3"/>
        <v>288</v>
      </c>
      <c r="B318" s="280" t="s">
        <v>531</v>
      </c>
      <c r="C318" s="280" t="s">
        <v>532</v>
      </c>
      <c r="D318" s="280" t="s">
        <v>8</v>
      </c>
      <c r="E318" s="287">
        <v>7</v>
      </c>
      <c r="F318" s="287">
        <v>77.599999999999994</v>
      </c>
      <c r="G318" s="287" t="s">
        <v>869</v>
      </c>
    </row>
    <row r="319" spans="1:7" ht="45">
      <c r="A319" s="287">
        <f t="shared" si="3"/>
        <v>289</v>
      </c>
      <c r="B319" s="280" t="s">
        <v>531</v>
      </c>
      <c r="C319" s="280" t="s">
        <v>532</v>
      </c>
      <c r="D319" s="280" t="s">
        <v>10</v>
      </c>
      <c r="E319" s="287">
        <v>6</v>
      </c>
      <c r="F319" s="287">
        <v>79.430000000000007</v>
      </c>
      <c r="G319" s="287" t="s">
        <v>869</v>
      </c>
    </row>
    <row r="320" spans="1:7" ht="30">
      <c r="A320" s="287">
        <f t="shared" si="3"/>
        <v>290</v>
      </c>
      <c r="B320" s="280" t="s">
        <v>533</v>
      </c>
      <c r="C320" s="280" t="s">
        <v>534</v>
      </c>
      <c r="D320" s="280" t="s">
        <v>9</v>
      </c>
      <c r="E320" s="287">
        <v>5</v>
      </c>
      <c r="F320" s="287">
        <v>44.87</v>
      </c>
      <c r="G320" s="287" t="s">
        <v>42</v>
      </c>
    </row>
    <row r="321" spans="1:7" ht="30">
      <c r="A321" s="287">
        <f t="shared" si="3"/>
        <v>291</v>
      </c>
      <c r="B321" s="280" t="s">
        <v>533</v>
      </c>
      <c r="C321" s="280" t="s">
        <v>534</v>
      </c>
      <c r="D321" s="280" t="s">
        <v>437</v>
      </c>
      <c r="E321" s="287">
        <v>3</v>
      </c>
      <c r="F321" s="287">
        <v>47.94</v>
      </c>
      <c r="G321" s="287" t="s">
        <v>42</v>
      </c>
    </row>
    <row r="322" spans="1:7" ht="30">
      <c r="A322" s="287">
        <f t="shared" si="3"/>
        <v>292</v>
      </c>
      <c r="B322" s="280" t="s">
        <v>533</v>
      </c>
      <c r="C322" s="280" t="s">
        <v>534</v>
      </c>
      <c r="D322" s="280" t="s">
        <v>438</v>
      </c>
      <c r="E322" s="287">
        <v>3</v>
      </c>
      <c r="F322" s="287">
        <v>40.620000000000005</v>
      </c>
      <c r="G322" s="287" t="s">
        <v>42</v>
      </c>
    </row>
    <row r="323" spans="1:7" ht="30">
      <c r="A323" s="287">
        <f t="shared" si="3"/>
        <v>293</v>
      </c>
      <c r="B323" s="280" t="s">
        <v>533</v>
      </c>
      <c r="C323" s="280" t="s">
        <v>534</v>
      </c>
      <c r="D323" s="280" t="s">
        <v>8</v>
      </c>
      <c r="E323" s="287">
        <v>3</v>
      </c>
      <c r="F323" s="287">
        <v>26.42</v>
      </c>
      <c r="G323" s="287" t="s">
        <v>42</v>
      </c>
    </row>
    <row r="324" spans="1:7" ht="30">
      <c r="A324" s="287">
        <f t="shared" si="3"/>
        <v>294</v>
      </c>
      <c r="B324" s="280" t="s">
        <v>533</v>
      </c>
      <c r="C324" s="280" t="s">
        <v>534</v>
      </c>
      <c r="D324" s="280" t="s">
        <v>10</v>
      </c>
      <c r="E324" s="287">
        <v>3</v>
      </c>
      <c r="F324" s="287">
        <v>36.03</v>
      </c>
      <c r="G324" s="287" t="s">
        <v>42</v>
      </c>
    </row>
    <row r="325" spans="1:7" ht="45">
      <c r="A325" s="287">
        <f t="shared" si="3"/>
        <v>295</v>
      </c>
      <c r="B325" s="280" t="s">
        <v>535</v>
      </c>
      <c r="C325" s="280" t="s">
        <v>536</v>
      </c>
      <c r="D325" s="280" t="s">
        <v>9</v>
      </c>
      <c r="E325" s="287">
        <v>1</v>
      </c>
      <c r="F325" s="287">
        <v>17.100000000000001</v>
      </c>
      <c r="G325" s="287" t="s">
        <v>42</v>
      </c>
    </row>
    <row r="326" spans="1:7" ht="16.5" customHeight="1">
      <c r="A326" s="287">
        <f t="shared" si="3"/>
        <v>296</v>
      </c>
      <c r="B326" s="280" t="s">
        <v>535</v>
      </c>
      <c r="C326" s="280" t="s">
        <v>536</v>
      </c>
      <c r="D326" s="280" t="s">
        <v>437</v>
      </c>
      <c r="E326" s="287">
        <v>3</v>
      </c>
      <c r="F326" s="287">
        <v>58.4</v>
      </c>
      <c r="G326" s="287" t="s">
        <v>42</v>
      </c>
    </row>
    <row r="327" spans="1:7" ht="45">
      <c r="A327" s="287">
        <f t="shared" si="3"/>
        <v>297</v>
      </c>
      <c r="B327" s="280" t="s">
        <v>535</v>
      </c>
      <c r="C327" s="280" t="s">
        <v>536</v>
      </c>
      <c r="D327" s="280" t="s">
        <v>438</v>
      </c>
      <c r="E327" s="287">
        <v>2</v>
      </c>
      <c r="F327" s="287">
        <v>66.7</v>
      </c>
      <c r="G327" s="287" t="s">
        <v>42</v>
      </c>
    </row>
    <row r="328" spans="1:7" ht="45">
      <c r="A328" s="287">
        <f t="shared" si="3"/>
        <v>298</v>
      </c>
      <c r="B328" s="280" t="s">
        <v>535</v>
      </c>
      <c r="C328" s="280" t="s">
        <v>536</v>
      </c>
      <c r="D328" s="280" t="s">
        <v>8</v>
      </c>
      <c r="E328" s="287">
        <v>1</v>
      </c>
      <c r="F328" s="287">
        <v>12</v>
      </c>
      <c r="G328" s="287" t="s">
        <v>42</v>
      </c>
    </row>
    <row r="329" spans="1:7" ht="45">
      <c r="A329" s="287">
        <f t="shared" si="3"/>
        <v>299</v>
      </c>
      <c r="B329" s="280" t="s">
        <v>535</v>
      </c>
      <c r="C329" s="280" t="s">
        <v>536</v>
      </c>
      <c r="D329" s="280" t="s">
        <v>10</v>
      </c>
      <c r="E329" s="287">
        <v>1</v>
      </c>
      <c r="F329" s="287">
        <v>26.22</v>
      </c>
      <c r="G329" s="287" t="s">
        <v>42</v>
      </c>
    </row>
    <row r="330" spans="1:7" ht="45">
      <c r="A330" s="287">
        <f t="shared" si="3"/>
        <v>300</v>
      </c>
      <c r="B330" s="280" t="s">
        <v>537</v>
      </c>
      <c r="C330" s="280" t="s">
        <v>538</v>
      </c>
      <c r="D330" s="280" t="s">
        <v>9</v>
      </c>
      <c r="E330" s="287">
        <v>4</v>
      </c>
      <c r="F330" s="287">
        <v>41.25</v>
      </c>
      <c r="G330" s="287" t="s">
        <v>42</v>
      </c>
    </row>
    <row r="331" spans="1:7" ht="45">
      <c r="A331" s="287">
        <f t="shared" si="3"/>
        <v>301</v>
      </c>
      <c r="B331" s="280" t="s">
        <v>537</v>
      </c>
      <c r="C331" s="280" t="s">
        <v>538</v>
      </c>
      <c r="D331" s="280" t="s">
        <v>437</v>
      </c>
      <c r="E331" s="287">
        <v>8</v>
      </c>
      <c r="F331" s="287">
        <v>120.54</v>
      </c>
      <c r="G331" s="287" t="s">
        <v>42</v>
      </c>
    </row>
    <row r="332" spans="1:7" ht="33" customHeight="1">
      <c r="A332" s="287">
        <f t="shared" si="3"/>
        <v>302</v>
      </c>
      <c r="B332" s="280" t="s">
        <v>537</v>
      </c>
      <c r="C332" s="280" t="s">
        <v>538</v>
      </c>
      <c r="D332" s="280" t="s">
        <v>438</v>
      </c>
      <c r="E332" s="287">
        <v>2</v>
      </c>
      <c r="F332" s="287">
        <v>3.3</v>
      </c>
      <c r="G332" s="287" t="s">
        <v>42</v>
      </c>
    </row>
    <row r="333" spans="1:7" ht="45">
      <c r="A333" s="287">
        <f t="shared" si="3"/>
        <v>303</v>
      </c>
      <c r="B333" s="280" t="s">
        <v>537</v>
      </c>
      <c r="C333" s="280" t="s">
        <v>538</v>
      </c>
      <c r="D333" s="280" t="s">
        <v>8</v>
      </c>
      <c r="E333" s="287">
        <v>3</v>
      </c>
      <c r="F333" s="287">
        <v>23.7</v>
      </c>
      <c r="G333" s="287" t="s">
        <v>42</v>
      </c>
    </row>
    <row r="334" spans="1:7" ht="15" customHeight="1">
      <c r="A334" s="287">
        <f t="shared" si="3"/>
        <v>304</v>
      </c>
      <c r="B334" s="280" t="s">
        <v>537</v>
      </c>
      <c r="C334" s="280" t="s">
        <v>538</v>
      </c>
      <c r="D334" s="280" t="s">
        <v>10</v>
      </c>
      <c r="E334" s="287">
        <v>5</v>
      </c>
      <c r="F334" s="287">
        <v>42.87</v>
      </c>
      <c r="G334" s="287" t="s">
        <v>42</v>
      </c>
    </row>
    <row r="335" spans="1:7" ht="30">
      <c r="A335" s="287">
        <f t="shared" si="3"/>
        <v>305</v>
      </c>
      <c r="B335" s="280" t="s">
        <v>871</v>
      </c>
      <c r="C335" s="280" t="s">
        <v>719</v>
      </c>
      <c r="D335" s="280" t="s">
        <v>9</v>
      </c>
      <c r="E335" s="280">
        <v>5</v>
      </c>
      <c r="F335" s="280">
        <v>43.9</v>
      </c>
      <c r="G335" s="280" t="s">
        <v>872</v>
      </c>
    </row>
    <row r="336" spans="1:7" ht="30">
      <c r="A336" s="287">
        <f t="shared" si="3"/>
        <v>306</v>
      </c>
      <c r="B336" s="280" t="s">
        <v>871</v>
      </c>
      <c r="C336" s="280" t="s">
        <v>719</v>
      </c>
      <c r="D336" s="280" t="s">
        <v>437</v>
      </c>
      <c r="E336" s="280">
        <v>3</v>
      </c>
      <c r="F336" s="280">
        <v>33.799999999999997</v>
      </c>
      <c r="G336" s="280" t="s">
        <v>872</v>
      </c>
    </row>
    <row r="337" spans="1:7" ht="30">
      <c r="A337" s="287">
        <f t="shared" si="3"/>
        <v>307</v>
      </c>
      <c r="B337" s="280" t="s">
        <v>871</v>
      </c>
      <c r="C337" s="280" t="s">
        <v>719</v>
      </c>
      <c r="D337" s="280" t="s">
        <v>438</v>
      </c>
      <c r="E337" s="280">
        <v>3</v>
      </c>
      <c r="F337" s="280">
        <v>30</v>
      </c>
      <c r="G337" s="280" t="s">
        <v>872</v>
      </c>
    </row>
    <row r="338" spans="1:7" ht="30">
      <c r="A338" s="287">
        <f t="shared" si="3"/>
        <v>308</v>
      </c>
      <c r="B338" s="280" t="s">
        <v>871</v>
      </c>
      <c r="C338" s="280" t="s">
        <v>719</v>
      </c>
      <c r="D338" s="280" t="s">
        <v>8</v>
      </c>
      <c r="E338" s="280">
        <v>2</v>
      </c>
      <c r="F338" s="280">
        <v>26.6</v>
      </c>
      <c r="G338" s="280" t="s">
        <v>872</v>
      </c>
    </row>
    <row r="339" spans="1:7" ht="30">
      <c r="A339" s="287">
        <f t="shared" si="3"/>
        <v>309</v>
      </c>
      <c r="B339" s="280" t="s">
        <v>871</v>
      </c>
      <c r="C339" s="280" t="s">
        <v>719</v>
      </c>
      <c r="D339" s="280" t="s">
        <v>10</v>
      </c>
      <c r="E339" s="280">
        <v>3</v>
      </c>
      <c r="F339" s="280">
        <v>61.1</v>
      </c>
      <c r="G339" s="280" t="s">
        <v>872</v>
      </c>
    </row>
    <row r="340" spans="1:7" ht="15">
      <c r="A340" s="290"/>
      <c r="B340" s="286" t="s">
        <v>873</v>
      </c>
      <c r="C340" s="286" t="s">
        <v>453</v>
      </c>
      <c r="D340" s="286" t="s">
        <v>453</v>
      </c>
      <c r="E340" s="286"/>
      <c r="F340" s="292">
        <v>8460</v>
      </c>
      <c r="G340" s="286"/>
    </row>
    <row r="341" spans="1:7" ht="15" customHeight="1">
      <c r="A341" s="688" t="s">
        <v>575</v>
      </c>
      <c r="B341" s="689"/>
      <c r="C341" s="692" t="s">
        <v>203</v>
      </c>
      <c r="D341" s="693"/>
      <c r="E341" s="694"/>
      <c r="F341" s="293">
        <f ca="1">SUM(F43,F72,F131,F166,F212,F234,F281,F312)</f>
        <v>32320.989999999991</v>
      </c>
      <c r="G341" s="294"/>
    </row>
    <row r="342" spans="1:7" ht="15">
      <c r="A342" s="690"/>
      <c r="B342" s="691"/>
      <c r="C342" s="695" t="s">
        <v>204</v>
      </c>
      <c r="D342" s="696"/>
      <c r="E342" s="697"/>
      <c r="F342" s="295">
        <f>SUM(F340,F313,F282,F235,F213,F167,F132,F73,F44)</f>
        <v>76377</v>
      </c>
      <c r="G342" s="294"/>
    </row>
  </sheetData>
  <mergeCells count="23">
    <mergeCell ref="B281:E281"/>
    <mergeCell ref="A283:G283"/>
    <mergeCell ref="B312:E312"/>
    <mergeCell ref="A314:G314"/>
    <mergeCell ref="A341:B342"/>
    <mergeCell ref="C341:E341"/>
    <mergeCell ref="C342:E342"/>
    <mergeCell ref="A1:G1"/>
    <mergeCell ref="A3:G3"/>
    <mergeCell ref="A5:G5"/>
    <mergeCell ref="A7:G7"/>
    <mergeCell ref="B166:E166"/>
    <mergeCell ref="B43:E43"/>
    <mergeCell ref="A45:G45"/>
    <mergeCell ref="B131:E131"/>
    <mergeCell ref="A133:G133"/>
    <mergeCell ref="B72:E72"/>
    <mergeCell ref="A74:G74"/>
    <mergeCell ref="A168:G168"/>
    <mergeCell ref="B212:E212"/>
    <mergeCell ref="A214:G214"/>
    <mergeCell ref="B234:E234"/>
    <mergeCell ref="A236:G23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62"/>
  <sheetViews>
    <sheetView topLeftCell="A352" workbookViewId="0">
      <selection activeCell="H373" sqref="H373"/>
    </sheetView>
  </sheetViews>
  <sheetFormatPr defaultColWidth="9" defaultRowHeight="14.25"/>
  <cols>
    <col min="1" max="1" width="5" style="1" bestFit="1" customWidth="1"/>
    <col min="2" max="2" width="25.875" style="1" customWidth="1"/>
    <col min="3" max="3" width="17.5" style="1" customWidth="1"/>
    <col min="4" max="4" width="45.5" style="1" bestFit="1" customWidth="1"/>
    <col min="5" max="5" width="15.75" style="1" customWidth="1"/>
    <col min="6" max="6" width="17" style="1" customWidth="1"/>
    <col min="7" max="7" width="12.75" style="1" customWidth="1"/>
    <col min="8" max="16384" width="9" style="1"/>
  </cols>
  <sheetData>
    <row r="1" spans="1:7">
      <c r="A1" s="593"/>
      <c r="B1" s="593"/>
      <c r="C1" s="593"/>
      <c r="D1" s="593"/>
      <c r="E1" s="593"/>
      <c r="F1" s="593"/>
      <c r="G1" s="593"/>
    </row>
    <row r="2" spans="1:7">
      <c r="A2" s="2"/>
      <c r="B2" s="2"/>
      <c r="C2" s="2"/>
      <c r="D2" s="2"/>
      <c r="E2" s="6"/>
      <c r="F2" s="6"/>
      <c r="G2" s="2"/>
    </row>
    <row r="3" spans="1:7" ht="15">
      <c r="A3" s="594" t="s">
        <v>100</v>
      </c>
      <c r="B3" s="594"/>
      <c r="C3" s="594"/>
      <c r="D3" s="594"/>
      <c r="E3" s="594"/>
      <c r="F3" s="594"/>
      <c r="G3" s="594"/>
    </row>
    <row r="4" spans="1:7" ht="15" thickBot="1">
      <c r="A4" s="3"/>
      <c r="B4" s="3"/>
      <c r="C4" s="3"/>
      <c r="D4" s="3"/>
      <c r="E4" s="3"/>
      <c r="F4" s="3"/>
      <c r="G4" s="4"/>
    </row>
    <row r="5" spans="1:7" ht="16.5" customHeight="1" thickBot="1">
      <c r="A5" s="706" t="s">
        <v>842</v>
      </c>
      <c r="B5" s="707"/>
      <c r="C5" s="707"/>
      <c r="D5" s="707"/>
      <c r="E5" s="707"/>
      <c r="F5" s="707"/>
      <c r="G5" s="708"/>
    </row>
    <row r="6" spans="1:7" ht="51.75" thickBot="1">
      <c r="A6" s="49" t="s">
        <v>0</v>
      </c>
      <c r="B6" s="49" t="s">
        <v>1</v>
      </c>
      <c r="C6" s="49" t="s">
        <v>2</v>
      </c>
      <c r="D6" s="49" t="s">
        <v>3</v>
      </c>
      <c r="E6" s="49" t="s">
        <v>4</v>
      </c>
      <c r="F6" s="49" t="s">
        <v>5</v>
      </c>
      <c r="G6" s="50" t="s">
        <v>41</v>
      </c>
    </row>
    <row r="7" spans="1:7" ht="16.5" thickBot="1">
      <c r="A7" s="698" t="s">
        <v>841</v>
      </c>
      <c r="B7" s="699"/>
      <c r="C7" s="699"/>
      <c r="D7" s="699"/>
      <c r="E7" s="699"/>
      <c r="F7" s="699"/>
      <c r="G7" s="699"/>
    </row>
    <row r="8" spans="1:7" ht="25.5">
      <c r="A8" s="93">
        <v>1</v>
      </c>
      <c r="B8" s="93" t="s">
        <v>837</v>
      </c>
      <c r="C8" s="93" t="s">
        <v>840</v>
      </c>
      <c r="D8" s="93" t="s">
        <v>65</v>
      </c>
      <c r="E8" s="93">
        <v>115</v>
      </c>
      <c r="F8" s="64">
        <v>2354.86</v>
      </c>
      <c r="G8" s="101" t="s">
        <v>874</v>
      </c>
    </row>
    <row r="9" spans="1:7" ht="25.5">
      <c r="A9" s="95">
        <v>2</v>
      </c>
      <c r="B9" s="95" t="s">
        <v>837</v>
      </c>
      <c r="C9" s="95" t="s">
        <v>840</v>
      </c>
      <c r="D9" s="95" t="s">
        <v>8</v>
      </c>
      <c r="E9" s="95">
        <v>18</v>
      </c>
      <c r="F9" s="65">
        <v>134.79000000000002</v>
      </c>
      <c r="G9" s="101" t="s">
        <v>874</v>
      </c>
    </row>
    <row r="10" spans="1:7" ht="25.5">
      <c r="A10" s="95">
        <v>3</v>
      </c>
      <c r="B10" s="95" t="s">
        <v>837</v>
      </c>
      <c r="C10" s="95" t="s">
        <v>840</v>
      </c>
      <c r="D10" s="95" t="s">
        <v>9</v>
      </c>
      <c r="E10" s="95">
        <v>8</v>
      </c>
      <c r="F10" s="65">
        <v>858.24</v>
      </c>
      <c r="G10" s="101" t="s">
        <v>874</v>
      </c>
    </row>
    <row r="11" spans="1:7" ht="25.5">
      <c r="A11" s="95">
        <v>4</v>
      </c>
      <c r="B11" s="95" t="s">
        <v>837</v>
      </c>
      <c r="C11" s="95" t="s">
        <v>840</v>
      </c>
      <c r="D11" s="95" t="s">
        <v>10</v>
      </c>
      <c r="E11" s="95">
        <v>1</v>
      </c>
      <c r="F11" s="65">
        <v>16.170000000000002</v>
      </c>
      <c r="G11" s="101" t="s">
        <v>874</v>
      </c>
    </row>
    <row r="12" spans="1:7" ht="25.5">
      <c r="A12" s="95">
        <v>5</v>
      </c>
      <c r="B12" s="95" t="s">
        <v>837</v>
      </c>
      <c r="C12" s="95" t="s">
        <v>840</v>
      </c>
      <c r="D12" s="95" t="s">
        <v>11</v>
      </c>
      <c r="E12" s="95">
        <v>1</v>
      </c>
      <c r="F12" s="65">
        <v>30</v>
      </c>
      <c r="G12" s="101" t="s">
        <v>874</v>
      </c>
    </row>
    <row r="13" spans="1:7" ht="25.5">
      <c r="A13" s="95">
        <v>6</v>
      </c>
      <c r="B13" s="95" t="s">
        <v>837</v>
      </c>
      <c r="C13" s="95" t="s">
        <v>839</v>
      </c>
      <c r="D13" s="93" t="s">
        <v>65</v>
      </c>
      <c r="E13" s="95">
        <v>8</v>
      </c>
      <c r="F13" s="65">
        <v>181.76</v>
      </c>
      <c r="G13" s="101" t="s">
        <v>874</v>
      </c>
    </row>
    <row r="14" spans="1:7" ht="25.5">
      <c r="A14" s="95">
        <v>7</v>
      </c>
      <c r="B14" s="95" t="s">
        <v>837</v>
      </c>
      <c r="C14" s="95" t="s">
        <v>839</v>
      </c>
      <c r="D14" s="95" t="s">
        <v>8</v>
      </c>
      <c r="E14" s="95">
        <v>2</v>
      </c>
      <c r="F14" s="65">
        <v>8.48</v>
      </c>
      <c r="G14" s="101" t="s">
        <v>874</v>
      </c>
    </row>
    <row r="15" spans="1:7" ht="25.5">
      <c r="A15" s="95">
        <v>8</v>
      </c>
      <c r="B15" s="95" t="s">
        <v>837</v>
      </c>
      <c r="C15" s="95" t="s">
        <v>839</v>
      </c>
      <c r="D15" s="95" t="s">
        <v>9</v>
      </c>
      <c r="E15" s="95">
        <v>2</v>
      </c>
      <c r="F15" s="65">
        <v>27.71</v>
      </c>
      <c r="G15" s="101" t="s">
        <v>874</v>
      </c>
    </row>
    <row r="16" spans="1:7" ht="25.5">
      <c r="A16" s="95">
        <v>9</v>
      </c>
      <c r="B16" s="93" t="s">
        <v>837</v>
      </c>
      <c r="C16" s="93" t="s">
        <v>838</v>
      </c>
      <c r="D16" s="93" t="s">
        <v>65</v>
      </c>
      <c r="E16" s="93">
        <v>5</v>
      </c>
      <c r="F16" s="64">
        <v>64.739999999999995</v>
      </c>
      <c r="G16" s="101" t="s">
        <v>874</v>
      </c>
    </row>
    <row r="17" spans="1:7" ht="25.5">
      <c r="A17" s="95">
        <v>10</v>
      </c>
      <c r="B17" s="95" t="s">
        <v>837</v>
      </c>
      <c r="C17" s="93" t="s">
        <v>838</v>
      </c>
      <c r="D17" s="95" t="s">
        <v>8</v>
      </c>
      <c r="E17" s="95">
        <v>1</v>
      </c>
      <c r="F17" s="65">
        <v>7.72</v>
      </c>
      <c r="G17" s="101" t="s">
        <v>874</v>
      </c>
    </row>
    <row r="18" spans="1:7" ht="25.5">
      <c r="A18" s="95">
        <v>11</v>
      </c>
      <c r="B18" s="95" t="s">
        <v>837</v>
      </c>
      <c r="C18" s="93" t="s">
        <v>838</v>
      </c>
      <c r="D18" s="95" t="s">
        <v>9</v>
      </c>
      <c r="E18" s="95">
        <v>2</v>
      </c>
      <c r="F18" s="65">
        <v>22.14</v>
      </c>
      <c r="G18" s="101" t="s">
        <v>874</v>
      </c>
    </row>
    <row r="19" spans="1:7" ht="25.5">
      <c r="A19" s="95">
        <v>12</v>
      </c>
      <c r="B19" s="95" t="s">
        <v>837</v>
      </c>
      <c r="C19" s="93" t="s">
        <v>838</v>
      </c>
      <c r="D19" s="95" t="s">
        <v>10</v>
      </c>
      <c r="E19" s="95">
        <v>1</v>
      </c>
      <c r="F19" s="65">
        <v>6.65</v>
      </c>
      <c r="G19" s="101" t="s">
        <v>874</v>
      </c>
    </row>
    <row r="20" spans="1:7" ht="25.5">
      <c r="A20" s="95">
        <v>13</v>
      </c>
      <c r="B20" s="95" t="s">
        <v>837</v>
      </c>
      <c r="C20" s="93" t="s">
        <v>838</v>
      </c>
      <c r="D20" s="95" t="s">
        <v>11</v>
      </c>
      <c r="E20" s="95">
        <v>1</v>
      </c>
      <c r="F20" s="65">
        <v>7.53</v>
      </c>
      <c r="G20" s="101" t="s">
        <v>874</v>
      </c>
    </row>
    <row r="21" spans="1:7" ht="26.25" thickBot="1">
      <c r="A21" s="435">
        <v>14</v>
      </c>
      <c r="B21" s="437" t="s">
        <v>837</v>
      </c>
      <c r="C21" s="435" t="s">
        <v>121</v>
      </c>
      <c r="D21" s="435" t="s">
        <v>121</v>
      </c>
      <c r="E21" s="435">
        <v>1</v>
      </c>
      <c r="F21" s="436">
        <v>8062</v>
      </c>
      <c r="G21" s="435" t="s">
        <v>42</v>
      </c>
    </row>
    <row r="22" spans="1:7" ht="16.5" thickBot="1">
      <c r="A22" s="698" t="s">
        <v>832</v>
      </c>
      <c r="B22" s="699"/>
      <c r="C22" s="699"/>
      <c r="D22" s="699"/>
      <c r="E22" s="699"/>
      <c r="F22" s="699"/>
      <c r="G22" s="699"/>
    </row>
    <row r="23" spans="1:7" ht="25.5">
      <c r="A23" s="93">
        <v>1</v>
      </c>
      <c r="B23" s="93" t="s">
        <v>834</v>
      </c>
      <c r="C23" s="93" t="s">
        <v>836</v>
      </c>
      <c r="D23" s="93" t="s">
        <v>9</v>
      </c>
      <c r="E23" s="93">
        <v>5</v>
      </c>
      <c r="F23" s="64">
        <v>270.14</v>
      </c>
      <c r="G23" s="93" t="s">
        <v>42</v>
      </c>
    </row>
    <row r="24" spans="1:7" ht="25.5">
      <c r="A24" s="93">
        <v>2</v>
      </c>
      <c r="B24" s="95" t="s">
        <v>834</v>
      </c>
      <c r="C24" s="95" t="s">
        <v>836</v>
      </c>
      <c r="D24" s="95" t="s">
        <v>65</v>
      </c>
      <c r="E24" s="95">
        <v>30</v>
      </c>
      <c r="F24" s="65">
        <v>623.08000000000015</v>
      </c>
      <c r="G24" s="95" t="s">
        <v>42</v>
      </c>
    </row>
    <row r="25" spans="1:7" ht="25.5">
      <c r="A25" s="93">
        <v>3</v>
      </c>
      <c r="B25" s="95" t="s">
        <v>834</v>
      </c>
      <c r="C25" s="95" t="s">
        <v>836</v>
      </c>
      <c r="D25" s="95" t="s">
        <v>8</v>
      </c>
      <c r="E25" s="95">
        <v>6</v>
      </c>
      <c r="F25" s="65">
        <v>72.14</v>
      </c>
      <c r="G25" s="95" t="s">
        <v>42</v>
      </c>
    </row>
    <row r="26" spans="1:7" ht="25.5">
      <c r="A26" s="93">
        <v>4</v>
      </c>
      <c r="B26" s="95" t="s">
        <v>834</v>
      </c>
      <c r="C26" s="95" t="s">
        <v>836</v>
      </c>
      <c r="D26" s="95" t="s">
        <v>11</v>
      </c>
      <c r="E26" s="95">
        <v>9</v>
      </c>
      <c r="F26" s="65">
        <v>588.3900000000001</v>
      </c>
      <c r="G26" s="95" t="s">
        <v>42</v>
      </c>
    </row>
    <row r="27" spans="1:7" ht="25.5">
      <c r="A27" s="93">
        <v>5</v>
      </c>
      <c r="B27" s="95" t="s">
        <v>834</v>
      </c>
      <c r="C27" s="95" t="s">
        <v>836</v>
      </c>
      <c r="D27" s="95" t="s">
        <v>10</v>
      </c>
      <c r="E27" s="95">
        <v>6</v>
      </c>
      <c r="F27" s="65">
        <v>120.92</v>
      </c>
      <c r="G27" s="95" t="s">
        <v>42</v>
      </c>
    </row>
    <row r="28" spans="1:7" ht="25.5">
      <c r="A28" s="93">
        <v>6</v>
      </c>
      <c r="B28" s="95" t="s">
        <v>834</v>
      </c>
      <c r="C28" s="95" t="s">
        <v>835</v>
      </c>
      <c r="D28" s="95" t="s">
        <v>9</v>
      </c>
      <c r="E28" s="95">
        <v>3</v>
      </c>
      <c r="F28" s="65">
        <v>81.25</v>
      </c>
      <c r="G28" s="95" t="s">
        <v>42</v>
      </c>
    </row>
    <row r="29" spans="1:7" ht="25.5">
      <c r="A29" s="93">
        <v>7</v>
      </c>
      <c r="B29" s="95" t="s">
        <v>834</v>
      </c>
      <c r="C29" s="95" t="s">
        <v>835</v>
      </c>
      <c r="D29" s="95" t="s">
        <v>11</v>
      </c>
      <c r="E29" s="95">
        <v>5</v>
      </c>
      <c r="F29" s="65">
        <v>114.95</v>
      </c>
      <c r="G29" s="95" t="s">
        <v>42</v>
      </c>
    </row>
    <row r="30" spans="1:7" ht="25.5">
      <c r="A30" s="93">
        <v>8</v>
      </c>
      <c r="B30" s="95" t="s">
        <v>834</v>
      </c>
      <c r="C30" s="95" t="s">
        <v>835</v>
      </c>
      <c r="D30" s="95" t="s">
        <v>8</v>
      </c>
      <c r="E30" s="95">
        <v>2</v>
      </c>
      <c r="F30" s="65">
        <v>38.299999999999997</v>
      </c>
      <c r="G30" s="95" t="s">
        <v>42</v>
      </c>
    </row>
    <row r="31" spans="1:7" ht="25.5">
      <c r="A31" s="93">
        <v>9</v>
      </c>
      <c r="B31" s="95" t="s">
        <v>834</v>
      </c>
      <c r="C31" s="95" t="s">
        <v>835</v>
      </c>
      <c r="D31" s="95" t="s">
        <v>10</v>
      </c>
      <c r="E31" s="95">
        <v>3</v>
      </c>
      <c r="F31" s="65">
        <v>97.240000000000009</v>
      </c>
      <c r="G31" s="95" t="s">
        <v>42</v>
      </c>
    </row>
    <row r="32" spans="1:7" ht="25.5">
      <c r="A32" s="93">
        <v>10</v>
      </c>
      <c r="B32" s="95" t="s">
        <v>834</v>
      </c>
      <c r="C32" s="95" t="s">
        <v>833</v>
      </c>
      <c r="D32" s="95" t="s">
        <v>65</v>
      </c>
      <c r="E32" s="95">
        <v>1</v>
      </c>
      <c r="F32" s="65">
        <v>20.78</v>
      </c>
      <c r="G32" s="95" t="s">
        <v>42</v>
      </c>
    </row>
    <row r="33" spans="1:7" ht="25.5">
      <c r="A33" s="93">
        <v>11</v>
      </c>
      <c r="B33" s="95" t="s">
        <v>834</v>
      </c>
      <c r="C33" s="95" t="s">
        <v>833</v>
      </c>
      <c r="D33" s="95" t="s">
        <v>8</v>
      </c>
      <c r="E33" s="95">
        <v>1</v>
      </c>
      <c r="F33" s="65">
        <v>3.65</v>
      </c>
      <c r="G33" s="95" t="s">
        <v>42</v>
      </c>
    </row>
    <row r="34" spans="1:7" ht="26.25" thickBot="1">
      <c r="A34" s="93">
        <v>12</v>
      </c>
      <c r="B34" s="95" t="s">
        <v>834</v>
      </c>
      <c r="C34" s="95" t="s">
        <v>833</v>
      </c>
      <c r="D34" s="95" t="s">
        <v>9</v>
      </c>
      <c r="E34" s="95">
        <v>1</v>
      </c>
      <c r="F34" s="65">
        <v>7.03</v>
      </c>
      <c r="G34" s="95" t="s">
        <v>42</v>
      </c>
    </row>
    <row r="35" spans="1:7" ht="16.5" thickBot="1">
      <c r="A35" s="698" t="s">
        <v>832</v>
      </c>
      <c r="B35" s="699"/>
      <c r="C35" s="699"/>
      <c r="D35" s="699"/>
      <c r="E35" s="699"/>
      <c r="F35" s="699"/>
      <c r="G35" s="699"/>
    </row>
    <row r="36" spans="1:7" ht="25.5">
      <c r="A36" s="93">
        <v>1</v>
      </c>
      <c r="B36" s="95" t="s">
        <v>831</v>
      </c>
      <c r="C36" s="95" t="s">
        <v>830</v>
      </c>
      <c r="D36" s="95" t="s">
        <v>9</v>
      </c>
      <c r="E36" s="95">
        <v>5</v>
      </c>
      <c r="F36" s="65">
        <v>364.75000000000006</v>
      </c>
      <c r="G36" s="95" t="s">
        <v>42</v>
      </c>
    </row>
    <row r="37" spans="1:7" ht="25.5">
      <c r="A37" s="93">
        <v>2</v>
      </c>
      <c r="B37" s="95" t="s">
        <v>831</v>
      </c>
      <c r="C37" s="95" t="s">
        <v>830</v>
      </c>
      <c r="D37" s="95" t="s">
        <v>65</v>
      </c>
      <c r="E37" s="95">
        <v>24</v>
      </c>
      <c r="F37" s="65">
        <v>514.22</v>
      </c>
      <c r="G37" s="95" t="s">
        <v>42</v>
      </c>
    </row>
    <row r="38" spans="1:7" ht="25.5">
      <c r="A38" s="93">
        <v>3</v>
      </c>
      <c r="B38" s="95" t="s">
        <v>831</v>
      </c>
      <c r="C38" s="95" t="s">
        <v>830</v>
      </c>
      <c r="D38" s="95" t="s">
        <v>11</v>
      </c>
      <c r="E38" s="95">
        <v>5</v>
      </c>
      <c r="F38" s="65">
        <v>1289.6599999999999</v>
      </c>
      <c r="G38" s="95" t="s">
        <v>42</v>
      </c>
    </row>
    <row r="39" spans="1:7" ht="25.5">
      <c r="A39" s="95">
        <v>4</v>
      </c>
      <c r="B39" s="95" t="s">
        <v>831</v>
      </c>
      <c r="C39" s="95" t="s">
        <v>830</v>
      </c>
      <c r="D39" s="95" t="s">
        <v>8</v>
      </c>
      <c r="E39" s="95">
        <v>6</v>
      </c>
      <c r="F39" s="65">
        <v>48.08</v>
      </c>
      <c r="G39" s="95" t="s">
        <v>42</v>
      </c>
    </row>
    <row r="40" spans="1:7" ht="26.25" thickBot="1">
      <c r="A40" s="95">
        <v>5</v>
      </c>
      <c r="B40" s="95" t="s">
        <v>831</v>
      </c>
      <c r="C40" s="95" t="s">
        <v>830</v>
      </c>
      <c r="D40" s="95" t="s">
        <v>10</v>
      </c>
      <c r="E40" s="95">
        <v>3</v>
      </c>
      <c r="F40" s="65">
        <v>104.02</v>
      </c>
      <c r="G40" s="95" t="s">
        <v>42</v>
      </c>
    </row>
    <row r="41" spans="1:7" ht="16.5" thickBot="1">
      <c r="A41" s="698" t="s">
        <v>829</v>
      </c>
      <c r="B41" s="699"/>
      <c r="C41" s="699"/>
      <c r="D41" s="699"/>
      <c r="E41" s="699"/>
      <c r="F41" s="699"/>
      <c r="G41" s="699"/>
    </row>
    <row r="42" spans="1:7" ht="25.5">
      <c r="A42" s="95">
        <v>1</v>
      </c>
      <c r="B42" s="95" t="s">
        <v>825</v>
      </c>
      <c r="C42" s="95" t="s">
        <v>828</v>
      </c>
      <c r="D42" s="95" t="s">
        <v>65</v>
      </c>
      <c r="E42" s="95">
        <v>2</v>
      </c>
      <c r="F42" s="65">
        <v>28.7</v>
      </c>
      <c r="G42" s="95" t="s">
        <v>42</v>
      </c>
    </row>
    <row r="43" spans="1:7" ht="25.5">
      <c r="A43" s="93">
        <v>2</v>
      </c>
      <c r="B43" s="95" t="s">
        <v>825</v>
      </c>
      <c r="C43" s="95" t="s">
        <v>828</v>
      </c>
      <c r="D43" s="95" t="s">
        <v>8</v>
      </c>
      <c r="E43" s="95">
        <v>1</v>
      </c>
      <c r="F43" s="65">
        <v>8.2799999999999994</v>
      </c>
      <c r="G43" s="95" t="s">
        <v>42</v>
      </c>
    </row>
    <row r="44" spans="1:7" ht="25.5">
      <c r="A44" s="93">
        <v>3</v>
      </c>
      <c r="B44" s="95" t="s">
        <v>825</v>
      </c>
      <c r="C44" s="95" t="s">
        <v>827</v>
      </c>
      <c r="D44" s="95" t="s">
        <v>9</v>
      </c>
      <c r="E44" s="95">
        <v>1</v>
      </c>
      <c r="F44" s="65">
        <v>11.85</v>
      </c>
      <c r="G44" s="95" t="s">
        <v>42</v>
      </c>
    </row>
    <row r="45" spans="1:7" ht="25.5">
      <c r="A45" s="93">
        <v>4</v>
      </c>
      <c r="B45" s="95" t="s">
        <v>825</v>
      </c>
      <c r="C45" s="95" t="s">
        <v>827</v>
      </c>
      <c r="D45" s="95" t="s">
        <v>65</v>
      </c>
      <c r="E45" s="95">
        <v>2</v>
      </c>
      <c r="F45" s="65">
        <v>98.42</v>
      </c>
      <c r="G45" s="95" t="s">
        <v>42</v>
      </c>
    </row>
    <row r="46" spans="1:7" ht="25.5">
      <c r="A46" s="93">
        <v>5</v>
      </c>
      <c r="B46" s="95" t="s">
        <v>825</v>
      </c>
      <c r="C46" s="95" t="s">
        <v>827</v>
      </c>
      <c r="D46" s="95" t="s">
        <v>11</v>
      </c>
      <c r="E46" s="95">
        <v>1</v>
      </c>
      <c r="F46" s="65">
        <v>38.78</v>
      </c>
      <c r="G46" s="95" t="s">
        <v>42</v>
      </c>
    </row>
    <row r="47" spans="1:7" ht="25.5">
      <c r="A47" s="93">
        <v>6</v>
      </c>
      <c r="B47" s="95" t="s">
        <v>825</v>
      </c>
      <c r="C47" s="95" t="s">
        <v>827</v>
      </c>
      <c r="D47" s="95" t="s">
        <v>8</v>
      </c>
      <c r="E47" s="95">
        <v>2</v>
      </c>
      <c r="F47" s="65">
        <v>8.120000000000001</v>
      </c>
      <c r="G47" s="95" t="s">
        <v>42</v>
      </c>
    </row>
    <row r="48" spans="1:7" ht="25.5">
      <c r="A48" s="93">
        <v>7</v>
      </c>
      <c r="B48" s="95" t="s">
        <v>825</v>
      </c>
      <c r="C48" s="95" t="s">
        <v>827</v>
      </c>
      <c r="D48" s="95" t="s">
        <v>10</v>
      </c>
      <c r="E48" s="95">
        <v>1</v>
      </c>
      <c r="F48" s="65">
        <v>2.3199999999999998</v>
      </c>
      <c r="G48" s="95" t="s">
        <v>42</v>
      </c>
    </row>
    <row r="49" spans="1:7" ht="25.5">
      <c r="A49" s="93">
        <v>8</v>
      </c>
      <c r="B49" s="95" t="s">
        <v>825</v>
      </c>
      <c r="C49" s="95" t="s">
        <v>826</v>
      </c>
      <c r="D49" s="95" t="s">
        <v>9</v>
      </c>
      <c r="E49" s="95">
        <v>1</v>
      </c>
      <c r="F49" s="65">
        <v>2.2599999999999998</v>
      </c>
      <c r="G49" s="95" t="s">
        <v>42</v>
      </c>
    </row>
    <row r="50" spans="1:7" ht="25.5">
      <c r="A50" s="93">
        <v>9</v>
      </c>
      <c r="B50" s="95" t="s">
        <v>825</v>
      </c>
      <c r="C50" s="95" t="s">
        <v>826</v>
      </c>
      <c r="D50" s="95" t="s">
        <v>65</v>
      </c>
      <c r="E50" s="95">
        <v>1</v>
      </c>
      <c r="F50" s="65">
        <v>4.72</v>
      </c>
      <c r="G50" s="95" t="s">
        <v>42</v>
      </c>
    </row>
    <row r="51" spans="1:7" ht="25.5">
      <c r="A51" s="93">
        <v>10</v>
      </c>
      <c r="B51" s="95" t="s">
        <v>825</v>
      </c>
      <c r="C51" s="95" t="s">
        <v>826</v>
      </c>
      <c r="D51" s="95" t="s">
        <v>8</v>
      </c>
      <c r="E51" s="95">
        <v>1</v>
      </c>
      <c r="F51" s="65">
        <v>2.78</v>
      </c>
      <c r="G51" s="95" t="s">
        <v>42</v>
      </c>
    </row>
    <row r="52" spans="1:7" ht="25.5">
      <c r="A52" s="93">
        <v>11</v>
      </c>
      <c r="B52" s="95" t="s">
        <v>825</v>
      </c>
      <c r="C52" s="95" t="s">
        <v>824</v>
      </c>
      <c r="D52" s="95" t="s">
        <v>9</v>
      </c>
      <c r="E52" s="95">
        <v>4</v>
      </c>
      <c r="F52" s="65">
        <v>162.88999999999999</v>
      </c>
      <c r="G52" s="95" t="s">
        <v>42</v>
      </c>
    </row>
    <row r="53" spans="1:7" ht="25.5">
      <c r="A53" s="93">
        <v>12</v>
      </c>
      <c r="B53" s="95" t="s">
        <v>825</v>
      </c>
      <c r="C53" s="95" t="s">
        <v>824</v>
      </c>
      <c r="D53" s="95" t="s">
        <v>65</v>
      </c>
      <c r="E53" s="95">
        <v>7</v>
      </c>
      <c r="F53" s="65">
        <v>156.27999999999997</v>
      </c>
      <c r="G53" s="95" t="s">
        <v>42</v>
      </c>
    </row>
    <row r="54" spans="1:7" ht="25.5">
      <c r="A54" s="93">
        <v>13</v>
      </c>
      <c r="B54" s="95" t="s">
        <v>825</v>
      </c>
      <c r="C54" s="95" t="s">
        <v>824</v>
      </c>
      <c r="D54" s="95" t="s">
        <v>11</v>
      </c>
      <c r="E54" s="95">
        <v>1</v>
      </c>
      <c r="F54" s="65">
        <v>22.08</v>
      </c>
      <c r="G54" s="95" t="s">
        <v>42</v>
      </c>
    </row>
    <row r="55" spans="1:7" ht="25.5">
      <c r="A55" s="93">
        <v>14</v>
      </c>
      <c r="B55" s="95" t="s">
        <v>825</v>
      </c>
      <c r="C55" s="95" t="s">
        <v>824</v>
      </c>
      <c r="D55" s="95" t="s">
        <v>8</v>
      </c>
      <c r="E55" s="95">
        <v>6</v>
      </c>
      <c r="F55" s="65">
        <v>70.16</v>
      </c>
      <c r="G55" s="95" t="s">
        <v>42</v>
      </c>
    </row>
    <row r="56" spans="1:7" ht="25.5">
      <c r="A56" s="93">
        <v>15</v>
      </c>
      <c r="B56" s="95" t="s">
        <v>825</v>
      </c>
      <c r="C56" s="95" t="s">
        <v>824</v>
      </c>
      <c r="D56" s="95" t="s">
        <v>10</v>
      </c>
      <c r="E56" s="95">
        <v>3</v>
      </c>
      <c r="F56" s="65">
        <v>83.54</v>
      </c>
      <c r="G56" s="95" t="s">
        <v>42</v>
      </c>
    </row>
    <row r="57" spans="1:7" ht="39" thickBot="1">
      <c r="A57" s="434">
        <v>16</v>
      </c>
      <c r="B57" s="428" t="s">
        <v>823</v>
      </c>
      <c r="C57" s="428" t="s">
        <v>121</v>
      </c>
      <c r="D57" s="428" t="s">
        <v>121</v>
      </c>
      <c r="E57" s="428">
        <v>1</v>
      </c>
      <c r="F57" s="429">
        <v>19972</v>
      </c>
      <c r="G57" s="428" t="s">
        <v>42</v>
      </c>
    </row>
    <row r="58" spans="1:7" ht="16.5" thickBot="1">
      <c r="A58" s="698" t="s">
        <v>822</v>
      </c>
      <c r="B58" s="699"/>
      <c r="C58" s="699"/>
      <c r="D58" s="699"/>
      <c r="E58" s="699"/>
      <c r="F58" s="699"/>
      <c r="G58" s="699"/>
    </row>
    <row r="59" spans="1:7" ht="25.5">
      <c r="A59" s="93">
        <v>1</v>
      </c>
      <c r="B59" s="93" t="s">
        <v>819</v>
      </c>
      <c r="C59" s="93" t="s">
        <v>821</v>
      </c>
      <c r="D59" s="93" t="s">
        <v>65</v>
      </c>
      <c r="E59" s="93">
        <v>17</v>
      </c>
      <c r="F59" s="64">
        <v>493.62</v>
      </c>
      <c r="G59" s="101" t="s">
        <v>42</v>
      </c>
    </row>
    <row r="60" spans="1:7" ht="25.5">
      <c r="A60" s="95">
        <v>2</v>
      </c>
      <c r="B60" s="93" t="s">
        <v>819</v>
      </c>
      <c r="C60" s="95" t="s">
        <v>821</v>
      </c>
      <c r="D60" s="95" t="s">
        <v>8</v>
      </c>
      <c r="E60" s="95">
        <v>8</v>
      </c>
      <c r="F60" s="65">
        <v>109.32</v>
      </c>
      <c r="G60" s="101" t="s">
        <v>42</v>
      </c>
    </row>
    <row r="61" spans="1:7" ht="25.5">
      <c r="A61" s="95">
        <v>3</v>
      </c>
      <c r="B61" s="93" t="s">
        <v>819</v>
      </c>
      <c r="C61" s="95" t="s">
        <v>821</v>
      </c>
      <c r="D61" s="95" t="s">
        <v>9</v>
      </c>
      <c r="E61" s="95">
        <v>3</v>
      </c>
      <c r="F61" s="65">
        <v>324.44</v>
      </c>
      <c r="G61" s="101" t="s">
        <v>42</v>
      </c>
    </row>
    <row r="62" spans="1:7" ht="25.5">
      <c r="A62" s="95">
        <v>4</v>
      </c>
      <c r="B62" s="93" t="s">
        <v>819</v>
      </c>
      <c r="C62" s="95" t="s">
        <v>821</v>
      </c>
      <c r="D62" s="95" t="s">
        <v>10</v>
      </c>
      <c r="E62" s="95">
        <v>17</v>
      </c>
      <c r="F62" s="65">
        <v>322.79000000000002</v>
      </c>
      <c r="G62" s="101" t="s">
        <v>42</v>
      </c>
    </row>
    <row r="63" spans="1:7" ht="25.5">
      <c r="A63" s="95">
        <v>5</v>
      </c>
      <c r="B63" s="93" t="s">
        <v>819</v>
      </c>
      <c r="C63" s="95" t="s">
        <v>820</v>
      </c>
      <c r="D63" s="95" t="s">
        <v>10</v>
      </c>
      <c r="E63" s="95">
        <v>8</v>
      </c>
      <c r="F63" s="65">
        <v>100.2</v>
      </c>
      <c r="G63" s="101" t="s">
        <v>42</v>
      </c>
    </row>
    <row r="64" spans="1:7" ht="25.5">
      <c r="A64" s="95">
        <v>6</v>
      </c>
      <c r="B64" s="93" t="s">
        <v>819</v>
      </c>
      <c r="C64" s="95" t="s">
        <v>820</v>
      </c>
      <c r="D64" s="95" t="s">
        <v>9</v>
      </c>
      <c r="E64" s="95">
        <v>2</v>
      </c>
      <c r="F64" s="65">
        <v>80.290000000000006</v>
      </c>
      <c r="G64" s="101" t="s">
        <v>42</v>
      </c>
    </row>
    <row r="65" spans="1:7" ht="25.5">
      <c r="A65" s="95">
        <v>7</v>
      </c>
      <c r="B65" s="93" t="s">
        <v>819</v>
      </c>
      <c r="C65" s="95" t="s">
        <v>820</v>
      </c>
      <c r="D65" s="95" t="s">
        <v>8</v>
      </c>
      <c r="E65" s="95">
        <v>1</v>
      </c>
      <c r="F65" s="65">
        <v>7.98</v>
      </c>
      <c r="G65" s="101" t="s">
        <v>42</v>
      </c>
    </row>
    <row r="66" spans="1:7" ht="25.5">
      <c r="A66" s="95">
        <v>8</v>
      </c>
      <c r="B66" s="93" t="s">
        <v>819</v>
      </c>
      <c r="C66" s="95" t="s">
        <v>818</v>
      </c>
      <c r="D66" s="95" t="s">
        <v>10</v>
      </c>
      <c r="E66" s="95">
        <v>4</v>
      </c>
      <c r="F66" s="65">
        <v>46.94</v>
      </c>
      <c r="G66" s="101" t="s">
        <v>42</v>
      </c>
    </row>
    <row r="67" spans="1:7" ht="25.5">
      <c r="A67" s="95">
        <v>9</v>
      </c>
      <c r="B67" s="93" t="s">
        <v>819</v>
      </c>
      <c r="C67" s="95" t="s">
        <v>818</v>
      </c>
      <c r="D67" s="95" t="s">
        <v>9</v>
      </c>
      <c r="E67" s="95">
        <v>2</v>
      </c>
      <c r="F67" s="65">
        <v>35.31</v>
      </c>
      <c r="G67" s="101" t="s">
        <v>42</v>
      </c>
    </row>
    <row r="68" spans="1:7" ht="26.25" thickBot="1">
      <c r="A68" s="95">
        <v>10</v>
      </c>
      <c r="B68" s="93" t="s">
        <v>819</v>
      </c>
      <c r="C68" s="95" t="s">
        <v>818</v>
      </c>
      <c r="D68" s="95" t="s">
        <v>8</v>
      </c>
      <c r="E68" s="95">
        <v>4</v>
      </c>
      <c r="F68" s="65">
        <v>17.47</v>
      </c>
      <c r="G68" s="101" t="s">
        <v>42</v>
      </c>
    </row>
    <row r="69" spans="1:7" ht="15.75">
      <c r="A69" s="704" t="s">
        <v>817</v>
      </c>
      <c r="B69" s="705"/>
      <c r="C69" s="705"/>
      <c r="D69" s="705"/>
      <c r="E69" s="705"/>
      <c r="F69" s="705"/>
      <c r="G69" s="705"/>
    </row>
    <row r="70" spans="1:7" ht="38.25">
      <c r="A70" s="95">
        <v>1</v>
      </c>
      <c r="B70" s="95" t="s">
        <v>815</v>
      </c>
      <c r="C70" s="95" t="s">
        <v>816</v>
      </c>
      <c r="D70" s="95" t="s">
        <v>9</v>
      </c>
      <c r="E70" s="95">
        <v>3</v>
      </c>
      <c r="F70" s="65">
        <v>45.5</v>
      </c>
      <c r="G70" s="95" t="s">
        <v>42</v>
      </c>
    </row>
    <row r="71" spans="1:7" ht="38.25">
      <c r="A71" s="95">
        <v>2</v>
      </c>
      <c r="B71" s="95" t="s">
        <v>815</v>
      </c>
      <c r="C71" s="95" t="s">
        <v>816</v>
      </c>
      <c r="D71" s="95" t="s">
        <v>65</v>
      </c>
      <c r="E71" s="95">
        <v>1</v>
      </c>
      <c r="F71" s="65">
        <v>30</v>
      </c>
      <c r="G71" s="95" t="s">
        <v>42</v>
      </c>
    </row>
    <row r="72" spans="1:7" ht="38.25">
      <c r="A72" s="93">
        <v>3</v>
      </c>
      <c r="B72" s="95" t="s">
        <v>815</v>
      </c>
      <c r="C72" s="95" t="s">
        <v>816</v>
      </c>
      <c r="D72" s="95" t="s">
        <v>8</v>
      </c>
      <c r="E72" s="95">
        <v>1</v>
      </c>
      <c r="F72" s="65">
        <v>5</v>
      </c>
      <c r="G72" s="95" t="s">
        <v>42</v>
      </c>
    </row>
    <row r="73" spans="1:7" ht="38.25">
      <c r="A73" s="93">
        <v>4</v>
      </c>
      <c r="B73" s="95" t="s">
        <v>815</v>
      </c>
      <c r="C73" s="95" t="s">
        <v>816</v>
      </c>
      <c r="D73" s="95" t="s">
        <v>10</v>
      </c>
      <c r="E73" s="95">
        <v>1</v>
      </c>
      <c r="F73" s="65">
        <v>17</v>
      </c>
      <c r="G73" s="95" t="s">
        <v>42</v>
      </c>
    </row>
    <row r="74" spans="1:7" ht="38.25">
      <c r="A74" s="93">
        <v>5</v>
      </c>
      <c r="B74" s="95" t="s">
        <v>815</v>
      </c>
      <c r="C74" s="95" t="s">
        <v>816</v>
      </c>
      <c r="D74" s="95" t="s">
        <v>11</v>
      </c>
      <c r="E74" s="95">
        <v>5</v>
      </c>
      <c r="F74" s="65">
        <v>255</v>
      </c>
      <c r="G74" s="95" t="s">
        <v>42</v>
      </c>
    </row>
    <row r="75" spans="1:7" ht="26.25" thickBot="1">
      <c r="A75" s="93">
        <v>6</v>
      </c>
      <c r="B75" s="95" t="s">
        <v>815</v>
      </c>
      <c r="C75" s="95" t="s">
        <v>814</v>
      </c>
      <c r="D75" s="95" t="s">
        <v>8</v>
      </c>
      <c r="E75" s="95">
        <v>1</v>
      </c>
      <c r="F75" s="65">
        <v>9</v>
      </c>
      <c r="G75" s="95" t="s">
        <v>42</v>
      </c>
    </row>
    <row r="76" spans="1:7" ht="16.5" thickBot="1">
      <c r="A76" s="698" t="s">
        <v>813</v>
      </c>
      <c r="B76" s="699"/>
      <c r="C76" s="699"/>
      <c r="D76" s="699"/>
      <c r="E76" s="699"/>
      <c r="F76" s="699"/>
      <c r="G76" s="699"/>
    </row>
    <row r="77" spans="1:7" ht="51">
      <c r="A77" s="93">
        <v>1</v>
      </c>
      <c r="B77" s="93" t="s">
        <v>811</v>
      </c>
      <c r="C77" s="93" t="s">
        <v>812</v>
      </c>
      <c r="D77" s="93" t="s">
        <v>65</v>
      </c>
      <c r="E77" s="93">
        <v>1</v>
      </c>
      <c r="F77" s="64">
        <v>21.5</v>
      </c>
      <c r="G77" s="93" t="s">
        <v>42</v>
      </c>
    </row>
    <row r="78" spans="1:7" ht="51">
      <c r="A78" s="93">
        <v>2</v>
      </c>
      <c r="B78" s="95" t="s">
        <v>811</v>
      </c>
      <c r="C78" s="93" t="s">
        <v>812</v>
      </c>
      <c r="D78" s="95" t="s">
        <v>9</v>
      </c>
      <c r="E78" s="95">
        <v>5</v>
      </c>
      <c r="F78" s="65">
        <v>56.6</v>
      </c>
      <c r="G78" s="95" t="s">
        <v>42</v>
      </c>
    </row>
    <row r="79" spans="1:7" ht="51">
      <c r="A79" s="93">
        <v>3</v>
      </c>
      <c r="B79" s="95" t="s">
        <v>811</v>
      </c>
      <c r="C79" s="93" t="s">
        <v>812</v>
      </c>
      <c r="D79" s="95" t="s">
        <v>8</v>
      </c>
      <c r="E79" s="95">
        <v>2</v>
      </c>
      <c r="F79" s="65">
        <v>13.65</v>
      </c>
      <c r="G79" s="95" t="s">
        <v>42</v>
      </c>
    </row>
    <row r="80" spans="1:7" ht="51">
      <c r="A80" s="93">
        <v>4</v>
      </c>
      <c r="B80" s="95" t="s">
        <v>811</v>
      </c>
      <c r="C80" s="93" t="s">
        <v>812</v>
      </c>
      <c r="D80" s="95" t="s">
        <v>10</v>
      </c>
      <c r="E80" s="95">
        <v>2</v>
      </c>
      <c r="F80" s="65">
        <v>47</v>
      </c>
      <c r="G80" s="95" t="s">
        <v>42</v>
      </c>
    </row>
    <row r="81" spans="1:7" ht="51">
      <c r="A81" s="93">
        <v>5</v>
      </c>
      <c r="B81" s="95" t="s">
        <v>811</v>
      </c>
      <c r="C81" s="93" t="s">
        <v>812</v>
      </c>
      <c r="D81" s="95" t="s">
        <v>11</v>
      </c>
      <c r="E81" s="95">
        <v>8</v>
      </c>
      <c r="F81" s="65">
        <v>273.2</v>
      </c>
      <c r="G81" s="95" t="s">
        <v>42</v>
      </c>
    </row>
    <row r="82" spans="1:7" ht="25.5">
      <c r="A82" s="93">
        <v>6</v>
      </c>
      <c r="B82" s="95" t="s">
        <v>811</v>
      </c>
      <c r="C82" s="93" t="s">
        <v>810</v>
      </c>
      <c r="D82" s="95" t="s">
        <v>9</v>
      </c>
      <c r="E82" s="95">
        <v>1</v>
      </c>
      <c r="F82" s="65">
        <v>3.8</v>
      </c>
      <c r="G82" s="95" t="s">
        <v>42</v>
      </c>
    </row>
    <row r="83" spans="1:7" ht="25.5">
      <c r="A83" s="93">
        <v>7</v>
      </c>
      <c r="B83" s="95" t="s">
        <v>811</v>
      </c>
      <c r="C83" s="93" t="s">
        <v>810</v>
      </c>
      <c r="D83" s="95" t="s">
        <v>8</v>
      </c>
      <c r="E83" s="95">
        <v>1</v>
      </c>
      <c r="F83" s="65">
        <v>1.7</v>
      </c>
      <c r="G83" s="95" t="s">
        <v>42</v>
      </c>
    </row>
    <row r="84" spans="1:7" ht="25.5">
      <c r="A84" s="93">
        <v>8</v>
      </c>
      <c r="B84" s="95" t="s">
        <v>811</v>
      </c>
      <c r="C84" s="93" t="s">
        <v>810</v>
      </c>
      <c r="D84" s="95" t="s">
        <v>10</v>
      </c>
      <c r="E84" s="95">
        <v>1</v>
      </c>
      <c r="F84" s="65">
        <v>8.6999999999999993</v>
      </c>
      <c r="G84" s="95" t="s">
        <v>42</v>
      </c>
    </row>
    <row r="85" spans="1:7" ht="26.25" thickBot="1">
      <c r="A85" s="93">
        <v>9</v>
      </c>
      <c r="B85" s="95" t="s">
        <v>811</v>
      </c>
      <c r="C85" s="93" t="s">
        <v>810</v>
      </c>
      <c r="D85" s="95" t="s">
        <v>11</v>
      </c>
      <c r="E85" s="95">
        <v>1</v>
      </c>
      <c r="F85" s="65">
        <v>8</v>
      </c>
      <c r="G85" s="95" t="s">
        <v>42</v>
      </c>
    </row>
    <row r="86" spans="1:7" ht="16.5" thickBot="1">
      <c r="A86" s="698" t="s">
        <v>809</v>
      </c>
      <c r="B86" s="699"/>
      <c r="C86" s="699"/>
      <c r="D86" s="699"/>
      <c r="E86" s="699"/>
      <c r="F86" s="699"/>
      <c r="G86" s="699"/>
    </row>
    <row r="87" spans="1:7" ht="25.5">
      <c r="A87" s="93">
        <v>1</v>
      </c>
      <c r="B87" s="93" t="s">
        <v>805</v>
      </c>
      <c r="C87" s="93" t="s">
        <v>380</v>
      </c>
      <c r="D87" s="93" t="s">
        <v>65</v>
      </c>
      <c r="E87" s="93">
        <v>50</v>
      </c>
      <c r="F87" s="64">
        <v>1268.4000000000001</v>
      </c>
      <c r="G87" s="93" t="s">
        <v>42</v>
      </c>
    </row>
    <row r="88" spans="1:7" ht="25.5">
      <c r="A88" s="93">
        <v>2</v>
      </c>
      <c r="B88" s="95" t="s">
        <v>805</v>
      </c>
      <c r="C88" s="95" t="s">
        <v>380</v>
      </c>
      <c r="D88" s="95" t="s">
        <v>9</v>
      </c>
      <c r="E88" s="95">
        <v>8</v>
      </c>
      <c r="F88" s="65">
        <v>442.8</v>
      </c>
      <c r="G88" s="95" t="s">
        <v>42</v>
      </c>
    </row>
    <row r="89" spans="1:7" ht="25.5">
      <c r="A89" s="93">
        <v>3</v>
      </c>
      <c r="B89" s="95" t="s">
        <v>805</v>
      </c>
      <c r="C89" s="95" t="s">
        <v>380</v>
      </c>
      <c r="D89" s="95" t="s">
        <v>8</v>
      </c>
      <c r="E89" s="95">
        <v>15</v>
      </c>
      <c r="F89" s="65">
        <v>98.8</v>
      </c>
      <c r="G89" s="95" t="s">
        <v>42</v>
      </c>
    </row>
    <row r="90" spans="1:7" ht="25.5">
      <c r="A90" s="93">
        <v>4</v>
      </c>
      <c r="B90" s="95" t="s">
        <v>805</v>
      </c>
      <c r="C90" s="95" t="s">
        <v>380</v>
      </c>
      <c r="D90" s="95" t="s">
        <v>10</v>
      </c>
      <c r="E90" s="95">
        <v>4</v>
      </c>
      <c r="F90" s="65">
        <v>78</v>
      </c>
      <c r="G90" s="95" t="s">
        <v>42</v>
      </c>
    </row>
    <row r="91" spans="1:7" ht="25.5">
      <c r="A91" s="93">
        <v>5</v>
      </c>
      <c r="B91" s="95" t="s">
        <v>805</v>
      </c>
      <c r="C91" s="95" t="s">
        <v>380</v>
      </c>
      <c r="D91" s="95" t="s">
        <v>11</v>
      </c>
      <c r="E91" s="95">
        <v>3</v>
      </c>
      <c r="F91" s="65">
        <v>28</v>
      </c>
      <c r="G91" s="95" t="s">
        <v>42</v>
      </c>
    </row>
    <row r="92" spans="1:7" ht="25.5">
      <c r="A92" s="93">
        <v>6</v>
      </c>
      <c r="B92" s="95" t="s">
        <v>805</v>
      </c>
      <c r="C92" s="95" t="s">
        <v>808</v>
      </c>
      <c r="D92" s="95" t="s">
        <v>9</v>
      </c>
      <c r="E92" s="95">
        <v>1</v>
      </c>
      <c r="F92" s="65">
        <v>78.53</v>
      </c>
      <c r="G92" s="95" t="s">
        <v>42</v>
      </c>
    </row>
    <row r="93" spans="1:7" ht="25.5">
      <c r="A93" s="93">
        <v>7</v>
      </c>
      <c r="B93" s="95" t="s">
        <v>805</v>
      </c>
      <c r="C93" s="95" t="s">
        <v>808</v>
      </c>
      <c r="D93" s="95" t="s">
        <v>8</v>
      </c>
      <c r="E93" s="95">
        <v>2</v>
      </c>
      <c r="F93" s="65">
        <v>124.18</v>
      </c>
      <c r="G93" s="95" t="s">
        <v>42</v>
      </c>
    </row>
    <row r="94" spans="1:7" ht="25.5">
      <c r="A94" s="93">
        <v>8</v>
      </c>
      <c r="B94" s="95" t="s">
        <v>805</v>
      </c>
      <c r="C94" s="95" t="s">
        <v>808</v>
      </c>
      <c r="D94" s="95" t="s">
        <v>10</v>
      </c>
      <c r="E94" s="95">
        <v>2</v>
      </c>
      <c r="F94" s="65">
        <v>44.41</v>
      </c>
      <c r="G94" s="95" t="s">
        <v>42</v>
      </c>
    </row>
    <row r="95" spans="1:7" ht="25.5">
      <c r="A95" s="93">
        <v>9</v>
      </c>
      <c r="B95" s="95" t="s">
        <v>805</v>
      </c>
      <c r="C95" s="95" t="s">
        <v>808</v>
      </c>
      <c r="D95" s="95" t="s">
        <v>65</v>
      </c>
      <c r="E95" s="95">
        <v>4</v>
      </c>
      <c r="F95" s="65">
        <v>63.78</v>
      </c>
      <c r="G95" s="95" t="s">
        <v>42</v>
      </c>
    </row>
    <row r="96" spans="1:7" ht="25.5">
      <c r="A96" s="93">
        <v>10</v>
      </c>
      <c r="B96" s="95" t="s">
        <v>805</v>
      </c>
      <c r="C96" s="95" t="s">
        <v>807</v>
      </c>
      <c r="D96" s="95" t="s">
        <v>65</v>
      </c>
      <c r="E96" s="95">
        <v>4</v>
      </c>
      <c r="F96" s="65">
        <v>65.66</v>
      </c>
      <c r="G96" s="95" t="s">
        <v>42</v>
      </c>
    </row>
    <row r="97" spans="1:7" ht="25.5">
      <c r="A97" s="93">
        <v>11</v>
      </c>
      <c r="B97" s="95" t="s">
        <v>805</v>
      </c>
      <c r="C97" s="95" t="s">
        <v>807</v>
      </c>
      <c r="D97" s="95" t="s">
        <v>8</v>
      </c>
      <c r="E97" s="95">
        <v>1</v>
      </c>
      <c r="F97" s="65">
        <v>18.3</v>
      </c>
      <c r="G97" s="95" t="s">
        <v>42</v>
      </c>
    </row>
    <row r="98" spans="1:7" ht="25.5">
      <c r="A98" s="93">
        <v>12</v>
      </c>
      <c r="B98" s="95" t="s">
        <v>805</v>
      </c>
      <c r="C98" s="95" t="s">
        <v>807</v>
      </c>
      <c r="D98" s="95" t="s">
        <v>9</v>
      </c>
      <c r="E98" s="95">
        <v>1</v>
      </c>
      <c r="F98" s="65">
        <v>80</v>
      </c>
      <c r="G98" s="95" t="s">
        <v>42</v>
      </c>
    </row>
    <row r="99" spans="1:7" ht="25.5">
      <c r="A99" s="93">
        <v>13</v>
      </c>
      <c r="B99" s="95" t="s">
        <v>805</v>
      </c>
      <c r="C99" s="95" t="s">
        <v>807</v>
      </c>
      <c r="D99" s="95" t="s">
        <v>10</v>
      </c>
      <c r="E99" s="95">
        <v>2</v>
      </c>
      <c r="F99" s="65">
        <v>40.04</v>
      </c>
      <c r="G99" s="95" t="s">
        <v>42</v>
      </c>
    </row>
    <row r="100" spans="1:7" ht="25.5">
      <c r="A100" s="93">
        <v>14</v>
      </c>
      <c r="B100" s="95" t="s">
        <v>805</v>
      </c>
      <c r="C100" s="95" t="s">
        <v>806</v>
      </c>
      <c r="D100" s="95" t="s">
        <v>65</v>
      </c>
      <c r="E100" s="95">
        <v>5</v>
      </c>
      <c r="F100" s="65">
        <v>189.31</v>
      </c>
      <c r="G100" s="95" t="s">
        <v>42</v>
      </c>
    </row>
    <row r="101" spans="1:7" ht="25.5">
      <c r="A101" s="95">
        <v>15</v>
      </c>
      <c r="B101" s="95" t="s">
        <v>805</v>
      </c>
      <c r="C101" s="95" t="s">
        <v>806</v>
      </c>
      <c r="D101" s="95" t="s">
        <v>8</v>
      </c>
      <c r="E101" s="95">
        <v>1</v>
      </c>
      <c r="F101" s="65">
        <v>16.2</v>
      </c>
      <c r="G101" s="95" t="s">
        <v>42</v>
      </c>
    </row>
    <row r="102" spans="1:7" ht="25.5">
      <c r="A102" s="95">
        <v>16</v>
      </c>
      <c r="B102" s="95" t="s">
        <v>805</v>
      </c>
      <c r="C102" s="95" t="s">
        <v>806</v>
      </c>
      <c r="D102" s="95" t="s">
        <v>9</v>
      </c>
      <c r="E102" s="95">
        <v>1</v>
      </c>
      <c r="F102" s="65">
        <v>25</v>
      </c>
      <c r="G102" s="95" t="s">
        <v>42</v>
      </c>
    </row>
    <row r="103" spans="1:7" ht="25.5">
      <c r="A103" s="95">
        <v>17</v>
      </c>
      <c r="B103" s="95" t="s">
        <v>805</v>
      </c>
      <c r="C103" s="95" t="s">
        <v>806</v>
      </c>
      <c r="D103" s="95" t="s">
        <v>10</v>
      </c>
      <c r="E103" s="95">
        <v>1</v>
      </c>
      <c r="F103" s="65">
        <v>37.15</v>
      </c>
      <c r="G103" s="95" t="s">
        <v>42</v>
      </c>
    </row>
    <row r="104" spans="1:7" ht="26.25" thickBot="1">
      <c r="A104" s="548">
        <v>18</v>
      </c>
      <c r="B104" s="428" t="s">
        <v>805</v>
      </c>
      <c r="C104" s="428" t="s">
        <v>121</v>
      </c>
      <c r="D104" s="428" t="s">
        <v>121</v>
      </c>
      <c r="E104" s="428">
        <v>1</v>
      </c>
      <c r="F104" s="429">
        <v>10161</v>
      </c>
      <c r="G104" s="428" t="s">
        <v>42</v>
      </c>
    </row>
    <row r="105" spans="1:7" ht="16.5" thickBot="1">
      <c r="A105" s="698" t="s">
        <v>804</v>
      </c>
      <c r="B105" s="699"/>
      <c r="C105" s="699"/>
      <c r="D105" s="699"/>
      <c r="E105" s="699"/>
      <c r="F105" s="699"/>
      <c r="G105" s="699"/>
    </row>
    <row r="106" spans="1:7" ht="25.5">
      <c r="A106" s="93">
        <v>1</v>
      </c>
      <c r="B106" s="95" t="s">
        <v>803</v>
      </c>
      <c r="C106" s="95" t="s">
        <v>802</v>
      </c>
      <c r="D106" s="95" t="s">
        <v>65</v>
      </c>
      <c r="E106" s="95">
        <v>2</v>
      </c>
      <c r="F106" s="65">
        <v>24.89</v>
      </c>
      <c r="G106" s="95" t="s">
        <v>42</v>
      </c>
    </row>
    <row r="107" spans="1:7" ht="25.5">
      <c r="A107" s="93">
        <v>2</v>
      </c>
      <c r="B107" s="95" t="s">
        <v>803</v>
      </c>
      <c r="C107" s="95" t="s">
        <v>802</v>
      </c>
      <c r="D107" s="95" t="s">
        <v>8</v>
      </c>
      <c r="E107" s="95">
        <v>1</v>
      </c>
      <c r="F107" s="65">
        <v>9.09</v>
      </c>
      <c r="G107" s="95" t="s">
        <v>42</v>
      </c>
    </row>
    <row r="108" spans="1:7" ht="25.5">
      <c r="A108" s="93">
        <v>3</v>
      </c>
      <c r="B108" s="95" t="s">
        <v>803</v>
      </c>
      <c r="C108" s="95" t="s">
        <v>802</v>
      </c>
      <c r="D108" s="95" t="s">
        <v>9</v>
      </c>
      <c r="E108" s="95">
        <v>3</v>
      </c>
      <c r="F108" s="65">
        <v>17.420000000000002</v>
      </c>
      <c r="G108" s="95" t="s">
        <v>42</v>
      </c>
    </row>
    <row r="109" spans="1:7" ht="26.25" thickBot="1">
      <c r="A109" s="93">
        <v>4</v>
      </c>
      <c r="B109" s="95" t="s">
        <v>803</v>
      </c>
      <c r="C109" s="95" t="s">
        <v>802</v>
      </c>
      <c r="D109" s="95" t="s">
        <v>10</v>
      </c>
      <c r="E109" s="95">
        <v>4</v>
      </c>
      <c r="F109" s="65">
        <v>64.73</v>
      </c>
      <c r="G109" s="95" t="s">
        <v>42</v>
      </c>
    </row>
    <row r="110" spans="1:7" ht="16.5" thickBot="1">
      <c r="A110" s="698" t="s">
        <v>801</v>
      </c>
      <c r="B110" s="699"/>
      <c r="C110" s="699"/>
      <c r="D110" s="699"/>
      <c r="E110" s="699"/>
      <c r="F110" s="699"/>
      <c r="G110" s="699"/>
    </row>
    <row r="111" spans="1:7" ht="25.5">
      <c r="A111" s="93">
        <v>1</v>
      </c>
      <c r="B111" s="95" t="s">
        <v>800</v>
      </c>
      <c r="C111" s="95" t="s">
        <v>782</v>
      </c>
      <c r="D111" s="95" t="s">
        <v>65</v>
      </c>
      <c r="E111" s="95">
        <v>1</v>
      </c>
      <c r="F111" s="65">
        <v>12.5</v>
      </c>
      <c r="G111" s="95" t="s">
        <v>42</v>
      </c>
    </row>
    <row r="112" spans="1:7" ht="25.5">
      <c r="A112" s="93">
        <v>2</v>
      </c>
      <c r="B112" s="95" t="s">
        <v>800</v>
      </c>
      <c r="C112" s="95" t="s">
        <v>782</v>
      </c>
      <c r="D112" s="95" t="s">
        <v>8</v>
      </c>
      <c r="E112" s="95">
        <v>1</v>
      </c>
      <c r="F112" s="65">
        <v>10.65</v>
      </c>
      <c r="G112" s="95" t="s">
        <v>42</v>
      </c>
    </row>
    <row r="113" spans="1:7" ht="25.5">
      <c r="A113" s="93">
        <v>3</v>
      </c>
      <c r="B113" s="95" t="s">
        <v>800</v>
      </c>
      <c r="C113" s="95" t="s">
        <v>782</v>
      </c>
      <c r="D113" s="95" t="s">
        <v>9</v>
      </c>
      <c r="E113" s="95">
        <v>3</v>
      </c>
      <c r="F113" s="65">
        <v>42.36</v>
      </c>
      <c r="G113" s="95" t="s">
        <v>42</v>
      </c>
    </row>
    <row r="114" spans="1:7" ht="26.25" thickBot="1">
      <c r="A114" s="93">
        <v>4</v>
      </c>
      <c r="B114" s="95" t="s">
        <v>800</v>
      </c>
      <c r="C114" s="95" t="s">
        <v>782</v>
      </c>
      <c r="D114" s="95" t="s">
        <v>10</v>
      </c>
      <c r="E114" s="95">
        <v>3</v>
      </c>
      <c r="F114" s="65">
        <v>50.930000000000007</v>
      </c>
      <c r="G114" s="95" t="s">
        <v>42</v>
      </c>
    </row>
    <row r="115" spans="1:7" ht="16.5" thickBot="1">
      <c r="A115" s="698" t="s">
        <v>799</v>
      </c>
      <c r="B115" s="699"/>
      <c r="C115" s="699"/>
      <c r="D115" s="699"/>
      <c r="E115" s="699"/>
      <c r="F115" s="699"/>
      <c r="G115" s="699"/>
    </row>
    <row r="116" spans="1:7" ht="25.5">
      <c r="A116" s="95">
        <v>1</v>
      </c>
      <c r="B116" s="95" t="s">
        <v>798</v>
      </c>
      <c r="C116" s="95" t="s">
        <v>782</v>
      </c>
      <c r="D116" s="95" t="s">
        <v>65</v>
      </c>
      <c r="E116" s="95">
        <v>3</v>
      </c>
      <c r="F116" s="65">
        <v>49.73</v>
      </c>
      <c r="G116" s="95" t="s">
        <v>42</v>
      </c>
    </row>
    <row r="117" spans="1:7" ht="25.5">
      <c r="A117" s="93">
        <v>2</v>
      </c>
      <c r="B117" s="95" t="s">
        <v>798</v>
      </c>
      <c r="C117" s="95" t="s">
        <v>782</v>
      </c>
      <c r="D117" s="95" t="s">
        <v>8</v>
      </c>
      <c r="E117" s="95">
        <v>3</v>
      </c>
      <c r="F117" s="65">
        <v>29.659999999999997</v>
      </c>
      <c r="G117" s="95" t="s">
        <v>42</v>
      </c>
    </row>
    <row r="118" spans="1:7" ht="25.5">
      <c r="A118" s="93">
        <v>3</v>
      </c>
      <c r="B118" s="95" t="s">
        <v>798</v>
      </c>
      <c r="C118" s="95" t="s">
        <v>782</v>
      </c>
      <c r="D118" s="95" t="s">
        <v>9</v>
      </c>
      <c r="E118" s="95">
        <v>3</v>
      </c>
      <c r="F118" s="65">
        <v>77.31</v>
      </c>
      <c r="G118" s="95" t="s">
        <v>42</v>
      </c>
    </row>
    <row r="119" spans="1:7" ht="26.25" thickBot="1">
      <c r="A119" s="93">
        <v>4</v>
      </c>
      <c r="B119" s="95" t="s">
        <v>798</v>
      </c>
      <c r="C119" s="95" t="s">
        <v>782</v>
      </c>
      <c r="D119" s="95" t="s">
        <v>10</v>
      </c>
      <c r="E119" s="95">
        <v>4</v>
      </c>
      <c r="F119" s="65">
        <v>70.06</v>
      </c>
      <c r="G119" s="95" t="s">
        <v>42</v>
      </c>
    </row>
    <row r="120" spans="1:7" ht="16.5" thickBot="1">
      <c r="A120" s="698" t="s">
        <v>797</v>
      </c>
      <c r="B120" s="699"/>
      <c r="C120" s="699"/>
      <c r="D120" s="699"/>
      <c r="E120" s="699"/>
      <c r="F120" s="699"/>
      <c r="G120" s="699"/>
    </row>
    <row r="121" spans="1:7" ht="25.5">
      <c r="A121" s="101">
        <v>1</v>
      </c>
      <c r="B121" s="93" t="s">
        <v>796</v>
      </c>
      <c r="C121" s="93" t="s">
        <v>795</v>
      </c>
      <c r="D121" s="93" t="s">
        <v>65</v>
      </c>
      <c r="E121" s="93">
        <v>63</v>
      </c>
      <c r="F121" s="64">
        <v>1466.2099999999996</v>
      </c>
      <c r="G121" s="93" t="s">
        <v>42</v>
      </c>
    </row>
    <row r="122" spans="1:7" ht="25.5">
      <c r="A122" s="101">
        <v>2</v>
      </c>
      <c r="B122" s="95" t="s">
        <v>796</v>
      </c>
      <c r="C122" s="95" t="s">
        <v>795</v>
      </c>
      <c r="D122" s="95" t="s">
        <v>8</v>
      </c>
      <c r="E122" s="95">
        <v>6</v>
      </c>
      <c r="F122" s="65">
        <v>107.93</v>
      </c>
      <c r="G122" s="95" t="s">
        <v>42</v>
      </c>
    </row>
    <row r="123" spans="1:7" ht="25.5">
      <c r="A123" s="101">
        <v>3</v>
      </c>
      <c r="B123" s="95" t="s">
        <v>796</v>
      </c>
      <c r="C123" s="95" t="s">
        <v>795</v>
      </c>
      <c r="D123" s="95" t="s">
        <v>9</v>
      </c>
      <c r="E123" s="95">
        <v>7</v>
      </c>
      <c r="F123" s="65">
        <v>397.03</v>
      </c>
      <c r="G123" s="95" t="s">
        <v>42</v>
      </c>
    </row>
    <row r="124" spans="1:7" ht="25.5">
      <c r="A124" s="101">
        <v>4</v>
      </c>
      <c r="B124" s="95" t="s">
        <v>796</v>
      </c>
      <c r="C124" s="95" t="s">
        <v>795</v>
      </c>
      <c r="D124" s="95" t="s">
        <v>10</v>
      </c>
      <c r="E124" s="95">
        <v>3</v>
      </c>
      <c r="F124" s="65">
        <v>53.099999999999994</v>
      </c>
      <c r="G124" s="95" t="s">
        <v>42</v>
      </c>
    </row>
    <row r="125" spans="1:7" ht="25.5">
      <c r="A125" s="103">
        <v>5</v>
      </c>
      <c r="B125" s="95" t="s">
        <v>796</v>
      </c>
      <c r="C125" s="95" t="s">
        <v>795</v>
      </c>
      <c r="D125" s="95" t="s">
        <v>11</v>
      </c>
      <c r="E125" s="95">
        <v>4</v>
      </c>
      <c r="F125" s="65">
        <v>113.80000000000001</v>
      </c>
      <c r="G125" s="95" t="s">
        <v>42</v>
      </c>
    </row>
    <row r="126" spans="1:7" ht="25.5">
      <c r="A126" s="103">
        <v>6</v>
      </c>
      <c r="B126" s="95" t="s">
        <v>794</v>
      </c>
      <c r="C126" s="95" t="s">
        <v>793</v>
      </c>
      <c r="D126" s="93" t="s">
        <v>65</v>
      </c>
      <c r="E126" s="95">
        <v>2</v>
      </c>
      <c r="F126" s="65">
        <v>48</v>
      </c>
      <c r="G126" s="95" t="s">
        <v>42</v>
      </c>
    </row>
    <row r="127" spans="1:7" ht="25.5">
      <c r="A127" s="103">
        <v>7</v>
      </c>
      <c r="B127" s="95" t="s">
        <v>794</v>
      </c>
      <c r="C127" s="95" t="s">
        <v>793</v>
      </c>
      <c r="D127" s="95" t="s">
        <v>8</v>
      </c>
      <c r="E127" s="95">
        <v>1</v>
      </c>
      <c r="F127" s="65">
        <v>20</v>
      </c>
      <c r="G127" s="95" t="s">
        <v>42</v>
      </c>
    </row>
    <row r="128" spans="1:7" ht="25.5">
      <c r="A128" s="103">
        <v>8</v>
      </c>
      <c r="B128" s="95" t="s">
        <v>794</v>
      </c>
      <c r="C128" s="95" t="s">
        <v>793</v>
      </c>
      <c r="D128" s="95" t="s">
        <v>9</v>
      </c>
      <c r="E128" s="95">
        <v>1</v>
      </c>
      <c r="F128" s="65">
        <v>21</v>
      </c>
      <c r="G128" s="95" t="s">
        <v>42</v>
      </c>
    </row>
    <row r="129" spans="1:7" ht="25.5">
      <c r="A129" s="103">
        <v>9</v>
      </c>
      <c r="B129" s="95" t="s">
        <v>794</v>
      </c>
      <c r="C129" s="95" t="s">
        <v>793</v>
      </c>
      <c r="D129" s="95" t="s">
        <v>11</v>
      </c>
      <c r="E129" s="95">
        <v>1</v>
      </c>
      <c r="F129" s="65">
        <v>64</v>
      </c>
      <c r="G129" s="95" t="s">
        <v>42</v>
      </c>
    </row>
    <row r="130" spans="1:7" ht="26.25" thickBot="1">
      <c r="A130" s="433">
        <v>10</v>
      </c>
      <c r="B130" s="428" t="s">
        <v>792</v>
      </c>
      <c r="C130" s="428" t="s">
        <v>121</v>
      </c>
      <c r="D130" s="428" t="s">
        <v>121</v>
      </c>
      <c r="E130" s="428">
        <v>1</v>
      </c>
      <c r="F130" s="429">
        <v>4175</v>
      </c>
      <c r="G130" s="428" t="s">
        <v>42</v>
      </c>
    </row>
    <row r="131" spans="1:7" ht="16.5" thickBot="1">
      <c r="A131" s="698" t="s">
        <v>791</v>
      </c>
      <c r="B131" s="699"/>
      <c r="C131" s="699"/>
      <c r="D131" s="699"/>
      <c r="E131" s="699"/>
      <c r="F131" s="699"/>
      <c r="G131" s="699"/>
    </row>
    <row r="132" spans="1:7" ht="25.5">
      <c r="A132" s="101">
        <v>1</v>
      </c>
      <c r="B132" s="95" t="s">
        <v>786</v>
      </c>
      <c r="C132" s="95" t="s">
        <v>790</v>
      </c>
      <c r="D132" s="95" t="s">
        <v>65</v>
      </c>
      <c r="E132" s="95">
        <v>3</v>
      </c>
      <c r="F132" s="65">
        <v>41.09</v>
      </c>
      <c r="G132" s="95" t="s">
        <v>42</v>
      </c>
    </row>
    <row r="133" spans="1:7" ht="25.5">
      <c r="A133" s="101">
        <v>2</v>
      </c>
      <c r="B133" s="95" t="s">
        <v>786</v>
      </c>
      <c r="C133" s="95" t="s">
        <v>789</v>
      </c>
      <c r="D133" s="95" t="s">
        <v>8</v>
      </c>
      <c r="E133" s="95">
        <v>3</v>
      </c>
      <c r="F133" s="65">
        <v>21.33</v>
      </c>
      <c r="G133" s="95" t="s">
        <v>42</v>
      </c>
    </row>
    <row r="134" spans="1:7" ht="25.5">
      <c r="A134" s="101">
        <v>3</v>
      </c>
      <c r="B134" s="95" t="s">
        <v>786</v>
      </c>
      <c r="C134" s="95" t="s">
        <v>788</v>
      </c>
      <c r="D134" s="95" t="s">
        <v>9</v>
      </c>
      <c r="E134" s="95">
        <v>4</v>
      </c>
      <c r="F134" s="65">
        <v>101.65</v>
      </c>
      <c r="G134" s="95" t="s">
        <v>42</v>
      </c>
    </row>
    <row r="135" spans="1:7" ht="25.5">
      <c r="A135" s="101">
        <v>4</v>
      </c>
      <c r="B135" s="95" t="s">
        <v>786</v>
      </c>
      <c r="C135" s="95" t="s">
        <v>787</v>
      </c>
      <c r="D135" s="95" t="s">
        <v>10</v>
      </c>
      <c r="E135" s="95">
        <v>4</v>
      </c>
      <c r="F135" s="65">
        <v>44.08</v>
      </c>
      <c r="G135" s="95" t="s">
        <v>42</v>
      </c>
    </row>
    <row r="136" spans="1:7" ht="26.25" thickBot="1">
      <c r="A136" s="103">
        <v>5</v>
      </c>
      <c r="B136" s="95" t="s">
        <v>786</v>
      </c>
      <c r="C136" s="95" t="s">
        <v>785</v>
      </c>
      <c r="D136" s="95" t="s">
        <v>11</v>
      </c>
      <c r="E136" s="95">
        <v>7</v>
      </c>
      <c r="F136" s="65">
        <v>208.89</v>
      </c>
      <c r="G136" s="95" t="s">
        <v>42</v>
      </c>
    </row>
    <row r="137" spans="1:7" ht="16.5" thickBot="1">
      <c r="A137" s="698" t="s">
        <v>784</v>
      </c>
      <c r="B137" s="699"/>
      <c r="C137" s="699"/>
      <c r="D137" s="699"/>
      <c r="E137" s="699"/>
      <c r="F137" s="699"/>
      <c r="G137" s="699"/>
    </row>
    <row r="138" spans="1:7" ht="25.5">
      <c r="A138" s="103">
        <v>1</v>
      </c>
      <c r="B138" s="95" t="s">
        <v>783</v>
      </c>
      <c r="C138" s="95" t="s">
        <v>782</v>
      </c>
      <c r="D138" s="95" t="s">
        <v>65</v>
      </c>
      <c r="E138" s="95">
        <v>3</v>
      </c>
      <c r="F138" s="65">
        <v>37.68</v>
      </c>
      <c r="G138" s="95" t="s">
        <v>42</v>
      </c>
    </row>
    <row r="139" spans="1:7" ht="25.5">
      <c r="A139" s="101">
        <v>2</v>
      </c>
      <c r="B139" s="95" t="s">
        <v>783</v>
      </c>
      <c r="C139" s="95" t="s">
        <v>782</v>
      </c>
      <c r="D139" s="95" t="s">
        <v>8</v>
      </c>
      <c r="E139" s="95">
        <v>4</v>
      </c>
      <c r="F139" s="65">
        <v>10.88</v>
      </c>
      <c r="G139" s="95" t="s">
        <v>42</v>
      </c>
    </row>
    <row r="140" spans="1:7" ht="25.5">
      <c r="A140" s="101">
        <v>3</v>
      </c>
      <c r="B140" s="95" t="s">
        <v>783</v>
      </c>
      <c r="C140" s="95" t="s">
        <v>782</v>
      </c>
      <c r="D140" s="95" t="s">
        <v>9</v>
      </c>
      <c r="E140" s="95">
        <v>7</v>
      </c>
      <c r="F140" s="65">
        <v>52.41</v>
      </c>
      <c r="G140" s="95" t="s">
        <v>42</v>
      </c>
    </row>
    <row r="141" spans="1:7" ht="25.5">
      <c r="A141" s="101">
        <v>4</v>
      </c>
      <c r="B141" s="95" t="s">
        <v>783</v>
      </c>
      <c r="C141" s="95" t="s">
        <v>782</v>
      </c>
      <c r="D141" s="95" t="s">
        <v>10</v>
      </c>
      <c r="E141" s="95">
        <v>6</v>
      </c>
      <c r="F141" s="65">
        <v>62.14</v>
      </c>
      <c r="G141" s="95" t="s">
        <v>42</v>
      </c>
    </row>
    <row r="142" spans="1:7" ht="26.25" thickBot="1">
      <c r="A142" s="432">
        <v>5</v>
      </c>
      <c r="B142" s="96" t="s">
        <v>783</v>
      </c>
      <c r="C142" s="96" t="s">
        <v>782</v>
      </c>
      <c r="D142" s="96" t="s">
        <v>11</v>
      </c>
      <c r="E142" s="96">
        <v>7</v>
      </c>
      <c r="F142" s="72">
        <v>106.7</v>
      </c>
      <c r="G142" s="96" t="s">
        <v>42</v>
      </c>
    </row>
    <row r="143" spans="1:7" ht="16.5" thickBot="1">
      <c r="A143" s="698" t="s">
        <v>781</v>
      </c>
      <c r="B143" s="699"/>
      <c r="C143" s="699"/>
      <c r="D143" s="699"/>
      <c r="E143" s="699"/>
      <c r="F143" s="699"/>
      <c r="G143" s="699"/>
    </row>
    <row r="144" spans="1:7" ht="25.5">
      <c r="A144" s="103">
        <v>1</v>
      </c>
      <c r="B144" s="95" t="s">
        <v>780</v>
      </c>
      <c r="C144" s="95" t="s">
        <v>779</v>
      </c>
      <c r="D144" s="95" t="s">
        <v>65</v>
      </c>
      <c r="E144" s="95">
        <v>2</v>
      </c>
      <c r="F144" s="65">
        <v>49.3</v>
      </c>
      <c r="G144" s="95" t="s">
        <v>42</v>
      </c>
    </row>
    <row r="145" spans="1:7" ht="25.5">
      <c r="A145" s="101">
        <v>2</v>
      </c>
      <c r="B145" s="95" t="s">
        <v>780</v>
      </c>
      <c r="C145" s="95" t="s">
        <v>779</v>
      </c>
      <c r="D145" s="95" t="s">
        <v>8</v>
      </c>
      <c r="E145" s="95">
        <v>3</v>
      </c>
      <c r="F145" s="65">
        <v>18</v>
      </c>
      <c r="G145" s="95" t="s">
        <v>42</v>
      </c>
    </row>
    <row r="146" spans="1:7" ht="25.5">
      <c r="A146" s="101">
        <v>3</v>
      </c>
      <c r="B146" s="95" t="s">
        <v>780</v>
      </c>
      <c r="C146" s="95" t="s">
        <v>779</v>
      </c>
      <c r="D146" s="95" t="s">
        <v>9</v>
      </c>
      <c r="E146" s="95">
        <v>2</v>
      </c>
      <c r="F146" s="65">
        <v>47.1</v>
      </c>
      <c r="G146" s="95" t="s">
        <v>42</v>
      </c>
    </row>
    <row r="147" spans="1:7" ht="25.5">
      <c r="A147" s="101">
        <v>4</v>
      </c>
      <c r="B147" s="95" t="s">
        <v>780</v>
      </c>
      <c r="C147" s="95" t="s">
        <v>779</v>
      </c>
      <c r="D147" s="95" t="s">
        <v>10</v>
      </c>
      <c r="E147" s="95">
        <v>1</v>
      </c>
      <c r="F147" s="65">
        <v>9.8000000000000007</v>
      </c>
      <c r="G147" s="95" t="s">
        <v>42</v>
      </c>
    </row>
    <row r="148" spans="1:7" ht="26.25" thickBot="1">
      <c r="A148" s="432">
        <v>5</v>
      </c>
      <c r="B148" s="96" t="s">
        <v>780</v>
      </c>
      <c r="C148" s="96" t="s">
        <v>779</v>
      </c>
      <c r="D148" s="96" t="s">
        <v>11</v>
      </c>
      <c r="E148" s="96">
        <v>6</v>
      </c>
      <c r="F148" s="72">
        <v>152.30000000000001</v>
      </c>
      <c r="G148" s="96" t="s">
        <v>42</v>
      </c>
    </row>
    <row r="149" spans="1:7" ht="16.5" thickBot="1">
      <c r="A149" s="698" t="s">
        <v>778</v>
      </c>
      <c r="B149" s="699"/>
      <c r="C149" s="699"/>
      <c r="D149" s="699"/>
      <c r="E149" s="699"/>
      <c r="F149" s="699"/>
      <c r="G149" s="699"/>
    </row>
    <row r="150" spans="1:7" ht="38.25">
      <c r="A150" s="95">
        <v>1</v>
      </c>
      <c r="B150" s="95" t="s">
        <v>776</v>
      </c>
      <c r="C150" s="95" t="s">
        <v>777</v>
      </c>
      <c r="D150" s="95" t="s">
        <v>65</v>
      </c>
      <c r="E150" s="95">
        <v>33</v>
      </c>
      <c r="F150" s="65">
        <v>653.77</v>
      </c>
      <c r="G150" s="95" t="s">
        <v>42</v>
      </c>
    </row>
    <row r="151" spans="1:7" ht="38.25">
      <c r="A151" s="95">
        <v>2</v>
      </c>
      <c r="B151" s="95" t="s">
        <v>776</v>
      </c>
      <c r="C151" s="95" t="s">
        <v>777</v>
      </c>
      <c r="D151" s="95" t="s">
        <v>8</v>
      </c>
      <c r="E151" s="95">
        <v>10</v>
      </c>
      <c r="F151" s="65">
        <v>79.199999999999989</v>
      </c>
      <c r="G151" s="95" t="s">
        <v>42</v>
      </c>
    </row>
    <row r="152" spans="1:7" ht="38.25">
      <c r="A152" s="95">
        <v>3</v>
      </c>
      <c r="B152" s="93" t="s">
        <v>776</v>
      </c>
      <c r="C152" s="93" t="s">
        <v>777</v>
      </c>
      <c r="D152" s="95" t="s">
        <v>9</v>
      </c>
      <c r="E152" s="95">
        <v>8</v>
      </c>
      <c r="F152" s="65">
        <v>323.55000000000007</v>
      </c>
      <c r="G152" s="95" t="s">
        <v>42</v>
      </c>
    </row>
    <row r="153" spans="1:7" ht="38.25">
      <c r="A153" s="95">
        <v>4</v>
      </c>
      <c r="B153" s="93" t="s">
        <v>776</v>
      </c>
      <c r="C153" s="93" t="s">
        <v>777</v>
      </c>
      <c r="D153" s="95" t="s">
        <v>10</v>
      </c>
      <c r="E153" s="95">
        <v>10</v>
      </c>
      <c r="F153" s="65">
        <v>128.64000000000001</v>
      </c>
      <c r="G153" s="95" t="s">
        <v>42</v>
      </c>
    </row>
    <row r="154" spans="1:7" ht="38.25">
      <c r="A154" s="95">
        <v>5</v>
      </c>
      <c r="B154" s="93" t="s">
        <v>776</v>
      </c>
      <c r="C154" s="93" t="s">
        <v>777</v>
      </c>
      <c r="D154" s="95" t="s">
        <v>11</v>
      </c>
      <c r="E154" s="95">
        <v>3</v>
      </c>
      <c r="F154" s="65">
        <v>44.040000000000006</v>
      </c>
      <c r="G154" s="95" t="s">
        <v>42</v>
      </c>
    </row>
    <row r="155" spans="1:7" ht="25.5">
      <c r="A155" s="95">
        <v>6</v>
      </c>
      <c r="B155" s="93" t="s">
        <v>776</v>
      </c>
      <c r="C155" s="95" t="s">
        <v>775</v>
      </c>
      <c r="D155" s="95" t="s">
        <v>65</v>
      </c>
      <c r="E155" s="95">
        <v>3</v>
      </c>
      <c r="F155" s="65">
        <v>29.83</v>
      </c>
      <c r="G155" s="95" t="s">
        <v>42</v>
      </c>
    </row>
    <row r="156" spans="1:7" ht="25.5">
      <c r="A156" s="95">
        <v>7</v>
      </c>
      <c r="B156" s="93" t="s">
        <v>776</v>
      </c>
      <c r="C156" s="95" t="s">
        <v>775</v>
      </c>
      <c r="D156" s="95" t="s">
        <v>8</v>
      </c>
      <c r="E156" s="95">
        <v>1</v>
      </c>
      <c r="F156" s="65">
        <v>7.25</v>
      </c>
      <c r="G156" s="95" t="s">
        <v>42</v>
      </c>
    </row>
    <row r="157" spans="1:7" ht="25.5">
      <c r="A157" s="95">
        <v>8</v>
      </c>
      <c r="B157" s="93" t="s">
        <v>776</v>
      </c>
      <c r="C157" s="95" t="s">
        <v>775</v>
      </c>
      <c r="D157" s="95" t="s">
        <v>9</v>
      </c>
      <c r="E157" s="95">
        <v>2</v>
      </c>
      <c r="F157" s="65">
        <v>23.29</v>
      </c>
      <c r="G157" s="95" t="s">
        <v>42</v>
      </c>
    </row>
    <row r="158" spans="1:7" ht="26.25" thickBot="1">
      <c r="A158" s="95">
        <v>9</v>
      </c>
      <c r="B158" s="93" t="s">
        <v>776</v>
      </c>
      <c r="C158" s="95" t="s">
        <v>775</v>
      </c>
      <c r="D158" s="95" t="s">
        <v>11</v>
      </c>
      <c r="E158" s="95">
        <v>1</v>
      </c>
      <c r="F158" s="65">
        <v>45.41</v>
      </c>
      <c r="G158" s="95" t="s">
        <v>42</v>
      </c>
    </row>
    <row r="159" spans="1:7" ht="16.5" thickBot="1">
      <c r="A159" s="698" t="s">
        <v>774</v>
      </c>
      <c r="B159" s="699"/>
      <c r="C159" s="699"/>
      <c r="D159" s="699"/>
      <c r="E159" s="699"/>
      <c r="F159" s="699"/>
      <c r="G159" s="699"/>
    </row>
    <row r="160" spans="1:7" ht="51">
      <c r="A160" s="95">
        <v>1</v>
      </c>
      <c r="B160" s="95" t="s">
        <v>773</v>
      </c>
      <c r="C160" s="95" t="s">
        <v>772</v>
      </c>
      <c r="D160" s="95" t="s">
        <v>65</v>
      </c>
      <c r="E160" s="95">
        <v>2</v>
      </c>
      <c r="F160" s="65">
        <v>34.08</v>
      </c>
      <c r="G160" s="95" t="s">
        <v>42</v>
      </c>
    </row>
    <row r="161" spans="1:7" ht="51">
      <c r="A161" s="93">
        <v>2</v>
      </c>
      <c r="B161" s="95" t="s">
        <v>773</v>
      </c>
      <c r="C161" s="95" t="s">
        <v>772</v>
      </c>
      <c r="D161" s="95" t="s">
        <v>8</v>
      </c>
      <c r="E161" s="95">
        <v>2</v>
      </c>
      <c r="F161" s="65">
        <v>11.94</v>
      </c>
      <c r="G161" s="95" t="s">
        <v>42</v>
      </c>
    </row>
    <row r="162" spans="1:7" ht="51">
      <c r="A162" s="93">
        <v>3</v>
      </c>
      <c r="B162" s="95" t="s">
        <v>773</v>
      </c>
      <c r="C162" s="95" t="s">
        <v>772</v>
      </c>
      <c r="D162" s="95" t="s">
        <v>9</v>
      </c>
      <c r="E162" s="95">
        <v>3</v>
      </c>
      <c r="F162" s="65">
        <v>31.51</v>
      </c>
      <c r="G162" s="95" t="s">
        <v>42</v>
      </c>
    </row>
    <row r="163" spans="1:7" ht="51">
      <c r="A163" s="93">
        <v>4</v>
      </c>
      <c r="B163" s="95" t="s">
        <v>773</v>
      </c>
      <c r="C163" s="95" t="s">
        <v>772</v>
      </c>
      <c r="D163" s="95" t="s">
        <v>10</v>
      </c>
      <c r="E163" s="95">
        <v>3</v>
      </c>
      <c r="F163" s="65">
        <v>30.73</v>
      </c>
      <c r="G163" s="95" t="s">
        <v>42</v>
      </c>
    </row>
    <row r="164" spans="1:7" ht="51.75" thickBot="1">
      <c r="A164" s="95">
        <v>5</v>
      </c>
      <c r="B164" s="95" t="s">
        <v>773</v>
      </c>
      <c r="C164" s="95" t="s">
        <v>772</v>
      </c>
      <c r="D164" s="95" t="s">
        <v>11</v>
      </c>
      <c r="E164" s="95">
        <v>1</v>
      </c>
      <c r="F164" s="65">
        <v>10.039999999999999</v>
      </c>
      <c r="G164" s="95" t="s">
        <v>42</v>
      </c>
    </row>
    <row r="165" spans="1:7" ht="16.5" thickBot="1">
      <c r="A165" s="698" t="s">
        <v>771</v>
      </c>
      <c r="B165" s="699"/>
      <c r="C165" s="699"/>
      <c r="D165" s="699"/>
      <c r="E165" s="699"/>
      <c r="F165" s="699"/>
      <c r="G165" s="699"/>
    </row>
    <row r="166" spans="1:7" ht="38.25">
      <c r="A166" s="95">
        <v>1</v>
      </c>
      <c r="B166" s="95" t="s">
        <v>769</v>
      </c>
      <c r="C166" s="95" t="s">
        <v>770</v>
      </c>
      <c r="D166" s="95" t="s">
        <v>65</v>
      </c>
      <c r="E166" s="95">
        <v>3</v>
      </c>
      <c r="F166" s="65">
        <v>57.7</v>
      </c>
      <c r="G166" s="95" t="s">
        <v>42</v>
      </c>
    </row>
    <row r="167" spans="1:7" ht="38.25">
      <c r="A167" s="93">
        <v>2</v>
      </c>
      <c r="B167" s="95" t="s">
        <v>769</v>
      </c>
      <c r="C167" s="95" t="s">
        <v>770</v>
      </c>
      <c r="D167" s="95" t="s">
        <v>8</v>
      </c>
      <c r="E167" s="95">
        <v>3</v>
      </c>
      <c r="F167" s="65">
        <v>27</v>
      </c>
      <c r="G167" s="95" t="s">
        <v>42</v>
      </c>
    </row>
    <row r="168" spans="1:7" ht="38.25">
      <c r="A168" s="95">
        <v>3</v>
      </c>
      <c r="B168" s="95" t="s">
        <v>769</v>
      </c>
      <c r="C168" s="95" t="s">
        <v>770</v>
      </c>
      <c r="D168" s="95" t="s">
        <v>9</v>
      </c>
      <c r="E168" s="95">
        <v>2</v>
      </c>
      <c r="F168" s="65">
        <v>44.3</v>
      </c>
      <c r="G168" s="95" t="s">
        <v>42</v>
      </c>
    </row>
    <row r="169" spans="1:7" ht="38.25">
      <c r="A169" s="95">
        <v>4</v>
      </c>
      <c r="B169" s="95" t="s">
        <v>769</v>
      </c>
      <c r="C169" s="95" t="s">
        <v>770</v>
      </c>
      <c r="D169" s="95" t="s">
        <v>10</v>
      </c>
      <c r="E169" s="95">
        <v>4</v>
      </c>
      <c r="F169" s="65">
        <v>40.04</v>
      </c>
      <c r="G169" s="95" t="s">
        <v>42</v>
      </c>
    </row>
    <row r="170" spans="1:7" ht="26.25" thickBot="1">
      <c r="A170" s="95">
        <v>5</v>
      </c>
      <c r="B170" s="95" t="s">
        <v>769</v>
      </c>
      <c r="C170" s="95" t="s">
        <v>768</v>
      </c>
      <c r="D170" s="95" t="s">
        <v>11</v>
      </c>
      <c r="E170" s="95">
        <v>6</v>
      </c>
      <c r="F170" s="65">
        <v>249.55</v>
      </c>
      <c r="G170" s="95" t="s">
        <v>42</v>
      </c>
    </row>
    <row r="171" spans="1:7" ht="16.5" thickBot="1">
      <c r="A171" s="698" t="s">
        <v>767</v>
      </c>
      <c r="B171" s="699"/>
      <c r="C171" s="699"/>
      <c r="D171" s="699"/>
      <c r="E171" s="699"/>
      <c r="F171" s="699"/>
      <c r="G171" s="699"/>
    </row>
    <row r="172" spans="1:7" ht="38.25">
      <c r="A172" s="93">
        <v>1</v>
      </c>
      <c r="B172" s="93" t="s">
        <v>764</v>
      </c>
      <c r="C172" s="93" t="s">
        <v>766</v>
      </c>
      <c r="D172" s="93" t="s">
        <v>65</v>
      </c>
      <c r="E172" s="93">
        <v>32</v>
      </c>
      <c r="F172" s="64">
        <v>737.60000000000014</v>
      </c>
      <c r="G172" s="101" t="s">
        <v>42</v>
      </c>
    </row>
    <row r="173" spans="1:7" ht="38.25">
      <c r="A173" s="95">
        <v>2</v>
      </c>
      <c r="B173" s="95" t="s">
        <v>764</v>
      </c>
      <c r="C173" s="95" t="s">
        <v>766</v>
      </c>
      <c r="D173" s="95" t="s">
        <v>8</v>
      </c>
      <c r="E173" s="95">
        <v>8</v>
      </c>
      <c r="F173" s="65">
        <v>71.000000000000014</v>
      </c>
      <c r="G173" s="103" t="s">
        <v>42</v>
      </c>
    </row>
    <row r="174" spans="1:7" ht="38.25">
      <c r="A174" s="95">
        <v>3</v>
      </c>
      <c r="B174" s="95" t="s">
        <v>764</v>
      </c>
      <c r="C174" s="95" t="s">
        <v>766</v>
      </c>
      <c r="D174" s="95" t="s">
        <v>9</v>
      </c>
      <c r="E174" s="95">
        <v>8</v>
      </c>
      <c r="F174" s="65">
        <v>123.10000000000001</v>
      </c>
      <c r="G174" s="103" t="s">
        <v>42</v>
      </c>
    </row>
    <row r="175" spans="1:7" ht="38.25">
      <c r="A175" s="95">
        <v>4</v>
      </c>
      <c r="B175" s="95" t="s">
        <v>764</v>
      </c>
      <c r="C175" s="95" t="s">
        <v>766</v>
      </c>
      <c r="D175" s="95" t="s">
        <v>10</v>
      </c>
      <c r="E175" s="95">
        <v>4</v>
      </c>
      <c r="F175" s="65">
        <v>87.5</v>
      </c>
      <c r="G175" s="103" t="s">
        <v>42</v>
      </c>
    </row>
    <row r="176" spans="1:7" ht="38.25">
      <c r="A176" s="95">
        <v>5</v>
      </c>
      <c r="B176" s="95" t="s">
        <v>764</v>
      </c>
      <c r="C176" s="95" t="s">
        <v>766</v>
      </c>
      <c r="D176" s="95" t="s">
        <v>11</v>
      </c>
      <c r="E176" s="95">
        <v>3</v>
      </c>
      <c r="F176" s="65">
        <v>71.099999999999994</v>
      </c>
      <c r="G176" s="103" t="s">
        <v>42</v>
      </c>
    </row>
    <row r="177" spans="1:7" ht="25.5">
      <c r="A177" s="95">
        <v>6</v>
      </c>
      <c r="B177" s="95" t="s">
        <v>764</v>
      </c>
      <c r="C177" s="95" t="s">
        <v>765</v>
      </c>
      <c r="D177" s="95" t="s">
        <v>65</v>
      </c>
      <c r="E177" s="95">
        <v>6</v>
      </c>
      <c r="F177" s="65">
        <v>96.3</v>
      </c>
      <c r="G177" s="103" t="s">
        <v>42</v>
      </c>
    </row>
    <row r="178" spans="1:7" ht="25.5">
      <c r="A178" s="95">
        <v>7</v>
      </c>
      <c r="B178" s="95" t="s">
        <v>764</v>
      </c>
      <c r="C178" s="95" t="s">
        <v>765</v>
      </c>
      <c r="D178" s="95" t="s">
        <v>8</v>
      </c>
      <c r="E178" s="95">
        <v>1</v>
      </c>
      <c r="F178" s="65">
        <v>5.5</v>
      </c>
      <c r="G178" s="103" t="s">
        <v>42</v>
      </c>
    </row>
    <row r="179" spans="1:7" ht="25.5">
      <c r="A179" s="95">
        <v>8</v>
      </c>
      <c r="B179" s="95" t="s">
        <v>764</v>
      </c>
      <c r="C179" s="95" t="s">
        <v>765</v>
      </c>
      <c r="D179" s="95" t="s">
        <v>9</v>
      </c>
      <c r="E179" s="95">
        <v>1</v>
      </c>
      <c r="F179" s="65">
        <v>100</v>
      </c>
      <c r="G179" s="103" t="s">
        <v>42</v>
      </c>
    </row>
    <row r="180" spans="1:7" ht="25.5">
      <c r="A180" s="95">
        <v>9</v>
      </c>
      <c r="B180" s="95" t="s">
        <v>764</v>
      </c>
      <c r="C180" s="95" t="s">
        <v>765</v>
      </c>
      <c r="D180" s="95" t="s">
        <v>10</v>
      </c>
      <c r="E180" s="95">
        <v>3</v>
      </c>
      <c r="F180" s="65">
        <v>112.5</v>
      </c>
      <c r="G180" s="103" t="s">
        <v>42</v>
      </c>
    </row>
    <row r="181" spans="1:7" ht="25.5">
      <c r="A181" s="95">
        <v>10</v>
      </c>
      <c r="B181" s="95" t="s">
        <v>764</v>
      </c>
      <c r="C181" s="95" t="s">
        <v>765</v>
      </c>
      <c r="D181" s="95" t="s">
        <v>11</v>
      </c>
      <c r="E181" s="95">
        <v>10</v>
      </c>
      <c r="F181" s="65">
        <v>207.60000000000002</v>
      </c>
      <c r="G181" s="103" t="s">
        <v>42</v>
      </c>
    </row>
    <row r="182" spans="1:7" ht="26.25" thickBot="1">
      <c r="A182" s="428">
        <v>11</v>
      </c>
      <c r="B182" s="428" t="s">
        <v>764</v>
      </c>
      <c r="C182" s="428" t="s">
        <v>121</v>
      </c>
      <c r="D182" s="428" t="s">
        <v>121</v>
      </c>
      <c r="E182" s="428">
        <v>1</v>
      </c>
      <c r="F182" s="429">
        <v>6328</v>
      </c>
      <c r="G182" s="428" t="s">
        <v>42</v>
      </c>
    </row>
    <row r="183" spans="1:7" ht="16.5" thickBot="1">
      <c r="A183" s="698" t="s">
        <v>763</v>
      </c>
      <c r="B183" s="699"/>
      <c r="C183" s="699"/>
      <c r="D183" s="699"/>
      <c r="E183" s="699"/>
      <c r="F183" s="699"/>
      <c r="G183" s="699"/>
    </row>
    <row r="184" spans="1:7" ht="25.5">
      <c r="A184" s="95">
        <v>1</v>
      </c>
      <c r="B184" s="95" t="s">
        <v>762</v>
      </c>
      <c r="C184" s="95" t="s">
        <v>380</v>
      </c>
      <c r="D184" s="95" t="s">
        <v>65</v>
      </c>
      <c r="E184" s="95">
        <v>7</v>
      </c>
      <c r="F184" s="65">
        <v>111.52000000000001</v>
      </c>
      <c r="G184" s="95" t="s">
        <v>42</v>
      </c>
    </row>
    <row r="185" spans="1:7" ht="25.5">
      <c r="A185" s="95">
        <v>2</v>
      </c>
      <c r="B185" s="95" t="s">
        <v>762</v>
      </c>
      <c r="C185" s="95" t="s">
        <v>380</v>
      </c>
      <c r="D185" s="95" t="s">
        <v>8</v>
      </c>
      <c r="E185" s="95">
        <v>6</v>
      </c>
      <c r="F185" s="65">
        <v>43.690000000000005</v>
      </c>
      <c r="G185" s="95" t="s">
        <v>42</v>
      </c>
    </row>
    <row r="186" spans="1:7" ht="25.5">
      <c r="A186" s="95">
        <v>3</v>
      </c>
      <c r="B186" s="95" t="s">
        <v>762</v>
      </c>
      <c r="C186" s="95" t="s">
        <v>380</v>
      </c>
      <c r="D186" s="95" t="s">
        <v>9</v>
      </c>
      <c r="E186" s="95">
        <v>5</v>
      </c>
      <c r="F186" s="65">
        <v>117.09</v>
      </c>
      <c r="G186" s="95" t="s">
        <v>42</v>
      </c>
    </row>
    <row r="187" spans="1:7" ht="25.5">
      <c r="A187" s="95">
        <v>4</v>
      </c>
      <c r="B187" s="95" t="s">
        <v>762</v>
      </c>
      <c r="C187" s="95" t="s">
        <v>380</v>
      </c>
      <c r="D187" s="95" t="s">
        <v>10</v>
      </c>
      <c r="E187" s="95">
        <v>3</v>
      </c>
      <c r="F187" s="65">
        <v>68.55</v>
      </c>
      <c r="G187" s="95" t="s">
        <v>42</v>
      </c>
    </row>
    <row r="188" spans="1:7" ht="26.25" thickBot="1">
      <c r="A188" s="95">
        <v>5</v>
      </c>
      <c r="B188" s="95" t="s">
        <v>762</v>
      </c>
      <c r="C188" s="95" t="s">
        <v>380</v>
      </c>
      <c r="D188" s="95" t="s">
        <v>11</v>
      </c>
      <c r="E188" s="95">
        <v>4</v>
      </c>
      <c r="F188" s="65">
        <v>28.08</v>
      </c>
      <c r="G188" s="95" t="s">
        <v>42</v>
      </c>
    </row>
    <row r="189" spans="1:7" ht="16.5" thickBot="1">
      <c r="A189" s="698" t="s">
        <v>761</v>
      </c>
      <c r="B189" s="699"/>
      <c r="C189" s="699"/>
      <c r="D189" s="699"/>
      <c r="E189" s="699"/>
      <c r="F189" s="699"/>
      <c r="G189" s="699"/>
    </row>
    <row r="190" spans="1:7" ht="25.5">
      <c r="A190" s="95">
        <v>1</v>
      </c>
      <c r="B190" s="95" t="s">
        <v>760</v>
      </c>
      <c r="C190" s="95" t="s">
        <v>719</v>
      </c>
      <c r="D190" s="95" t="s">
        <v>65</v>
      </c>
      <c r="E190" s="95">
        <v>2</v>
      </c>
      <c r="F190" s="65">
        <v>22.3</v>
      </c>
      <c r="G190" s="95" t="s">
        <v>42</v>
      </c>
    </row>
    <row r="191" spans="1:7" ht="25.5">
      <c r="A191" s="95">
        <v>2</v>
      </c>
      <c r="B191" s="95" t="s">
        <v>760</v>
      </c>
      <c r="C191" s="95" t="s">
        <v>719</v>
      </c>
      <c r="D191" s="95" t="s">
        <v>8</v>
      </c>
      <c r="E191" s="95">
        <v>3</v>
      </c>
      <c r="F191" s="65">
        <v>16.600000000000001</v>
      </c>
      <c r="G191" s="95" t="s">
        <v>42</v>
      </c>
    </row>
    <row r="192" spans="1:7" ht="25.5">
      <c r="A192" s="95">
        <v>3</v>
      </c>
      <c r="B192" s="95" t="s">
        <v>760</v>
      </c>
      <c r="C192" s="95" t="s">
        <v>719</v>
      </c>
      <c r="D192" s="95" t="s">
        <v>9</v>
      </c>
      <c r="E192" s="95">
        <v>4</v>
      </c>
      <c r="F192" s="65">
        <v>42.7</v>
      </c>
      <c r="G192" s="95" t="s">
        <v>42</v>
      </c>
    </row>
    <row r="193" spans="1:7" ht="25.5">
      <c r="A193" s="95">
        <v>4</v>
      </c>
      <c r="B193" s="95" t="s">
        <v>760</v>
      </c>
      <c r="C193" s="95" t="s">
        <v>719</v>
      </c>
      <c r="D193" s="95" t="s">
        <v>10</v>
      </c>
      <c r="E193" s="95">
        <v>6</v>
      </c>
      <c r="F193" s="65">
        <v>99.699999999999989</v>
      </c>
      <c r="G193" s="95" t="s">
        <v>42</v>
      </c>
    </row>
    <row r="194" spans="1:7" ht="26.25" thickBot="1">
      <c r="A194" s="95">
        <v>5</v>
      </c>
      <c r="B194" s="95" t="s">
        <v>760</v>
      </c>
      <c r="C194" s="95" t="s">
        <v>719</v>
      </c>
      <c r="D194" s="95" t="s">
        <v>11</v>
      </c>
      <c r="E194" s="95">
        <v>1</v>
      </c>
      <c r="F194" s="65">
        <v>2</v>
      </c>
      <c r="G194" s="95" t="s">
        <v>42</v>
      </c>
    </row>
    <row r="195" spans="1:7" ht="16.5" thickBot="1">
      <c r="A195" s="698" t="s">
        <v>759</v>
      </c>
      <c r="B195" s="699"/>
      <c r="C195" s="699"/>
      <c r="D195" s="699"/>
      <c r="E195" s="699"/>
      <c r="F195" s="699"/>
      <c r="G195" s="699"/>
    </row>
    <row r="196" spans="1:7" ht="38.25">
      <c r="A196" s="95">
        <v>1</v>
      </c>
      <c r="B196" s="95" t="s">
        <v>757</v>
      </c>
      <c r="C196" s="95" t="s">
        <v>758</v>
      </c>
      <c r="D196" s="95" t="s">
        <v>65</v>
      </c>
      <c r="E196" s="95">
        <v>27</v>
      </c>
      <c r="F196" s="65">
        <v>624.69000000000005</v>
      </c>
      <c r="G196" s="95" t="s">
        <v>42</v>
      </c>
    </row>
    <row r="197" spans="1:7" ht="38.25">
      <c r="A197" s="95">
        <v>2</v>
      </c>
      <c r="B197" s="95" t="s">
        <v>757</v>
      </c>
      <c r="C197" s="95" t="s">
        <v>758</v>
      </c>
      <c r="D197" s="95" t="s">
        <v>8</v>
      </c>
      <c r="E197" s="95">
        <v>8</v>
      </c>
      <c r="F197" s="65">
        <v>69.3</v>
      </c>
      <c r="G197" s="95" t="s">
        <v>42</v>
      </c>
    </row>
    <row r="198" spans="1:7" ht="38.25">
      <c r="A198" s="95">
        <v>3</v>
      </c>
      <c r="B198" s="95" t="s">
        <v>757</v>
      </c>
      <c r="C198" s="95" t="s">
        <v>758</v>
      </c>
      <c r="D198" s="95" t="s">
        <v>9</v>
      </c>
      <c r="E198" s="95">
        <v>11</v>
      </c>
      <c r="F198" s="65">
        <v>285.27</v>
      </c>
      <c r="G198" s="95" t="s">
        <v>42</v>
      </c>
    </row>
    <row r="199" spans="1:7" ht="38.25">
      <c r="A199" s="95">
        <v>4</v>
      </c>
      <c r="B199" s="95" t="s">
        <v>757</v>
      </c>
      <c r="C199" s="95" t="s">
        <v>758</v>
      </c>
      <c r="D199" s="95" t="s">
        <v>10</v>
      </c>
      <c r="E199" s="95">
        <v>9</v>
      </c>
      <c r="F199" s="65">
        <v>70.5</v>
      </c>
      <c r="G199" s="95" t="s">
        <v>42</v>
      </c>
    </row>
    <row r="200" spans="1:7" ht="38.25">
      <c r="A200" s="95">
        <v>5</v>
      </c>
      <c r="B200" s="95" t="s">
        <v>757</v>
      </c>
      <c r="C200" s="95" t="s">
        <v>756</v>
      </c>
      <c r="D200" s="95" t="s">
        <v>11</v>
      </c>
      <c r="E200" s="95">
        <v>4</v>
      </c>
      <c r="F200" s="65">
        <v>67.02</v>
      </c>
      <c r="G200" s="95" t="s">
        <v>42</v>
      </c>
    </row>
    <row r="201" spans="1:7" ht="38.25">
      <c r="A201" s="95">
        <v>6</v>
      </c>
      <c r="B201" s="95" t="s">
        <v>757</v>
      </c>
      <c r="C201" s="95" t="s">
        <v>756</v>
      </c>
      <c r="D201" s="95" t="s">
        <v>8</v>
      </c>
      <c r="E201" s="95">
        <v>3</v>
      </c>
      <c r="F201" s="65">
        <v>47.05</v>
      </c>
      <c r="G201" s="95" t="s">
        <v>42</v>
      </c>
    </row>
    <row r="202" spans="1:7" ht="38.25">
      <c r="A202" s="95">
        <v>7</v>
      </c>
      <c r="B202" s="95" t="s">
        <v>757</v>
      </c>
      <c r="C202" s="95" t="s">
        <v>756</v>
      </c>
      <c r="D202" s="95" t="s">
        <v>10</v>
      </c>
      <c r="E202" s="95">
        <v>1</v>
      </c>
      <c r="F202" s="65">
        <v>16.12</v>
      </c>
      <c r="G202" s="95" t="s">
        <v>42</v>
      </c>
    </row>
    <row r="203" spans="1:7" ht="38.25">
      <c r="A203" s="95">
        <v>8</v>
      </c>
      <c r="B203" s="95" t="s">
        <v>757</v>
      </c>
      <c r="C203" s="95" t="s">
        <v>756</v>
      </c>
      <c r="D203" s="95" t="s">
        <v>9</v>
      </c>
      <c r="E203" s="95">
        <v>2</v>
      </c>
      <c r="F203" s="65">
        <v>30.48</v>
      </c>
      <c r="G203" s="95" t="s">
        <v>42</v>
      </c>
    </row>
    <row r="204" spans="1:7" ht="39" thickBot="1">
      <c r="A204" s="95">
        <v>9</v>
      </c>
      <c r="B204" s="95" t="s">
        <v>757</v>
      </c>
      <c r="C204" s="95" t="s">
        <v>756</v>
      </c>
      <c r="D204" s="95" t="s">
        <v>65</v>
      </c>
      <c r="E204" s="95">
        <v>1</v>
      </c>
      <c r="F204" s="65">
        <v>33.28</v>
      </c>
      <c r="G204" s="95" t="s">
        <v>42</v>
      </c>
    </row>
    <row r="205" spans="1:7" ht="16.5" thickBot="1">
      <c r="A205" s="698" t="s">
        <v>755</v>
      </c>
      <c r="B205" s="699"/>
      <c r="C205" s="699"/>
      <c r="D205" s="699"/>
      <c r="E205" s="699"/>
      <c r="F205" s="699"/>
      <c r="G205" s="699"/>
    </row>
    <row r="206" spans="1:7" ht="38.25">
      <c r="A206" s="95">
        <v>1</v>
      </c>
      <c r="B206" s="95" t="s">
        <v>753</v>
      </c>
      <c r="C206" s="95" t="s">
        <v>754</v>
      </c>
      <c r="D206" s="95" t="s">
        <v>65</v>
      </c>
      <c r="E206" s="95">
        <v>3</v>
      </c>
      <c r="F206" s="65">
        <v>42.27</v>
      </c>
      <c r="G206" s="95" t="s">
        <v>42</v>
      </c>
    </row>
    <row r="207" spans="1:7" ht="38.25">
      <c r="A207" s="95">
        <v>2</v>
      </c>
      <c r="B207" s="95" t="s">
        <v>753</v>
      </c>
      <c r="C207" s="95" t="s">
        <v>754</v>
      </c>
      <c r="D207" s="95" t="s">
        <v>10</v>
      </c>
      <c r="E207" s="95">
        <v>5</v>
      </c>
      <c r="F207" s="65">
        <v>58.98</v>
      </c>
      <c r="G207" s="95" t="s">
        <v>42</v>
      </c>
    </row>
    <row r="208" spans="1:7" ht="38.25">
      <c r="A208" s="95">
        <v>3</v>
      </c>
      <c r="B208" s="95" t="s">
        <v>753</v>
      </c>
      <c r="C208" s="95" t="s">
        <v>754</v>
      </c>
      <c r="D208" s="95" t="s">
        <v>8</v>
      </c>
      <c r="E208" s="95">
        <v>2</v>
      </c>
      <c r="F208" s="65">
        <v>29.12</v>
      </c>
      <c r="G208" s="95" t="s">
        <v>42</v>
      </c>
    </row>
    <row r="209" spans="1:7" ht="38.25">
      <c r="A209" s="95">
        <v>4</v>
      </c>
      <c r="B209" s="95" t="s">
        <v>753</v>
      </c>
      <c r="C209" s="95" t="s">
        <v>754</v>
      </c>
      <c r="D209" s="95" t="s">
        <v>11</v>
      </c>
      <c r="E209" s="95">
        <v>1</v>
      </c>
      <c r="F209" s="65">
        <v>2.5499999999999998</v>
      </c>
      <c r="G209" s="95" t="s">
        <v>42</v>
      </c>
    </row>
    <row r="210" spans="1:7" ht="38.25">
      <c r="A210" s="95">
        <v>5</v>
      </c>
      <c r="B210" s="95" t="s">
        <v>753</v>
      </c>
      <c r="C210" s="95" t="s">
        <v>754</v>
      </c>
      <c r="D210" s="95" t="s">
        <v>9</v>
      </c>
      <c r="E210" s="95">
        <v>2</v>
      </c>
      <c r="F210" s="65">
        <v>33.75</v>
      </c>
      <c r="G210" s="95" t="s">
        <v>42</v>
      </c>
    </row>
    <row r="211" spans="1:7" ht="26.25" thickBot="1">
      <c r="A211" s="95">
        <v>6</v>
      </c>
      <c r="B211" s="95" t="s">
        <v>753</v>
      </c>
      <c r="C211" s="95" t="s">
        <v>752</v>
      </c>
      <c r="D211" s="95" t="s">
        <v>8</v>
      </c>
      <c r="E211" s="95">
        <v>1</v>
      </c>
      <c r="F211" s="65">
        <v>2.97</v>
      </c>
      <c r="G211" s="95" t="s">
        <v>42</v>
      </c>
    </row>
    <row r="212" spans="1:7" ht="16.5" thickBot="1">
      <c r="A212" s="698" t="s">
        <v>751</v>
      </c>
      <c r="B212" s="699"/>
      <c r="C212" s="699"/>
      <c r="D212" s="699"/>
      <c r="E212" s="699"/>
      <c r="F212" s="699"/>
      <c r="G212" s="699"/>
    </row>
    <row r="213" spans="1:7" ht="25.5">
      <c r="A213" s="431">
        <v>1</v>
      </c>
      <c r="B213" s="95" t="s">
        <v>750</v>
      </c>
      <c r="C213" s="95" t="s">
        <v>749</v>
      </c>
      <c r="D213" s="95" t="s">
        <v>65</v>
      </c>
      <c r="E213" s="95">
        <v>2</v>
      </c>
      <c r="F213" s="65">
        <v>34.799999999999997</v>
      </c>
      <c r="G213" s="95" t="s">
        <v>42</v>
      </c>
    </row>
    <row r="214" spans="1:7" ht="25.5">
      <c r="A214" s="431">
        <v>2</v>
      </c>
      <c r="B214" s="95" t="s">
        <v>750</v>
      </c>
      <c r="C214" s="95" t="s">
        <v>749</v>
      </c>
      <c r="D214" s="95" t="s">
        <v>8</v>
      </c>
      <c r="E214" s="95">
        <v>3</v>
      </c>
      <c r="F214" s="65">
        <v>26</v>
      </c>
      <c r="G214" s="95" t="s">
        <v>42</v>
      </c>
    </row>
    <row r="215" spans="1:7" ht="25.5">
      <c r="A215" s="431">
        <v>3</v>
      </c>
      <c r="B215" s="95" t="s">
        <v>750</v>
      </c>
      <c r="C215" s="95" t="s">
        <v>749</v>
      </c>
      <c r="D215" s="95" t="s">
        <v>9</v>
      </c>
      <c r="E215" s="95">
        <v>1</v>
      </c>
      <c r="F215" s="65">
        <v>42.4</v>
      </c>
      <c r="G215" s="95" t="s">
        <v>42</v>
      </c>
    </row>
    <row r="216" spans="1:7" ht="26.25" thickBot="1">
      <c r="A216" s="431">
        <v>4</v>
      </c>
      <c r="B216" s="95" t="s">
        <v>750</v>
      </c>
      <c r="C216" s="95" t="s">
        <v>749</v>
      </c>
      <c r="D216" s="95" t="s">
        <v>10</v>
      </c>
      <c r="E216" s="95">
        <v>6</v>
      </c>
      <c r="F216" s="65">
        <v>99.3</v>
      </c>
      <c r="G216" s="95" t="s">
        <v>42</v>
      </c>
    </row>
    <row r="217" spans="1:7" ht="16.5" thickBot="1">
      <c r="A217" s="698" t="s">
        <v>748</v>
      </c>
      <c r="B217" s="699"/>
      <c r="C217" s="699"/>
      <c r="D217" s="699"/>
      <c r="E217" s="699"/>
      <c r="F217" s="699"/>
      <c r="G217" s="699"/>
    </row>
    <row r="218" spans="1:7" ht="25.5">
      <c r="A218" s="93">
        <v>1</v>
      </c>
      <c r="B218" s="93" t="s">
        <v>747</v>
      </c>
      <c r="C218" s="93" t="s">
        <v>719</v>
      </c>
      <c r="D218" s="93" t="s">
        <v>65</v>
      </c>
      <c r="E218" s="93">
        <v>36</v>
      </c>
      <c r="F218" s="64">
        <v>768.02</v>
      </c>
      <c r="G218" s="93" t="s">
        <v>42</v>
      </c>
    </row>
    <row r="219" spans="1:7" ht="25.5">
      <c r="A219" s="95">
        <v>2</v>
      </c>
      <c r="B219" s="95" t="s">
        <v>747</v>
      </c>
      <c r="C219" s="95" t="s">
        <v>719</v>
      </c>
      <c r="D219" s="95" t="s">
        <v>11</v>
      </c>
      <c r="E219" s="95">
        <v>12</v>
      </c>
      <c r="F219" s="65">
        <v>279.39999999999998</v>
      </c>
      <c r="G219" s="95" t="s">
        <v>42</v>
      </c>
    </row>
    <row r="220" spans="1:7" ht="25.5">
      <c r="A220" s="95">
        <v>3</v>
      </c>
      <c r="B220" s="95" t="s">
        <v>747</v>
      </c>
      <c r="C220" s="95" t="s">
        <v>719</v>
      </c>
      <c r="D220" s="95" t="s">
        <v>8</v>
      </c>
      <c r="E220" s="95">
        <v>6</v>
      </c>
      <c r="F220" s="65">
        <v>76.37</v>
      </c>
      <c r="G220" s="95" t="s">
        <v>42</v>
      </c>
    </row>
    <row r="221" spans="1:7" ht="25.5">
      <c r="A221" s="95">
        <v>4</v>
      </c>
      <c r="B221" s="95" t="s">
        <v>747</v>
      </c>
      <c r="C221" s="95" t="s">
        <v>719</v>
      </c>
      <c r="D221" s="95" t="s">
        <v>9</v>
      </c>
      <c r="E221" s="95">
        <v>18</v>
      </c>
      <c r="F221" s="65">
        <v>316.07</v>
      </c>
      <c r="G221" s="95" t="s">
        <v>42</v>
      </c>
    </row>
    <row r="222" spans="1:7" ht="25.5">
      <c r="A222" s="95">
        <v>5</v>
      </c>
      <c r="B222" s="95" t="s">
        <v>747</v>
      </c>
      <c r="C222" s="95" t="s">
        <v>719</v>
      </c>
      <c r="D222" s="95" t="s">
        <v>10</v>
      </c>
      <c r="E222" s="95">
        <v>8</v>
      </c>
      <c r="F222" s="65">
        <v>123.55</v>
      </c>
      <c r="G222" s="95" t="s">
        <v>42</v>
      </c>
    </row>
    <row r="223" spans="1:7" ht="25.5">
      <c r="A223" s="95">
        <v>6</v>
      </c>
      <c r="B223" s="95" t="s">
        <v>747</v>
      </c>
      <c r="C223" s="93" t="s">
        <v>875</v>
      </c>
      <c r="D223" s="95" t="s">
        <v>11</v>
      </c>
      <c r="E223" s="95">
        <v>4</v>
      </c>
      <c r="F223" s="65">
        <v>53.4</v>
      </c>
      <c r="G223" s="95" t="s">
        <v>42</v>
      </c>
    </row>
    <row r="224" spans="1:7" ht="25.5">
      <c r="A224" s="95">
        <v>7</v>
      </c>
      <c r="B224" s="95" t="s">
        <v>747</v>
      </c>
      <c r="C224" s="93" t="s">
        <v>875</v>
      </c>
      <c r="D224" s="95" t="s">
        <v>8</v>
      </c>
      <c r="E224" s="95">
        <v>1</v>
      </c>
      <c r="F224" s="65">
        <v>12.8</v>
      </c>
      <c r="G224" s="95" t="s">
        <v>42</v>
      </c>
    </row>
    <row r="225" spans="1:7" ht="25.5">
      <c r="A225" s="95">
        <v>8</v>
      </c>
      <c r="B225" s="95" t="s">
        <v>747</v>
      </c>
      <c r="C225" s="93" t="s">
        <v>875</v>
      </c>
      <c r="D225" s="95" t="s">
        <v>10</v>
      </c>
      <c r="E225" s="95">
        <v>3</v>
      </c>
      <c r="F225" s="65">
        <v>25.5</v>
      </c>
      <c r="G225" s="95" t="s">
        <v>42</v>
      </c>
    </row>
    <row r="226" spans="1:7" ht="25.5">
      <c r="A226" s="95">
        <v>9</v>
      </c>
      <c r="B226" s="93" t="s">
        <v>747</v>
      </c>
      <c r="C226" s="93" t="s">
        <v>876</v>
      </c>
      <c r="D226" s="93" t="s">
        <v>65</v>
      </c>
      <c r="E226" s="93">
        <v>2</v>
      </c>
      <c r="F226" s="64">
        <v>47.6</v>
      </c>
      <c r="G226" s="93" t="s">
        <v>42</v>
      </c>
    </row>
    <row r="227" spans="1:7" ht="25.5">
      <c r="A227" s="95">
        <v>10</v>
      </c>
      <c r="B227" s="95" t="s">
        <v>747</v>
      </c>
      <c r="C227" s="93" t="s">
        <v>876</v>
      </c>
      <c r="D227" s="95" t="s">
        <v>11</v>
      </c>
      <c r="E227" s="95">
        <v>1</v>
      </c>
      <c r="F227" s="65">
        <v>53.8</v>
      </c>
      <c r="G227" s="95" t="s">
        <v>42</v>
      </c>
    </row>
    <row r="228" spans="1:7" ht="25.5">
      <c r="A228" s="95">
        <v>11</v>
      </c>
      <c r="B228" s="95" t="s">
        <v>747</v>
      </c>
      <c r="C228" s="93" t="s">
        <v>876</v>
      </c>
      <c r="D228" s="95" t="s">
        <v>8</v>
      </c>
      <c r="E228" s="95">
        <v>1</v>
      </c>
      <c r="F228" s="65">
        <v>17</v>
      </c>
      <c r="G228" s="95" t="s">
        <v>42</v>
      </c>
    </row>
    <row r="229" spans="1:7" ht="25.5">
      <c r="A229" s="95">
        <v>12</v>
      </c>
      <c r="B229" s="95" t="s">
        <v>747</v>
      </c>
      <c r="C229" s="93" t="s">
        <v>876</v>
      </c>
      <c r="D229" s="95" t="s">
        <v>9</v>
      </c>
      <c r="E229" s="95">
        <v>4</v>
      </c>
      <c r="F229" s="65">
        <v>51.599999999999994</v>
      </c>
      <c r="G229" s="95" t="s">
        <v>42</v>
      </c>
    </row>
    <row r="230" spans="1:7" ht="25.5">
      <c r="A230" s="95">
        <v>13</v>
      </c>
      <c r="B230" s="95" t="s">
        <v>747</v>
      </c>
      <c r="C230" s="93" t="s">
        <v>876</v>
      </c>
      <c r="D230" s="95" t="s">
        <v>10</v>
      </c>
      <c r="E230" s="95">
        <v>7</v>
      </c>
      <c r="F230" s="65">
        <v>126.5</v>
      </c>
      <c r="G230" s="95" t="s">
        <v>42</v>
      </c>
    </row>
    <row r="231" spans="1:7" ht="26.25" thickBot="1">
      <c r="A231" s="428">
        <v>14</v>
      </c>
      <c r="B231" s="430" t="s">
        <v>747</v>
      </c>
      <c r="C231" s="428" t="s">
        <v>121</v>
      </c>
      <c r="D231" s="428" t="s">
        <v>121</v>
      </c>
      <c r="E231" s="428">
        <v>1</v>
      </c>
      <c r="F231" s="429">
        <v>10728</v>
      </c>
      <c r="G231" s="428" t="s">
        <v>42</v>
      </c>
    </row>
    <row r="232" spans="1:7" ht="16.5" thickBot="1">
      <c r="A232" s="698" t="s">
        <v>746</v>
      </c>
      <c r="B232" s="699"/>
      <c r="C232" s="699"/>
      <c r="D232" s="699"/>
      <c r="E232" s="699"/>
      <c r="F232" s="699"/>
      <c r="G232" s="699"/>
    </row>
    <row r="233" spans="1:7" ht="25.5">
      <c r="A233" s="93">
        <v>1</v>
      </c>
      <c r="B233" s="95" t="s">
        <v>745</v>
      </c>
      <c r="C233" s="95" t="s">
        <v>735</v>
      </c>
      <c r="D233" s="95" t="s">
        <v>65</v>
      </c>
      <c r="E233" s="95">
        <v>2</v>
      </c>
      <c r="F233" s="65">
        <v>34.83</v>
      </c>
      <c r="G233" s="95" t="s">
        <v>42</v>
      </c>
    </row>
    <row r="234" spans="1:7" ht="25.5">
      <c r="A234" s="93">
        <v>2</v>
      </c>
      <c r="B234" s="95" t="s">
        <v>745</v>
      </c>
      <c r="C234" s="95" t="s">
        <v>735</v>
      </c>
      <c r="D234" s="95" t="s">
        <v>11</v>
      </c>
      <c r="E234" s="95">
        <v>5</v>
      </c>
      <c r="F234" s="65">
        <v>52.44</v>
      </c>
      <c r="G234" s="95" t="s">
        <v>42</v>
      </c>
    </row>
    <row r="235" spans="1:7" ht="25.5">
      <c r="A235" s="93">
        <v>3</v>
      </c>
      <c r="B235" s="95" t="s">
        <v>745</v>
      </c>
      <c r="C235" s="95" t="s">
        <v>735</v>
      </c>
      <c r="D235" s="95" t="s">
        <v>8</v>
      </c>
      <c r="E235" s="95">
        <v>4</v>
      </c>
      <c r="F235" s="65">
        <v>20.63</v>
      </c>
      <c r="G235" s="95" t="s">
        <v>42</v>
      </c>
    </row>
    <row r="236" spans="1:7" ht="25.5">
      <c r="A236" s="93">
        <v>4</v>
      </c>
      <c r="B236" s="95" t="s">
        <v>745</v>
      </c>
      <c r="C236" s="95" t="s">
        <v>735</v>
      </c>
      <c r="D236" s="95" t="s">
        <v>9</v>
      </c>
      <c r="E236" s="95">
        <v>4</v>
      </c>
      <c r="F236" s="65">
        <v>37.43</v>
      </c>
      <c r="G236" s="95" t="s">
        <v>42</v>
      </c>
    </row>
    <row r="237" spans="1:7" ht="26.25" thickBot="1">
      <c r="A237" s="93">
        <v>5</v>
      </c>
      <c r="B237" s="95" t="s">
        <v>745</v>
      </c>
      <c r="C237" s="95" t="s">
        <v>735</v>
      </c>
      <c r="D237" s="95" t="s">
        <v>10</v>
      </c>
      <c r="E237" s="95">
        <v>4</v>
      </c>
      <c r="F237" s="65">
        <v>40.869999999999997</v>
      </c>
      <c r="G237" s="95" t="s">
        <v>42</v>
      </c>
    </row>
    <row r="238" spans="1:7" ht="16.5" thickBot="1">
      <c r="A238" s="698" t="s">
        <v>744</v>
      </c>
      <c r="B238" s="699"/>
      <c r="C238" s="699"/>
      <c r="D238" s="699"/>
      <c r="E238" s="699"/>
      <c r="F238" s="699"/>
      <c r="G238" s="699"/>
    </row>
    <row r="239" spans="1:7" ht="25.5">
      <c r="A239" s="93">
        <v>1</v>
      </c>
      <c r="B239" s="95" t="s">
        <v>743</v>
      </c>
      <c r="C239" s="95" t="s">
        <v>735</v>
      </c>
      <c r="D239" s="95" t="s">
        <v>65</v>
      </c>
      <c r="E239" s="95">
        <v>3</v>
      </c>
      <c r="F239" s="65">
        <v>44.379999999999995</v>
      </c>
      <c r="G239" s="95" t="s">
        <v>42</v>
      </c>
    </row>
    <row r="240" spans="1:7" ht="25.5">
      <c r="A240" s="93">
        <v>2</v>
      </c>
      <c r="B240" s="95" t="s">
        <v>743</v>
      </c>
      <c r="C240" s="95" t="s">
        <v>735</v>
      </c>
      <c r="D240" s="95" t="s">
        <v>11</v>
      </c>
      <c r="E240" s="95">
        <v>2</v>
      </c>
      <c r="F240" s="65">
        <v>17.66</v>
      </c>
      <c r="G240" s="95" t="s">
        <v>42</v>
      </c>
    </row>
    <row r="241" spans="1:7" ht="25.5">
      <c r="A241" s="93">
        <v>3</v>
      </c>
      <c r="B241" s="95" t="s">
        <v>743</v>
      </c>
      <c r="C241" s="95" t="s">
        <v>735</v>
      </c>
      <c r="D241" s="95" t="s">
        <v>8</v>
      </c>
      <c r="E241" s="95">
        <v>5</v>
      </c>
      <c r="F241" s="65">
        <v>26.58</v>
      </c>
      <c r="G241" s="95" t="s">
        <v>42</v>
      </c>
    </row>
    <row r="242" spans="1:7" ht="25.5">
      <c r="A242" s="95">
        <v>4</v>
      </c>
      <c r="B242" s="95" t="s">
        <v>743</v>
      </c>
      <c r="C242" s="95" t="s">
        <v>735</v>
      </c>
      <c r="D242" s="95" t="s">
        <v>9</v>
      </c>
      <c r="E242" s="95">
        <v>5</v>
      </c>
      <c r="F242" s="65">
        <v>38.58</v>
      </c>
      <c r="G242" s="95" t="s">
        <v>42</v>
      </c>
    </row>
    <row r="243" spans="1:7" ht="26.25" thickBot="1">
      <c r="A243" s="95">
        <v>5</v>
      </c>
      <c r="B243" s="95" t="s">
        <v>743</v>
      </c>
      <c r="C243" s="95" t="s">
        <v>735</v>
      </c>
      <c r="D243" s="95" t="s">
        <v>10</v>
      </c>
      <c r="E243" s="95">
        <v>5</v>
      </c>
      <c r="F243" s="65">
        <v>53.120000000000005</v>
      </c>
      <c r="G243" s="95" t="s">
        <v>42</v>
      </c>
    </row>
    <row r="244" spans="1:7" ht="16.5" thickBot="1">
      <c r="A244" s="698" t="s">
        <v>742</v>
      </c>
      <c r="B244" s="699"/>
      <c r="C244" s="699"/>
      <c r="D244" s="699"/>
      <c r="E244" s="699"/>
      <c r="F244" s="699"/>
      <c r="G244" s="699"/>
    </row>
    <row r="245" spans="1:7" ht="25.5">
      <c r="A245" s="93">
        <v>1</v>
      </c>
      <c r="B245" s="95" t="s">
        <v>741</v>
      </c>
      <c r="C245" s="95" t="s">
        <v>735</v>
      </c>
      <c r="D245" s="95" t="s">
        <v>65</v>
      </c>
      <c r="E245" s="95">
        <v>2</v>
      </c>
      <c r="F245" s="65">
        <v>40.870000000000005</v>
      </c>
      <c r="G245" s="95" t="s">
        <v>42</v>
      </c>
    </row>
    <row r="246" spans="1:7" ht="25.5">
      <c r="A246" s="93">
        <v>2</v>
      </c>
      <c r="B246" s="95" t="s">
        <v>741</v>
      </c>
      <c r="C246" s="95" t="s">
        <v>735</v>
      </c>
      <c r="D246" s="95" t="s">
        <v>11</v>
      </c>
      <c r="E246" s="95">
        <v>3</v>
      </c>
      <c r="F246" s="65">
        <v>17.190000000000001</v>
      </c>
      <c r="G246" s="95" t="s">
        <v>42</v>
      </c>
    </row>
    <row r="247" spans="1:7" ht="25.5">
      <c r="A247" s="93">
        <v>3</v>
      </c>
      <c r="B247" s="95" t="s">
        <v>741</v>
      </c>
      <c r="C247" s="95" t="s">
        <v>735</v>
      </c>
      <c r="D247" s="95" t="s">
        <v>8</v>
      </c>
      <c r="E247" s="95">
        <v>1</v>
      </c>
      <c r="F247" s="65">
        <v>4.5</v>
      </c>
      <c r="G247" s="95" t="s">
        <v>42</v>
      </c>
    </row>
    <row r="248" spans="1:7" ht="25.5">
      <c r="A248" s="93">
        <v>4</v>
      </c>
      <c r="B248" s="95" t="s">
        <v>741</v>
      </c>
      <c r="C248" s="95" t="s">
        <v>735</v>
      </c>
      <c r="D248" s="95" t="s">
        <v>9</v>
      </c>
      <c r="E248" s="95">
        <v>1</v>
      </c>
      <c r="F248" s="65">
        <v>1.74</v>
      </c>
      <c r="G248" s="95" t="s">
        <v>42</v>
      </c>
    </row>
    <row r="249" spans="1:7" ht="26.25" thickBot="1">
      <c r="A249" s="93">
        <v>5</v>
      </c>
      <c r="B249" s="95" t="s">
        <v>741</v>
      </c>
      <c r="C249" s="95" t="s">
        <v>735</v>
      </c>
      <c r="D249" s="95" t="s">
        <v>10</v>
      </c>
      <c r="E249" s="95">
        <v>1</v>
      </c>
      <c r="F249" s="65">
        <v>12.74</v>
      </c>
      <c r="G249" s="95" t="s">
        <v>42</v>
      </c>
    </row>
    <row r="250" spans="1:7" ht="16.5" thickBot="1">
      <c r="A250" s="698" t="s">
        <v>740</v>
      </c>
      <c r="B250" s="699"/>
      <c r="C250" s="699"/>
      <c r="D250" s="699"/>
      <c r="E250" s="699"/>
      <c r="F250" s="699"/>
      <c r="G250" s="699"/>
    </row>
    <row r="251" spans="1:7" ht="25.5">
      <c r="A251" s="93">
        <v>1</v>
      </c>
      <c r="B251" s="95" t="s">
        <v>738</v>
      </c>
      <c r="C251" s="95" t="s">
        <v>719</v>
      </c>
      <c r="D251" s="95" t="s">
        <v>65</v>
      </c>
      <c r="E251" s="95">
        <v>27</v>
      </c>
      <c r="F251" s="65">
        <v>596.5100000000001</v>
      </c>
      <c r="G251" s="95" t="s">
        <v>42</v>
      </c>
    </row>
    <row r="252" spans="1:7" ht="25.5">
      <c r="A252" s="93">
        <v>2</v>
      </c>
      <c r="B252" s="95" t="s">
        <v>738</v>
      </c>
      <c r="C252" s="95" t="s">
        <v>719</v>
      </c>
      <c r="D252" s="95" t="s">
        <v>8</v>
      </c>
      <c r="E252" s="95">
        <v>3</v>
      </c>
      <c r="F252" s="65">
        <v>20.58</v>
      </c>
      <c r="G252" s="95" t="s">
        <v>42</v>
      </c>
    </row>
    <row r="253" spans="1:7" ht="25.5">
      <c r="A253" s="93">
        <v>3</v>
      </c>
      <c r="B253" s="95" t="s">
        <v>738</v>
      </c>
      <c r="C253" s="95" t="s">
        <v>719</v>
      </c>
      <c r="D253" s="95" t="s">
        <v>9</v>
      </c>
      <c r="E253" s="95">
        <v>9</v>
      </c>
      <c r="F253" s="65">
        <v>248.61</v>
      </c>
      <c r="G253" s="95" t="s">
        <v>42</v>
      </c>
    </row>
    <row r="254" spans="1:7" ht="25.5">
      <c r="A254" s="93">
        <v>4</v>
      </c>
      <c r="B254" s="95" t="s">
        <v>738</v>
      </c>
      <c r="C254" s="95" t="s">
        <v>719</v>
      </c>
      <c r="D254" s="95" t="s">
        <v>10</v>
      </c>
      <c r="E254" s="95">
        <v>4</v>
      </c>
      <c r="F254" s="65">
        <v>47.88</v>
      </c>
      <c r="G254" s="95" t="s">
        <v>42</v>
      </c>
    </row>
    <row r="255" spans="1:7" ht="25.5">
      <c r="A255" s="93">
        <v>5</v>
      </c>
      <c r="B255" s="95" t="s">
        <v>738</v>
      </c>
      <c r="C255" s="95" t="s">
        <v>719</v>
      </c>
      <c r="D255" s="95" t="s">
        <v>11</v>
      </c>
      <c r="E255" s="95">
        <v>2</v>
      </c>
      <c r="F255" s="65">
        <v>90.5</v>
      </c>
      <c r="G255" s="95" t="s">
        <v>42</v>
      </c>
    </row>
    <row r="256" spans="1:7" ht="25.5">
      <c r="A256" s="93">
        <v>6</v>
      </c>
      <c r="B256" s="95" t="s">
        <v>738</v>
      </c>
      <c r="C256" s="95" t="s">
        <v>71</v>
      </c>
      <c r="D256" s="95" t="s">
        <v>65</v>
      </c>
      <c r="E256" s="95">
        <v>2</v>
      </c>
      <c r="F256" s="65">
        <v>15.07</v>
      </c>
      <c r="G256" s="95" t="s">
        <v>42</v>
      </c>
    </row>
    <row r="257" spans="1:7" ht="25.5">
      <c r="A257" s="93">
        <v>7</v>
      </c>
      <c r="B257" s="95" t="s">
        <v>738</v>
      </c>
      <c r="C257" s="95" t="s">
        <v>71</v>
      </c>
      <c r="D257" s="95" t="s">
        <v>8</v>
      </c>
      <c r="E257" s="95">
        <v>1</v>
      </c>
      <c r="F257" s="65">
        <v>4.9000000000000004</v>
      </c>
      <c r="G257" s="95" t="s">
        <v>42</v>
      </c>
    </row>
    <row r="258" spans="1:7" ht="25.5">
      <c r="A258" s="93">
        <v>8</v>
      </c>
      <c r="B258" s="95" t="s">
        <v>738</v>
      </c>
      <c r="C258" s="95" t="s">
        <v>71</v>
      </c>
      <c r="D258" s="95" t="s">
        <v>9</v>
      </c>
      <c r="E258" s="95">
        <v>1</v>
      </c>
      <c r="F258" s="65">
        <v>8.3800000000000008</v>
      </c>
      <c r="G258" s="95" t="s">
        <v>42</v>
      </c>
    </row>
    <row r="259" spans="1:7" ht="25.5">
      <c r="A259" s="93">
        <v>9</v>
      </c>
      <c r="B259" s="95" t="s">
        <v>738</v>
      </c>
      <c r="C259" s="95" t="s">
        <v>71</v>
      </c>
      <c r="D259" s="95" t="s">
        <v>10</v>
      </c>
      <c r="E259" s="95">
        <v>2</v>
      </c>
      <c r="F259" s="65">
        <v>15.81</v>
      </c>
      <c r="G259" s="95" t="s">
        <v>42</v>
      </c>
    </row>
    <row r="260" spans="1:7" ht="25.5">
      <c r="A260" s="93">
        <v>10</v>
      </c>
      <c r="B260" s="95" t="s">
        <v>738</v>
      </c>
      <c r="C260" s="95" t="s">
        <v>71</v>
      </c>
      <c r="D260" s="95" t="s">
        <v>11</v>
      </c>
      <c r="E260" s="95">
        <v>1</v>
      </c>
      <c r="F260" s="65">
        <v>119.56</v>
      </c>
      <c r="G260" s="95" t="s">
        <v>42</v>
      </c>
    </row>
    <row r="261" spans="1:7" ht="25.5">
      <c r="A261" s="93">
        <v>11</v>
      </c>
      <c r="B261" s="95" t="s">
        <v>738</v>
      </c>
      <c r="C261" s="95" t="s">
        <v>739</v>
      </c>
      <c r="D261" s="95" t="s">
        <v>65</v>
      </c>
      <c r="E261" s="95">
        <v>2</v>
      </c>
      <c r="F261" s="65">
        <v>50.09</v>
      </c>
      <c r="G261" s="95" t="s">
        <v>42</v>
      </c>
    </row>
    <row r="262" spans="1:7" ht="25.5">
      <c r="A262" s="93">
        <v>12</v>
      </c>
      <c r="B262" s="95" t="s">
        <v>738</v>
      </c>
      <c r="C262" s="95" t="s">
        <v>739</v>
      </c>
      <c r="D262" s="95" t="s">
        <v>8</v>
      </c>
      <c r="E262" s="95">
        <v>1</v>
      </c>
      <c r="F262" s="65">
        <v>10.07</v>
      </c>
      <c r="G262" s="95" t="s">
        <v>42</v>
      </c>
    </row>
    <row r="263" spans="1:7" ht="25.5">
      <c r="A263" s="93">
        <v>13</v>
      </c>
      <c r="B263" s="95" t="s">
        <v>738</v>
      </c>
      <c r="C263" s="95" t="s">
        <v>739</v>
      </c>
      <c r="D263" s="95" t="s">
        <v>9</v>
      </c>
      <c r="E263" s="95">
        <v>2</v>
      </c>
      <c r="F263" s="65">
        <v>60.6</v>
      </c>
      <c r="G263" s="95" t="s">
        <v>42</v>
      </c>
    </row>
    <row r="264" spans="1:7" ht="25.5">
      <c r="A264" s="93">
        <v>14</v>
      </c>
      <c r="B264" s="95" t="s">
        <v>738</v>
      </c>
      <c r="C264" s="95" t="s">
        <v>739</v>
      </c>
      <c r="D264" s="95" t="s">
        <v>10</v>
      </c>
      <c r="E264" s="95">
        <v>6</v>
      </c>
      <c r="F264" s="65">
        <v>106.58</v>
      </c>
      <c r="G264" s="95" t="s">
        <v>42</v>
      </c>
    </row>
    <row r="265" spans="1:7" ht="25.5">
      <c r="A265" s="93">
        <v>15</v>
      </c>
      <c r="B265" s="95" t="s">
        <v>738</v>
      </c>
      <c r="C265" s="95" t="s">
        <v>739</v>
      </c>
      <c r="D265" s="95" t="s">
        <v>11</v>
      </c>
      <c r="E265" s="95">
        <v>5</v>
      </c>
      <c r="F265" s="65">
        <v>67.789999999999992</v>
      </c>
      <c r="G265" s="95" t="s">
        <v>42</v>
      </c>
    </row>
    <row r="266" spans="1:7" ht="26.25" thickBot="1">
      <c r="A266" s="428">
        <v>16</v>
      </c>
      <c r="B266" s="430" t="s">
        <v>738</v>
      </c>
      <c r="C266" s="428" t="s">
        <v>121</v>
      </c>
      <c r="D266" s="428" t="s">
        <v>121</v>
      </c>
      <c r="E266" s="428">
        <v>1</v>
      </c>
      <c r="F266" s="429">
        <v>7615</v>
      </c>
      <c r="G266" s="428" t="s">
        <v>42</v>
      </c>
    </row>
    <row r="267" spans="1:7" ht="16.5" thickBot="1">
      <c r="A267" s="698" t="s">
        <v>737</v>
      </c>
      <c r="B267" s="699"/>
      <c r="C267" s="699"/>
      <c r="D267" s="699"/>
      <c r="E267" s="699"/>
      <c r="F267" s="699"/>
      <c r="G267" s="699"/>
    </row>
    <row r="268" spans="1:7" ht="25.5">
      <c r="A268" s="93">
        <v>1</v>
      </c>
      <c r="B268" s="95" t="s">
        <v>736</v>
      </c>
      <c r="C268" s="95" t="s">
        <v>735</v>
      </c>
      <c r="D268" s="95" t="s">
        <v>65</v>
      </c>
      <c r="E268" s="95">
        <v>3</v>
      </c>
      <c r="F268" s="65">
        <v>55.58</v>
      </c>
      <c r="G268" s="95" t="s">
        <v>42</v>
      </c>
    </row>
    <row r="269" spans="1:7" ht="25.5">
      <c r="A269" s="93">
        <v>2</v>
      </c>
      <c r="B269" s="95" t="s">
        <v>736</v>
      </c>
      <c r="C269" s="95" t="s">
        <v>735</v>
      </c>
      <c r="D269" s="95" t="s">
        <v>8</v>
      </c>
      <c r="E269" s="95">
        <v>2</v>
      </c>
      <c r="F269" s="65">
        <v>11.91</v>
      </c>
      <c r="G269" s="95" t="s">
        <v>42</v>
      </c>
    </row>
    <row r="270" spans="1:7" ht="25.5">
      <c r="A270" s="93">
        <v>3</v>
      </c>
      <c r="B270" s="95" t="s">
        <v>736</v>
      </c>
      <c r="C270" s="95" t="s">
        <v>735</v>
      </c>
      <c r="D270" s="95" t="s">
        <v>9</v>
      </c>
      <c r="E270" s="95">
        <v>4</v>
      </c>
      <c r="F270" s="65">
        <v>71.27</v>
      </c>
      <c r="G270" s="95" t="s">
        <v>42</v>
      </c>
    </row>
    <row r="271" spans="1:7" ht="25.5">
      <c r="A271" s="93">
        <v>4</v>
      </c>
      <c r="B271" s="95" t="s">
        <v>736</v>
      </c>
      <c r="C271" s="95" t="s">
        <v>735</v>
      </c>
      <c r="D271" s="95" t="s">
        <v>10</v>
      </c>
      <c r="E271" s="95">
        <v>5</v>
      </c>
      <c r="F271" s="65">
        <v>58.690000000000005</v>
      </c>
      <c r="G271" s="95" t="s">
        <v>42</v>
      </c>
    </row>
    <row r="272" spans="1:7" ht="26.25" thickBot="1">
      <c r="A272" s="114">
        <v>5</v>
      </c>
      <c r="B272" s="96" t="s">
        <v>736</v>
      </c>
      <c r="C272" s="96" t="s">
        <v>735</v>
      </c>
      <c r="D272" s="96" t="s">
        <v>11</v>
      </c>
      <c r="E272" s="96">
        <v>2</v>
      </c>
      <c r="F272" s="72">
        <v>23.19</v>
      </c>
      <c r="G272" s="96" t="s">
        <v>42</v>
      </c>
    </row>
    <row r="273" spans="1:7" ht="16.5" thickBot="1">
      <c r="A273" s="698" t="s">
        <v>734</v>
      </c>
      <c r="B273" s="699"/>
      <c r="C273" s="699"/>
      <c r="D273" s="699"/>
      <c r="E273" s="699"/>
      <c r="F273" s="699"/>
      <c r="G273" s="699"/>
    </row>
    <row r="274" spans="1:7" ht="25.5">
      <c r="A274" s="93">
        <v>1</v>
      </c>
      <c r="B274" s="93" t="s">
        <v>731</v>
      </c>
      <c r="C274" s="93" t="s">
        <v>719</v>
      </c>
      <c r="D274" s="93" t="s">
        <v>65</v>
      </c>
      <c r="E274" s="93">
        <v>39</v>
      </c>
      <c r="F274" s="64">
        <v>668.25999999999976</v>
      </c>
      <c r="G274" s="93" t="s">
        <v>42</v>
      </c>
    </row>
    <row r="275" spans="1:7" ht="25.5">
      <c r="A275" s="95">
        <v>2</v>
      </c>
      <c r="B275" s="95" t="s">
        <v>731</v>
      </c>
      <c r="C275" s="95" t="s">
        <v>719</v>
      </c>
      <c r="D275" s="95" t="s">
        <v>8</v>
      </c>
      <c r="E275" s="95">
        <v>11</v>
      </c>
      <c r="F275" s="65">
        <v>75.570000000000007</v>
      </c>
      <c r="G275" s="95" t="s">
        <v>42</v>
      </c>
    </row>
    <row r="276" spans="1:7" ht="25.5">
      <c r="A276" s="95">
        <v>3</v>
      </c>
      <c r="B276" s="95" t="s">
        <v>731</v>
      </c>
      <c r="C276" s="95" t="s">
        <v>719</v>
      </c>
      <c r="D276" s="95" t="s">
        <v>9</v>
      </c>
      <c r="E276" s="95">
        <v>16</v>
      </c>
      <c r="F276" s="65">
        <v>353.19000000000005</v>
      </c>
      <c r="G276" s="95" t="s">
        <v>42</v>
      </c>
    </row>
    <row r="277" spans="1:7" ht="25.5">
      <c r="A277" s="95">
        <v>4</v>
      </c>
      <c r="B277" s="95" t="s">
        <v>731</v>
      </c>
      <c r="C277" s="95" t="s">
        <v>719</v>
      </c>
      <c r="D277" s="95" t="s">
        <v>10</v>
      </c>
      <c r="E277" s="95">
        <v>10</v>
      </c>
      <c r="F277" s="65">
        <v>172.01</v>
      </c>
      <c r="G277" s="95" t="s">
        <v>42</v>
      </c>
    </row>
    <row r="278" spans="1:7" ht="25.5">
      <c r="A278" s="95">
        <v>5</v>
      </c>
      <c r="B278" s="95" t="s">
        <v>731</v>
      </c>
      <c r="C278" s="95" t="s">
        <v>719</v>
      </c>
      <c r="D278" s="95" t="s">
        <v>11</v>
      </c>
      <c r="E278" s="95">
        <v>4</v>
      </c>
      <c r="F278" s="65">
        <v>73.87</v>
      </c>
      <c r="G278" s="95" t="s">
        <v>42</v>
      </c>
    </row>
    <row r="279" spans="1:7" ht="25.5">
      <c r="A279" s="95">
        <v>6</v>
      </c>
      <c r="B279" s="95" t="s">
        <v>731</v>
      </c>
      <c r="C279" s="95" t="s">
        <v>733</v>
      </c>
      <c r="D279" s="95" t="s">
        <v>65</v>
      </c>
      <c r="E279" s="95">
        <v>3</v>
      </c>
      <c r="F279" s="65">
        <v>58.78</v>
      </c>
      <c r="G279" s="95" t="s">
        <v>42</v>
      </c>
    </row>
    <row r="280" spans="1:7" ht="25.5">
      <c r="A280" s="95">
        <v>7</v>
      </c>
      <c r="B280" s="95" t="s">
        <v>731</v>
      </c>
      <c r="C280" s="95" t="s">
        <v>733</v>
      </c>
      <c r="D280" s="95" t="s">
        <v>8</v>
      </c>
      <c r="E280" s="95">
        <v>1</v>
      </c>
      <c r="F280" s="65">
        <v>7.49</v>
      </c>
      <c r="G280" s="95" t="s">
        <v>42</v>
      </c>
    </row>
    <row r="281" spans="1:7" ht="25.5">
      <c r="A281" s="95">
        <v>8</v>
      </c>
      <c r="B281" s="95" t="s">
        <v>731</v>
      </c>
      <c r="C281" s="95" t="s">
        <v>733</v>
      </c>
      <c r="D281" s="95" t="s">
        <v>9</v>
      </c>
      <c r="E281" s="95">
        <v>3</v>
      </c>
      <c r="F281" s="65">
        <v>19.899999999999999</v>
      </c>
      <c r="G281" s="95" t="s">
        <v>42</v>
      </c>
    </row>
    <row r="282" spans="1:7" ht="25.5">
      <c r="A282" s="95">
        <v>10</v>
      </c>
      <c r="B282" s="95" t="s">
        <v>731</v>
      </c>
      <c r="C282" s="95" t="s">
        <v>733</v>
      </c>
      <c r="D282" s="95" t="s">
        <v>11</v>
      </c>
      <c r="E282" s="95">
        <v>2</v>
      </c>
      <c r="F282" s="65">
        <v>14.72</v>
      </c>
      <c r="G282" s="95" t="s">
        <v>42</v>
      </c>
    </row>
    <row r="283" spans="1:7" ht="25.5">
      <c r="A283" s="95">
        <v>11</v>
      </c>
      <c r="B283" s="95" t="s">
        <v>731</v>
      </c>
      <c r="C283" s="95" t="s">
        <v>732</v>
      </c>
      <c r="D283" s="95" t="s">
        <v>65</v>
      </c>
      <c r="E283" s="95">
        <v>3</v>
      </c>
      <c r="F283" s="65">
        <v>74.16</v>
      </c>
      <c r="G283" s="95" t="s">
        <v>42</v>
      </c>
    </row>
    <row r="284" spans="1:7" ht="25.5">
      <c r="A284" s="95">
        <v>12</v>
      </c>
      <c r="B284" s="95" t="s">
        <v>731</v>
      </c>
      <c r="C284" s="95" t="s">
        <v>732</v>
      </c>
      <c r="D284" s="95" t="s">
        <v>8</v>
      </c>
      <c r="E284" s="95">
        <v>2</v>
      </c>
      <c r="F284" s="65">
        <v>16.98</v>
      </c>
      <c r="G284" s="95" t="s">
        <v>42</v>
      </c>
    </row>
    <row r="285" spans="1:7" ht="25.5">
      <c r="A285" s="95">
        <v>13</v>
      </c>
      <c r="B285" s="95" t="s">
        <v>731</v>
      </c>
      <c r="C285" s="95" t="s">
        <v>732</v>
      </c>
      <c r="D285" s="95" t="s">
        <v>9</v>
      </c>
      <c r="E285" s="95">
        <v>3</v>
      </c>
      <c r="F285" s="65">
        <v>31.63</v>
      </c>
      <c r="G285" s="95" t="s">
        <v>42</v>
      </c>
    </row>
    <row r="286" spans="1:7" ht="25.5">
      <c r="A286" s="95">
        <v>14</v>
      </c>
      <c r="B286" s="95" t="s">
        <v>731</v>
      </c>
      <c r="C286" s="95" t="s">
        <v>732</v>
      </c>
      <c r="D286" s="95" t="s">
        <v>11</v>
      </c>
      <c r="E286" s="95">
        <v>1</v>
      </c>
      <c r="F286" s="65">
        <v>49.65</v>
      </c>
      <c r="G286" s="95" t="s">
        <v>42</v>
      </c>
    </row>
    <row r="287" spans="1:7" ht="25.5">
      <c r="A287" s="95">
        <v>15</v>
      </c>
      <c r="B287" s="95" t="s">
        <v>731</v>
      </c>
      <c r="C287" s="95" t="s">
        <v>732</v>
      </c>
      <c r="D287" s="95" t="s">
        <v>10</v>
      </c>
      <c r="E287" s="95">
        <v>2</v>
      </c>
      <c r="F287" s="65">
        <v>29.37</v>
      </c>
      <c r="G287" s="95" t="s">
        <v>42</v>
      </c>
    </row>
    <row r="288" spans="1:7" ht="26.25" thickBot="1">
      <c r="A288" s="428">
        <v>16</v>
      </c>
      <c r="B288" s="428" t="s">
        <v>731</v>
      </c>
      <c r="C288" s="428" t="s">
        <v>121</v>
      </c>
      <c r="D288" s="428" t="s">
        <v>121</v>
      </c>
      <c r="E288" s="428">
        <v>1</v>
      </c>
      <c r="F288" s="429">
        <v>5793</v>
      </c>
      <c r="G288" s="428" t="s">
        <v>42</v>
      </c>
    </row>
    <row r="289" spans="1:7" ht="16.5" thickBot="1">
      <c r="A289" s="698" t="s">
        <v>730</v>
      </c>
      <c r="B289" s="699"/>
      <c r="C289" s="699"/>
      <c r="D289" s="699"/>
      <c r="E289" s="699"/>
      <c r="F289" s="699"/>
      <c r="G289" s="699"/>
    </row>
    <row r="290" spans="1:7" ht="25.5">
      <c r="A290" s="95">
        <v>1</v>
      </c>
      <c r="B290" s="95" t="s">
        <v>729</v>
      </c>
      <c r="C290" s="95" t="s">
        <v>719</v>
      </c>
      <c r="D290" s="95" t="s">
        <v>65</v>
      </c>
      <c r="E290" s="95">
        <v>3</v>
      </c>
      <c r="F290" s="65">
        <v>37.979999999999997</v>
      </c>
      <c r="G290" s="95" t="s">
        <v>42</v>
      </c>
    </row>
    <row r="291" spans="1:7" ht="25.5">
      <c r="A291" s="95">
        <v>2</v>
      </c>
      <c r="B291" s="95" t="s">
        <v>729</v>
      </c>
      <c r="C291" s="95" t="s">
        <v>719</v>
      </c>
      <c r="D291" s="95" t="s">
        <v>8</v>
      </c>
      <c r="E291" s="95">
        <v>3</v>
      </c>
      <c r="F291" s="65">
        <v>17.46</v>
      </c>
      <c r="G291" s="95" t="s">
        <v>42</v>
      </c>
    </row>
    <row r="292" spans="1:7" ht="25.5">
      <c r="A292" s="95">
        <v>3</v>
      </c>
      <c r="B292" s="95" t="s">
        <v>729</v>
      </c>
      <c r="C292" s="95" t="s">
        <v>719</v>
      </c>
      <c r="D292" s="95" t="s">
        <v>9</v>
      </c>
      <c r="E292" s="95">
        <v>5</v>
      </c>
      <c r="F292" s="65">
        <v>49.96</v>
      </c>
      <c r="G292" s="95" t="s">
        <v>42</v>
      </c>
    </row>
    <row r="293" spans="1:7" ht="26.25" thickBot="1">
      <c r="A293" s="95">
        <v>4</v>
      </c>
      <c r="B293" s="95" t="s">
        <v>729</v>
      </c>
      <c r="C293" s="95" t="s">
        <v>719</v>
      </c>
      <c r="D293" s="95" t="s">
        <v>10</v>
      </c>
      <c r="E293" s="95">
        <v>5</v>
      </c>
      <c r="F293" s="65">
        <v>56.470000000000006</v>
      </c>
      <c r="G293" s="95" t="s">
        <v>42</v>
      </c>
    </row>
    <row r="294" spans="1:7" ht="16.5" thickBot="1">
      <c r="A294" s="698" t="s">
        <v>728</v>
      </c>
      <c r="B294" s="699"/>
      <c r="C294" s="699"/>
      <c r="D294" s="699"/>
      <c r="E294" s="699"/>
      <c r="F294" s="699"/>
      <c r="G294" s="699"/>
    </row>
    <row r="295" spans="1:7" ht="25.5">
      <c r="A295" s="93">
        <v>1</v>
      </c>
      <c r="B295" s="93" t="s">
        <v>724</v>
      </c>
      <c r="C295" s="93" t="s">
        <v>727</v>
      </c>
      <c r="D295" s="93" t="s">
        <v>65</v>
      </c>
      <c r="E295" s="93">
        <v>26</v>
      </c>
      <c r="F295" s="64">
        <v>694.30000000000007</v>
      </c>
      <c r="G295" s="93" t="s">
        <v>42</v>
      </c>
    </row>
    <row r="296" spans="1:7" ht="25.5">
      <c r="A296" s="95">
        <v>2</v>
      </c>
      <c r="B296" s="95" t="s">
        <v>724</v>
      </c>
      <c r="C296" s="95" t="s">
        <v>727</v>
      </c>
      <c r="D296" s="95" t="s">
        <v>8</v>
      </c>
      <c r="E296" s="95">
        <v>9</v>
      </c>
      <c r="F296" s="65">
        <v>61.91</v>
      </c>
      <c r="G296" s="95" t="s">
        <v>42</v>
      </c>
    </row>
    <row r="297" spans="1:7" ht="25.5">
      <c r="A297" s="95">
        <v>3</v>
      </c>
      <c r="B297" s="95" t="s">
        <v>724</v>
      </c>
      <c r="C297" s="95" t="s">
        <v>727</v>
      </c>
      <c r="D297" s="95" t="s">
        <v>9</v>
      </c>
      <c r="E297" s="95">
        <v>5</v>
      </c>
      <c r="F297" s="65">
        <v>216.28</v>
      </c>
      <c r="G297" s="95" t="s">
        <v>42</v>
      </c>
    </row>
    <row r="298" spans="1:7" ht="25.5">
      <c r="A298" s="95">
        <v>4</v>
      </c>
      <c r="B298" s="95" t="s">
        <v>724</v>
      </c>
      <c r="C298" s="95" t="s">
        <v>727</v>
      </c>
      <c r="D298" s="95" t="s">
        <v>10</v>
      </c>
      <c r="E298" s="95">
        <v>5</v>
      </c>
      <c r="F298" s="65">
        <v>55.46</v>
      </c>
      <c r="G298" s="95" t="s">
        <v>42</v>
      </c>
    </row>
    <row r="299" spans="1:7" ht="25.5">
      <c r="A299" s="95">
        <v>5</v>
      </c>
      <c r="B299" s="95" t="s">
        <v>724</v>
      </c>
      <c r="C299" s="95" t="s">
        <v>727</v>
      </c>
      <c r="D299" s="95" t="s">
        <v>11</v>
      </c>
      <c r="E299" s="95">
        <v>9</v>
      </c>
      <c r="F299" s="65">
        <v>133.66999999999999</v>
      </c>
      <c r="G299" s="95" t="s">
        <v>42</v>
      </c>
    </row>
    <row r="300" spans="1:7" ht="38.25">
      <c r="A300" s="95">
        <v>6</v>
      </c>
      <c r="B300" s="95" t="s">
        <v>724</v>
      </c>
      <c r="C300" s="95" t="s">
        <v>726</v>
      </c>
      <c r="D300" s="95" t="s">
        <v>65</v>
      </c>
      <c r="E300" s="95">
        <v>3</v>
      </c>
      <c r="F300" s="65">
        <v>74.819999999999993</v>
      </c>
      <c r="G300" s="95" t="s">
        <v>42</v>
      </c>
    </row>
    <row r="301" spans="1:7" ht="38.25">
      <c r="A301" s="95">
        <v>7</v>
      </c>
      <c r="B301" s="95" t="s">
        <v>724</v>
      </c>
      <c r="C301" s="95" t="s">
        <v>726</v>
      </c>
      <c r="D301" s="95" t="s">
        <v>8</v>
      </c>
      <c r="E301" s="95">
        <v>1</v>
      </c>
      <c r="F301" s="65">
        <v>15.3</v>
      </c>
      <c r="G301" s="95" t="s">
        <v>42</v>
      </c>
    </row>
    <row r="302" spans="1:7" ht="38.25">
      <c r="A302" s="95">
        <v>8</v>
      </c>
      <c r="B302" s="95" t="s">
        <v>724</v>
      </c>
      <c r="C302" s="95" t="s">
        <v>726</v>
      </c>
      <c r="D302" s="95" t="s">
        <v>9</v>
      </c>
      <c r="E302" s="95">
        <v>1</v>
      </c>
      <c r="F302" s="65">
        <v>47.8</v>
      </c>
      <c r="G302" s="95" t="s">
        <v>42</v>
      </c>
    </row>
    <row r="303" spans="1:7" ht="38.25">
      <c r="A303" s="95">
        <v>9</v>
      </c>
      <c r="B303" s="95" t="s">
        <v>724</v>
      </c>
      <c r="C303" s="95" t="s">
        <v>726</v>
      </c>
      <c r="D303" s="95" t="s">
        <v>10</v>
      </c>
      <c r="E303" s="95">
        <v>1</v>
      </c>
      <c r="F303" s="65">
        <v>55.23</v>
      </c>
      <c r="G303" s="95" t="s">
        <v>42</v>
      </c>
    </row>
    <row r="304" spans="1:7" ht="38.25">
      <c r="A304" s="95">
        <v>10</v>
      </c>
      <c r="B304" s="95" t="s">
        <v>724</v>
      </c>
      <c r="C304" s="95" t="s">
        <v>726</v>
      </c>
      <c r="D304" s="95" t="s">
        <v>11</v>
      </c>
      <c r="E304" s="95">
        <v>3</v>
      </c>
      <c r="F304" s="65">
        <v>149.6</v>
      </c>
      <c r="G304" s="95" t="s">
        <v>42</v>
      </c>
    </row>
    <row r="305" spans="1:7" ht="25.5">
      <c r="A305" s="95">
        <v>11</v>
      </c>
      <c r="B305" s="95" t="s">
        <v>724</v>
      </c>
      <c r="C305" s="95" t="s">
        <v>725</v>
      </c>
      <c r="D305" s="95" t="s">
        <v>65</v>
      </c>
      <c r="E305" s="95">
        <v>1</v>
      </c>
      <c r="F305" s="65">
        <v>16.82</v>
      </c>
      <c r="G305" s="95" t="s">
        <v>42</v>
      </c>
    </row>
    <row r="306" spans="1:7" ht="25.5">
      <c r="A306" s="95">
        <v>12</v>
      </c>
      <c r="B306" s="95" t="s">
        <v>724</v>
      </c>
      <c r="C306" s="95" t="s">
        <v>725</v>
      </c>
      <c r="D306" s="95" t="s">
        <v>8</v>
      </c>
      <c r="E306" s="95">
        <v>1</v>
      </c>
      <c r="F306" s="65">
        <v>6.51</v>
      </c>
      <c r="G306" s="95" t="s">
        <v>42</v>
      </c>
    </row>
    <row r="307" spans="1:7" ht="25.5">
      <c r="A307" s="95">
        <v>13</v>
      </c>
      <c r="B307" s="95" t="s">
        <v>724</v>
      </c>
      <c r="C307" s="95" t="s">
        <v>725</v>
      </c>
      <c r="D307" s="95" t="s">
        <v>9</v>
      </c>
      <c r="E307" s="95">
        <v>1</v>
      </c>
      <c r="F307" s="65">
        <v>7.83</v>
      </c>
      <c r="G307" s="95" t="s">
        <v>42</v>
      </c>
    </row>
    <row r="308" spans="1:7" ht="24.75" customHeight="1">
      <c r="A308" s="95">
        <v>14</v>
      </c>
      <c r="B308" s="95" t="s">
        <v>724</v>
      </c>
      <c r="C308" s="95" t="s">
        <v>725</v>
      </c>
      <c r="D308" s="95" t="s">
        <v>10</v>
      </c>
      <c r="E308" s="95">
        <v>1</v>
      </c>
      <c r="F308" s="65">
        <v>15.84</v>
      </c>
      <c r="G308" s="95" t="s">
        <v>42</v>
      </c>
    </row>
    <row r="309" spans="1:7" ht="26.25" thickBot="1">
      <c r="A309" s="428">
        <v>15</v>
      </c>
      <c r="B309" s="428" t="s">
        <v>724</v>
      </c>
      <c r="C309" s="428" t="s">
        <v>121</v>
      </c>
      <c r="D309" s="428" t="s">
        <v>121</v>
      </c>
      <c r="E309" s="428">
        <v>1</v>
      </c>
      <c r="F309" s="429">
        <v>10233</v>
      </c>
      <c r="G309" s="428" t="s">
        <v>42</v>
      </c>
    </row>
    <row r="310" spans="1:7" ht="16.5" thickBot="1">
      <c r="A310" s="698" t="s">
        <v>723</v>
      </c>
      <c r="B310" s="699"/>
      <c r="C310" s="699"/>
      <c r="D310" s="699"/>
      <c r="E310" s="699"/>
      <c r="F310" s="699"/>
      <c r="G310" s="699"/>
    </row>
    <row r="311" spans="1:7" ht="25.5">
      <c r="A311" s="95">
        <v>1</v>
      </c>
      <c r="B311" s="95" t="s">
        <v>722</v>
      </c>
      <c r="C311" s="95" t="s">
        <v>721</v>
      </c>
      <c r="D311" s="95" t="s">
        <v>65</v>
      </c>
      <c r="E311" s="95">
        <v>4</v>
      </c>
      <c r="F311" s="65">
        <v>62.89</v>
      </c>
      <c r="G311" s="95" t="s">
        <v>42</v>
      </c>
    </row>
    <row r="312" spans="1:7" ht="25.5">
      <c r="A312" s="95">
        <v>2</v>
      </c>
      <c r="B312" s="95" t="s">
        <v>722</v>
      </c>
      <c r="C312" s="95" t="s">
        <v>721</v>
      </c>
      <c r="D312" s="95" t="s">
        <v>8</v>
      </c>
      <c r="E312" s="95">
        <v>2</v>
      </c>
      <c r="F312" s="65">
        <v>17.45</v>
      </c>
      <c r="G312" s="95" t="s">
        <v>42</v>
      </c>
    </row>
    <row r="313" spans="1:7" ht="25.5">
      <c r="A313" s="95">
        <v>3</v>
      </c>
      <c r="B313" s="95" t="s">
        <v>722</v>
      </c>
      <c r="C313" s="95" t="s">
        <v>721</v>
      </c>
      <c r="D313" s="95" t="s">
        <v>9</v>
      </c>
      <c r="E313" s="95">
        <v>1</v>
      </c>
      <c r="F313" s="65">
        <v>64.52</v>
      </c>
      <c r="G313" s="95" t="s">
        <v>42</v>
      </c>
    </row>
    <row r="314" spans="1:7" ht="25.5">
      <c r="A314" s="95">
        <v>4</v>
      </c>
      <c r="B314" s="95" t="s">
        <v>722</v>
      </c>
      <c r="C314" s="95" t="s">
        <v>721</v>
      </c>
      <c r="D314" s="95" t="s">
        <v>10</v>
      </c>
      <c r="E314" s="95">
        <v>3</v>
      </c>
      <c r="F314" s="65">
        <v>34.33</v>
      </c>
      <c r="G314" s="95" t="s">
        <v>42</v>
      </c>
    </row>
    <row r="315" spans="1:7" ht="26.25" thickBot="1">
      <c r="A315" s="95">
        <v>5</v>
      </c>
      <c r="B315" s="95" t="s">
        <v>722</v>
      </c>
      <c r="C315" s="95" t="s">
        <v>721</v>
      </c>
      <c r="D315" s="95" t="s">
        <v>11</v>
      </c>
      <c r="E315" s="95">
        <v>5</v>
      </c>
      <c r="F315" s="65">
        <v>131.78</v>
      </c>
      <c r="G315" s="95" t="s">
        <v>42</v>
      </c>
    </row>
    <row r="316" spans="1:7" ht="16.5" thickBot="1">
      <c r="A316" s="698" t="s">
        <v>720</v>
      </c>
      <c r="B316" s="699"/>
      <c r="C316" s="699"/>
      <c r="D316" s="699"/>
      <c r="E316" s="699"/>
      <c r="F316" s="699"/>
      <c r="G316" s="699"/>
    </row>
    <row r="317" spans="1:7" ht="25.5">
      <c r="A317" s="95">
        <v>1</v>
      </c>
      <c r="B317" s="95" t="s">
        <v>718</v>
      </c>
      <c r="C317" s="95" t="s">
        <v>719</v>
      </c>
      <c r="D317" s="95" t="s">
        <v>65</v>
      </c>
      <c r="E317" s="95">
        <v>15</v>
      </c>
      <c r="F317" s="65">
        <v>279.35000000000002</v>
      </c>
      <c r="G317" s="95" t="s">
        <v>42</v>
      </c>
    </row>
    <row r="318" spans="1:7" ht="25.5">
      <c r="A318" s="95">
        <v>2</v>
      </c>
      <c r="B318" s="95" t="s">
        <v>718</v>
      </c>
      <c r="C318" s="95" t="s">
        <v>719</v>
      </c>
      <c r="D318" s="95" t="s">
        <v>8</v>
      </c>
      <c r="E318" s="95">
        <v>4</v>
      </c>
      <c r="F318" s="65">
        <v>40.97</v>
      </c>
      <c r="G318" s="95" t="s">
        <v>42</v>
      </c>
    </row>
    <row r="319" spans="1:7" ht="25.5">
      <c r="A319" s="95">
        <v>3</v>
      </c>
      <c r="B319" s="95" t="s">
        <v>718</v>
      </c>
      <c r="C319" s="95" t="s">
        <v>719</v>
      </c>
      <c r="D319" s="95" t="s">
        <v>9</v>
      </c>
      <c r="E319" s="95">
        <v>7</v>
      </c>
      <c r="F319" s="65">
        <v>142.66</v>
      </c>
      <c r="G319" s="95" t="s">
        <v>42</v>
      </c>
    </row>
    <row r="320" spans="1:7" ht="25.5">
      <c r="A320" s="95">
        <v>4</v>
      </c>
      <c r="B320" s="95" t="s">
        <v>718</v>
      </c>
      <c r="C320" s="95" t="s">
        <v>719</v>
      </c>
      <c r="D320" s="95" t="s">
        <v>10</v>
      </c>
      <c r="E320" s="95">
        <v>3</v>
      </c>
      <c r="F320" s="65">
        <v>75.900000000000006</v>
      </c>
      <c r="G320" s="95" t="s">
        <v>42</v>
      </c>
    </row>
    <row r="321" spans="1:7" ht="25.5">
      <c r="A321" s="95">
        <v>5</v>
      </c>
      <c r="B321" s="95" t="s">
        <v>718</v>
      </c>
      <c r="C321" s="95" t="s">
        <v>717</v>
      </c>
      <c r="D321" s="95" t="s">
        <v>65</v>
      </c>
      <c r="E321" s="95">
        <v>2</v>
      </c>
      <c r="F321" s="65">
        <v>47.3</v>
      </c>
      <c r="G321" s="95" t="s">
        <v>42</v>
      </c>
    </row>
    <row r="322" spans="1:7" ht="25.5">
      <c r="A322" s="95">
        <v>6</v>
      </c>
      <c r="B322" s="95" t="s">
        <v>718</v>
      </c>
      <c r="C322" s="95" t="s">
        <v>717</v>
      </c>
      <c r="D322" s="95" t="s">
        <v>8</v>
      </c>
      <c r="E322" s="95">
        <v>1</v>
      </c>
      <c r="F322" s="65">
        <v>6.64</v>
      </c>
      <c r="G322" s="95" t="s">
        <v>42</v>
      </c>
    </row>
    <row r="323" spans="1:7" ht="25.5">
      <c r="A323" s="95">
        <v>7</v>
      </c>
      <c r="B323" s="95" t="s">
        <v>718</v>
      </c>
      <c r="C323" s="95" t="s">
        <v>717</v>
      </c>
      <c r="D323" s="95" t="s">
        <v>10</v>
      </c>
      <c r="E323" s="95">
        <v>2</v>
      </c>
      <c r="F323" s="65">
        <v>14.17</v>
      </c>
      <c r="G323" s="95" t="s">
        <v>42</v>
      </c>
    </row>
    <row r="324" spans="1:7" ht="25.5">
      <c r="A324" s="95">
        <v>8</v>
      </c>
      <c r="B324" s="95" t="s">
        <v>718</v>
      </c>
      <c r="C324" s="95" t="s">
        <v>717</v>
      </c>
      <c r="D324" s="95" t="s">
        <v>11</v>
      </c>
      <c r="E324" s="95">
        <v>1</v>
      </c>
      <c r="F324" s="65">
        <v>19.420000000000002</v>
      </c>
      <c r="G324" s="95" t="s">
        <v>42</v>
      </c>
    </row>
    <row r="325" spans="1:7" ht="26.25" thickBot="1">
      <c r="A325" s="95">
        <v>9</v>
      </c>
      <c r="B325" s="95" t="s">
        <v>718</v>
      </c>
      <c r="C325" s="95" t="s">
        <v>717</v>
      </c>
      <c r="D325" s="95" t="s">
        <v>9</v>
      </c>
      <c r="E325" s="95">
        <v>1</v>
      </c>
      <c r="F325" s="65">
        <v>47.73</v>
      </c>
      <c r="G325" s="95" t="s">
        <v>42</v>
      </c>
    </row>
    <row r="326" spans="1:7" ht="16.5" thickBot="1">
      <c r="A326" s="698" t="s">
        <v>716</v>
      </c>
      <c r="B326" s="699"/>
      <c r="C326" s="699"/>
      <c r="D326" s="699"/>
      <c r="E326" s="699"/>
      <c r="F326" s="699"/>
      <c r="G326" s="699"/>
    </row>
    <row r="327" spans="1:7" ht="25.5">
      <c r="A327" s="95">
        <v>1</v>
      </c>
      <c r="B327" s="95" t="s">
        <v>877</v>
      </c>
      <c r="C327" s="95" t="s">
        <v>715</v>
      </c>
      <c r="D327" s="95" t="s">
        <v>65</v>
      </c>
      <c r="E327" s="95">
        <v>2</v>
      </c>
      <c r="F327" s="65">
        <v>35.96</v>
      </c>
      <c r="G327" s="95" t="s">
        <v>42</v>
      </c>
    </row>
    <row r="328" spans="1:7" ht="25.5">
      <c r="A328" s="95">
        <v>2</v>
      </c>
      <c r="B328" s="95" t="s">
        <v>877</v>
      </c>
      <c r="C328" s="95" t="s">
        <v>715</v>
      </c>
      <c r="D328" s="95" t="s">
        <v>8</v>
      </c>
      <c r="E328" s="95">
        <v>3</v>
      </c>
      <c r="F328" s="65">
        <v>26.88</v>
      </c>
      <c r="G328" s="95" t="s">
        <v>42</v>
      </c>
    </row>
    <row r="329" spans="1:7" ht="25.5">
      <c r="A329" s="95">
        <v>3</v>
      </c>
      <c r="B329" s="95" t="s">
        <v>877</v>
      </c>
      <c r="C329" s="95" t="s">
        <v>715</v>
      </c>
      <c r="D329" s="95" t="s">
        <v>11</v>
      </c>
      <c r="E329" s="95">
        <v>5</v>
      </c>
      <c r="F329" s="65">
        <v>55.99</v>
      </c>
      <c r="G329" s="95" t="s">
        <v>42</v>
      </c>
    </row>
    <row r="330" spans="1:7" ht="25.5">
      <c r="A330" s="95">
        <v>4</v>
      </c>
      <c r="B330" s="95" t="s">
        <v>877</v>
      </c>
      <c r="C330" s="95" t="s">
        <v>715</v>
      </c>
      <c r="D330" s="95" t="s">
        <v>10</v>
      </c>
      <c r="E330" s="136">
        <v>5</v>
      </c>
      <c r="F330" s="136">
        <v>74.459999999999994</v>
      </c>
      <c r="G330" s="95" t="s">
        <v>42</v>
      </c>
    </row>
    <row r="331" spans="1:7" ht="26.25" thickBot="1">
      <c r="A331" s="93">
        <v>5</v>
      </c>
      <c r="B331" s="93" t="s">
        <v>877</v>
      </c>
      <c r="C331" s="95" t="s">
        <v>715</v>
      </c>
      <c r="D331" s="93" t="s">
        <v>9</v>
      </c>
      <c r="E331" s="93">
        <v>4</v>
      </c>
      <c r="F331" s="64">
        <v>58.45</v>
      </c>
      <c r="G331" s="93" t="s">
        <v>42</v>
      </c>
    </row>
    <row r="332" spans="1:7" ht="16.5" thickBot="1">
      <c r="A332" s="698" t="s">
        <v>714</v>
      </c>
      <c r="B332" s="699"/>
      <c r="C332" s="699"/>
      <c r="D332" s="699"/>
      <c r="E332" s="699"/>
      <c r="F332" s="699"/>
      <c r="G332" s="699"/>
    </row>
    <row r="333" spans="1:7" ht="25.5">
      <c r="A333" s="95">
        <v>1</v>
      </c>
      <c r="B333" s="95" t="s">
        <v>710</v>
      </c>
      <c r="C333" s="95" t="s">
        <v>713</v>
      </c>
      <c r="D333" s="95" t="s">
        <v>65</v>
      </c>
      <c r="E333" s="95">
        <v>32</v>
      </c>
      <c r="F333" s="65">
        <v>821.5200000000001</v>
      </c>
      <c r="G333" s="95" t="s">
        <v>42</v>
      </c>
    </row>
    <row r="334" spans="1:7" ht="25.5">
      <c r="A334" s="95">
        <v>2</v>
      </c>
      <c r="B334" s="95" t="s">
        <v>710</v>
      </c>
      <c r="C334" s="95" t="s">
        <v>713</v>
      </c>
      <c r="D334" s="95" t="s">
        <v>8</v>
      </c>
      <c r="E334" s="95">
        <v>8</v>
      </c>
      <c r="F334" s="65">
        <v>55.4</v>
      </c>
      <c r="G334" s="95" t="s">
        <v>42</v>
      </c>
    </row>
    <row r="335" spans="1:7" ht="25.5">
      <c r="A335" s="95">
        <v>3</v>
      </c>
      <c r="B335" s="95" t="s">
        <v>710</v>
      </c>
      <c r="C335" s="95" t="s">
        <v>713</v>
      </c>
      <c r="D335" s="95" t="s">
        <v>9</v>
      </c>
      <c r="E335" s="95">
        <v>7</v>
      </c>
      <c r="F335" s="65">
        <v>366.57</v>
      </c>
      <c r="G335" s="95" t="s">
        <v>42</v>
      </c>
    </row>
    <row r="336" spans="1:7" ht="25.5">
      <c r="A336" s="95">
        <v>4</v>
      </c>
      <c r="B336" s="95" t="s">
        <v>710</v>
      </c>
      <c r="C336" s="95" t="s">
        <v>713</v>
      </c>
      <c r="D336" s="95" t="s">
        <v>10</v>
      </c>
      <c r="E336" s="95">
        <v>6</v>
      </c>
      <c r="F336" s="65">
        <v>56.54</v>
      </c>
      <c r="G336" s="95" t="s">
        <v>42</v>
      </c>
    </row>
    <row r="337" spans="1:7" ht="25.5">
      <c r="A337" s="95">
        <v>5</v>
      </c>
      <c r="B337" s="95" t="s">
        <v>710</v>
      </c>
      <c r="C337" s="95" t="s">
        <v>713</v>
      </c>
      <c r="D337" s="95" t="s">
        <v>11</v>
      </c>
      <c r="E337" s="95">
        <v>6</v>
      </c>
      <c r="F337" s="65">
        <v>109.54</v>
      </c>
      <c r="G337" s="95" t="s">
        <v>42</v>
      </c>
    </row>
    <row r="338" spans="1:7" ht="25.5">
      <c r="A338" s="95">
        <v>6</v>
      </c>
      <c r="B338" s="95" t="s">
        <v>710</v>
      </c>
      <c r="C338" s="95" t="s">
        <v>712</v>
      </c>
      <c r="D338" s="95" t="s">
        <v>65</v>
      </c>
      <c r="E338" s="95">
        <v>1</v>
      </c>
      <c r="F338" s="65">
        <v>27</v>
      </c>
      <c r="G338" s="95" t="s">
        <v>42</v>
      </c>
    </row>
    <row r="339" spans="1:7" ht="25.5">
      <c r="A339" s="95">
        <v>7</v>
      </c>
      <c r="B339" s="95" t="s">
        <v>710</v>
      </c>
      <c r="C339" s="95" t="s">
        <v>712</v>
      </c>
      <c r="D339" s="95" t="s">
        <v>8</v>
      </c>
      <c r="E339" s="95">
        <v>3</v>
      </c>
      <c r="F339" s="65">
        <v>26.89</v>
      </c>
      <c r="G339" s="95" t="s">
        <v>42</v>
      </c>
    </row>
    <row r="340" spans="1:7" ht="25.5">
      <c r="A340" s="95">
        <v>8</v>
      </c>
      <c r="B340" s="95" t="s">
        <v>710</v>
      </c>
      <c r="C340" s="95" t="s">
        <v>712</v>
      </c>
      <c r="D340" s="95" t="s">
        <v>9</v>
      </c>
      <c r="E340" s="95">
        <v>3</v>
      </c>
      <c r="F340" s="65">
        <v>65.69</v>
      </c>
      <c r="G340" s="95" t="s">
        <v>42</v>
      </c>
    </row>
    <row r="341" spans="1:7" ht="25.5">
      <c r="A341" s="95">
        <v>9</v>
      </c>
      <c r="B341" s="95" t="s">
        <v>710</v>
      </c>
      <c r="C341" s="95" t="s">
        <v>712</v>
      </c>
      <c r="D341" s="95" t="s">
        <v>10</v>
      </c>
      <c r="E341" s="95">
        <v>10</v>
      </c>
      <c r="F341" s="65">
        <v>120.81</v>
      </c>
      <c r="G341" s="95" t="s">
        <v>42</v>
      </c>
    </row>
    <row r="342" spans="1:7" ht="25.5">
      <c r="A342" s="95">
        <v>10</v>
      </c>
      <c r="B342" s="95" t="s">
        <v>710</v>
      </c>
      <c r="C342" s="95" t="s">
        <v>712</v>
      </c>
      <c r="D342" s="95" t="s">
        <v>11</v>
      </c>
      <c r="E342" s="95">
        <v>8</v>
      </c>
      <c r="F342" s="65">
        <v>178.63</v>
      </c>
      <c r="G342" s="95" t="s">
        <v>42</v>
      </c>
    </row>
    <row r="343" spans="1:7" ht="38.25">
      <c r="A343" s="95">
        <v>11</v>
      </c>
      <c r="B343" s="95" t="s">
        <v>710</v>
      </c>
      <c r="C343" s="95" t="s">
        <v>711</v>
      </c>
      <c r="D343" s="95" t="s">
        <v>65</v>
      </c>
      <c r="E343" s="95">
        <v>1</v>
      </c>
      <c r="F343" s="65">
        <v>11.82</v>
      </c>
      <c r="G343" s="95" t="s">
        <v>42</v>
      </c>
    </row>
    <row r="344" spans="1:7" ht="38.25">
      <c r="A344" s="95">
        <v>12</v>
      </c>
      <c r="B344" s="95" t="s">
        <v>710</v>
      </c>
      <c r="C344" s="95" t="s">
        <v>711</v>
      </c>
      <c r="D344" s="95" t="s">
        <v>8</v>
      </c>
      <c r="E344" s="95">
        <v>2</v>
      </c>
      <c r="F344" s="65">
        <v>13.530000000000001</v>
      </c>
      <c r="G344" s="95" t="s">
        <v>42</v>
      </c>
    </row>
    <row r="345" spans="1:7" ht="38.25">
      <c r="A345" s="95">
        <v>13</v>
      </c>
      <c r="B345" s="95" t="s">
        <v>710</v>
      </c>
      <c r="C345" s="95" t="s">
        <v>711</v>
      </c>
      <c r="D345" s="95" t="s">
        <v>9</v>
      </c>
      <c r="E345" s="95">
        <v>1</v>
      </c>
      <c r="F345" s="65">
        <v>14.25</v>
      </c>
      <c r="G345" s="95" t="s">
        <v>42</v>
      </c>
    </row>
    <row r="346" spans="1:7" ht="38.25">
      <c r="A346" s="95">
        <v>14</v>
      </c>
      <c r="B346" s="95" t="s">
        <v>710</v>
      </c>
      <c r="C346" s="95" t="s">
        <v>711</v>
      </c>
      <c r="D346" s="95" t="s">
        <v>10</v>
      </c>
      <c r="E346" s="95">
        <v>2</v>
      </c>
      <c r="F346" s="65">
        <v>15.38</v>
      </c>
      <c r="G346" s="95" t="s">
        <v>42</v>
      </c>
    </row>
    <row r="347" spans="1:7" ht="38.25">
      <c r="A347" s="95">
        <v>15</v>
      </c>
      <c r="B347" s="95" t="s">
        <v>710</v>
      </c>
      <c r="C347" s="95" t="s">
        <v>711</v>
      </c>
      <c r="D347" s="95" t="s">
        <v>11</v>
      </c>
      <c r="E347" s="95">
        <v>5</v>
      </c>
      <c r="F347" s="65">
        <v>142.75000000000003</v>
      </c>
      <c r="G347" s="95" t="s">
        <v>42</v>
      </c>
    </row>
    <row r="348" spans="1:7" ht="26.25" thickBot="1">
      <c r="A348" s="428">
        <v>16</v>
      </c>
      <c r="B348" s="430" t="s">
        <v>710</v>
      </c>
      <c r="C348" s="428" t="s">
        <v>121</v>
      </c>
      <c r="D348" s="428" t="s">
        <v>121</v>
      </c>
      <c r="E348" s="428">
        <v>1</v>
      </c>
      <c r="F348" s="429">
        <v>8460</v>
      </c>
      <c r="G348" s="428" t="s">
        <v>42</v>
      </c>
    </row>
    <row r="349" spans="1:7" ht="16.5" thickBot="1">
      <c r="A349" s="698" t="s">
        <v>709</v>
      </c>
      <c r="B349" s="699"/>
      <c r="C349" s="699"/>
      <c r="D349" s="699"/>
      <c r="E349" s="699"/>
      <c r="F349" s="699"/>
      <c r="G349" s="699"/>
    </row>
    <row r="350" spans="1:7" ht="25.5">
      <c r="A350" s="95">
        <v>1</v>
      </c>
      <c r="B350" s="95" t="s">
        <v>708</v>
      </c>
      <c r="C350" s="95" t="s">
        <v>707</v>
      </c>
      <c r="D350" s="95" t="s">
        <v>65</v>
      </c>
      <c r="E350" s="95">
        <v>3</v>
      </c>
      <c r="F350" s="65">
        <v>69.150000000000006</v>
      </c>
      <c r="G350" s="95" t="s">
        <v>42</v>
      </c>
    </row>
    <row r="351" spans="1:7" ht="25.5">
      <c r="A351" s="95">
        <v>2</v>
      </c>
      <c r="B351" s="95" t="s">
        <v>708</v>
      </c>
      <c r="C351" s="95" t="s">
        <v>707</v>
      </c>
      <c r="D351" s="95" t="s">
        <v>8</v>
      </c>
      <c r="E351" s="95">
        <v>3</v>
      </c>
      <c r="F351" s="65">
        <v>31.75</v>
      </c>
      <c r="G351" s="95" t="s">
        <v>42</v>
      </c>
    </row>
    <row r="352" spans="1:7" ht="25.5">
      <c r="A352" s="95">
        <v>3</v>
      </c>
      <c r="B352" s="95" t="s">
        <v>708</v>
      </c>
      <c r="C352" s="95" t="s">
        <v>707</v>
      </c>
      <c r="D352" s="95" t="s">
        <v>9</v>
      </c>
      <c r="E352" s="95">
        <v>4</v>
      </c>
      <c r="F352" s="65">
        <v>87.04</v>
      </c>
      <c r="G352" s="95" t="s">
        <v>42</v>
      </c>
    </row>
    <row r="353" spans="1:7" ht="25.5">
      <c r="A353" s="95">
        <v>4</v>
      </c>
      <c r="B353" s="95" t="s">
        <v>708</v>
      </c>
      <c r="C353" s="95" t="s">
        <v>707</v>
      </c>
      <c r="D353" s="95" t="s">
        <v>10</v>
      </c>
      <c r="E353" s="95">
        <v>4</v>
      </c>
      <c r="F353" s="65">
        <v>38.770000000000003</v>
      </c>
      <c r="G353" s="95" t="s">
        <v>42</v>
      </c>
    </row>
    <row r="354" spans="1:7" ht="26.25" thickBot="1">
      <c r="A354" s="95">
        <v>5</v>
      </c>
      <c r="B354" s="95" t="s">
        <v>708</v>
      </c>
      <c r="C354" s="95" t="s">
        <v>707</v>
      </c>
      <c r="D354" s="95" t="s">
        <v>11</v>
      </c>
      <c r="E354" s="95">
        <v>9</v>
      </c>
      <c r="F354" s="65">
        <v>259.26</v>
      </c>
      <c r="G354" s="95" t="s">
        <v>42</v>
      </c>
    </row>
    <row r="355" spans="1:7" ht="16.5" thickBot="1">
      <c r="A355" s="698" t="s">
        <v>706</v>
      </c>
      <c r="B355" s="699"/>
      <c r="C355" s="699"/>
      <c r="D355" s="699"/>
      <c r="E355" s="699"/>
      <c r="F355" s="699"/>
      <c r="G355" s="699"/>
    </row>
    <row r="356" spans="1:7" ht="38.25">
      <c r="A356" s="95">
        <v>1</v>
      </c>
      <c r="B356" s="95" t="s">
        <v>705</v>
      </c>
      <c r="C356" s="95" t="s">
        <v>704</v>
      </c>
      <c r="D356" s="95" t="s">
        <v>65</v>
      </c>
      <c r="E356" s="95">
        <v>3</v>
      </c>
      <c r="F356" s="65">
        <v>63</v>
      </c>
      <c r="G356" s="95" t="s">
        <v>42</v>
      </c>
    </row>
    <row r="357" spans="1:7" ht="38.25">
      <c r="A357" s="95">
        <v>2</v>
      </c>
      <c r="B357" s="95" t="s">
        <v>705</v>
      </c>
      <c r="C357" s="95" t="s">
        <v>704</v>
      </c>
      <c r="D357" s="95" t="s">
        <v>8</v>
      </c>
      <c r="E357" s="95">
        <v>3</v>
      </c>
      <c r="F357" s="65">
        <v>16.22</v>
      </c>
      <c r="G357" s="95" t="s">
        <v>42</v>
      </c>
    </row>
    <row r="358" spans="1:7" ht="38.25">
      <c r="A358" s="95">
        <v>3</v>
      </c>
      <c r="B358" s="95" t="s">
        <v>705</v>
      </c>
      <c r="C358" s="95" t="s">
        <v>704</v>
      </c>
      <c r="D358" s="95" t="s">
        <v>9</v>
      </c>
      <c r="E358" s="95">
        <v>11</v>
      </c>
      <c r="F358" s="65">
        <v>146.53</v>
      </c>
      <c r="G358" s="95" t="s">
        <v>42</v>
      </c>
    </row>
    <row r="359" spans="1:7" ht="38.25">
      <c r="A359" s="95">
        <v>4</v>
      </c>
      <c r="B359" s="95" t="s">
        <v>705</v>
      </c>
      <c r="C359" s="95" t="s">
        <v>704</v>
      </c>
      <c r="D359" s="95" t="s">
        <v>10</v>
      </c>
      <c r="E359" s="95">
        <v>7</v>
      </c>
      <c r="F359" s="65">
        <v>104.85000000000001</v>
      </c>
      <c r="G359" s="95" t="s">
        <v>42</v>
      </c>
    </row>
    <row r="360" spans="1:7" ht="38.25">
      <c r="A360" s="95">
        <v>5</v>
      </c>
      <c r="B360" s="95" t="s">
        <v>705</v>
      </c>
      <c r="C360" s="95" t="s">
        <v>704</v>
      </c>
      <c r="D360" s="95" t="s">
        <v>11</v>
      </c>
      <c r="E360" s="95">
        <v>7</v>
      </c>
      <c r="F360" s="65">
        <v>83.66</v>
      </c>
      <c r="G360" s="95" t="s">
        <v>42</v>
      </c>
    </row>
    <row r="361" spans="1:7" ht="15">
      <c r="A361" s="608" t="s">
        <v>703</v>
      </c>
      <c r="B361" s="608"/>
      <c r="C361" s="700" t="s">
        <v>203</v>
      </c>
      <c r="D361" s="700"/>
      <c r="E361" s="701">
        <f>SUM(F8:F360)-E362</f>
        <v>34780.00000000016</v>
      </c>
      <c r="F361" s="701"/>
      <c r="G361" s="427"/>
    </row>
    <row r="362" spans="1:7" ht="15">
      <c r="A362" s="608"/>
      <c r="B362" s="608"/>
      <c r="C362" s="702" t="s">
        <v>204</v>
      </c>
      <c r="D362" s="702"/>
      <c r="E362" s="703">
        <f>F21+F57+F104+F130+F182+F231+F266+F288+F309+F348</f>
        <v>91527</v>
      </c>
      <c r="F362" s="703"/>
      <c r="G362" s="426"/>
    </row>
  </sheetData>
  <mergeCells count="47">
    <mergeCell ref="A1:G1"/>
    <mergeCell ref="A3:G3"/>
    <mergeCell ref="A5:G5"/>
    <mergeCell ref="A7:G7"/>
    <mergeCell ref="A22:G22"/>
    <mergeCell ref="A35:G35"/>
    <mergeCell ref="A250:G250"/>
    <mergeCell ref="A267:G267"/>
    <mergeCell ref="A273:G273"/>
    <mergeCell ref="A217:G217"/>
    <mergeCell ref="A41:G41"/>
    <mergeCell ref="A58:G58"/>
    <mergeCell ref="A69:G69"/>
    <mergeCell ref="A76:G76"/>
    <mergeCell ref="A86:G86"/>
    <mergeCell ref="A105:G105"/>
    <mergeCell ref="A110:G110"/>
    <mergeCell ref="A115:G115"/>
    <mergeCell ref="A120:G120"/>
    <mergeCell ref="A131:G131"/>
    <mergeCell ref="A137:G137"/>
    <mergeCell ref="A143:G143"/>
    <mergeCell ref="A149:G149"/>
    <mergeCell ref="A159:G159"/>
    <mergeCell ref="A165:G165"/>
    <mergeCell ref="A171:G171"/>
    <mergeCell ref="A183:G183"/>
    <mergeCell ref="A189:G189"/>
    <mergeCell ref="A195:G195"/>
    <mergeCell ref="A205:G205"/>
    <mergeCell ref="A212:G212"/>
    <mergeCell ref="A232:G232"/>
    <mergeCell ref="A238:G238"/>
    <mergeCell ref="A244:G244"/>
    <mergeCell ref="A289:G289"/>
    <mergeCell ref="A294:G294"/>
    <mergeCell ref="A310:G310"/>
    <mergeCell ref="A316:G316"/>
    <mergeCell ref="A326:G326"/>
    <mergeCell ref="A332:G332"/>
    <mergeCell ref="A349:G349"/>
    <mergeCell ref="A355:G355"/>
    <mergeCell ref="A361:B362"/>
    <mergeCell ref="C361:D361"/>
    <mergeCell ref="E361:F361"/>
    <mergeCell ref="C362:D362"/>
    <mergeCell ref="E362:F362"/>
  </mergeCells>
  <dataValidations count="3">
    <dataValidation type="list" allowBlank="1" showInputMessage="1" showErrorMessage="1" sqref="D51:D56 D42:D43 D38:D40 D23:D34 D333:D347 D350:D354 D356:D360 D66 D62:D63 D172:D181 D184:D188 D190:D194">
      <formula1>#REF!</formula1>
    </dataValidation>
    <dataValidation type="list" allowBlank="1" showInputMessage="1" showErrorMessage="1" sqref="D36:D37 D44:D50">
      <formula1>#REF!</formula1>
    </dataValidation>
    <dataValidation type="list" allowBlank="1" showInputMessage="1" showErrorMessage="1" sqref="D88:D89 D78:D79">
      <formula1>#REF!</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267"/>
  <sheetViews>
    <sheetView tabSelected="1" topLeftCell="A79" zoomScale="85" zoomScaleNormal="85" workbookViewId="0">
      <selection activeCell="A265" sqref="A265"/>
    </sheetView>
  </sheetViews>
  <sheetFormatPr defaultColWidth="9" defaultRowHeight="15.75"/>
  <cols>
    <col min="1" max="1" width="5" style="1" bestFit="1" customWidth="1"/>
    <col min="2" max="2" width="25.875" style="1" customWidth="1"/>
    <col min="3" max="3" width="17.5" style="1" customWidth="1"/>
    <col min="4" max="4" width="45.5" style="1" bestFit="1" customWidth="1"/>
    <col min="5" max="5" width="15.75" style="5" customWidth="1"/>
    <col min="6" max="6" width="17" style="5" customWidth="1"/>
    <col min="7" max="7" width="12.75" style="1" customWidth="1"/>
    <col min="8" max="8" width="11.5" style="7" bestFit="1" customWidth="1"/>
    <col min="9" max="9" width="12.375" style="1" bestFit="1" customWidth="1"/>
    <col min="10" max="10" width="9" style="1" customWidth="1"/>
    <col min="11" max="16384" width="9" style="1"/>
  </cols>
  <sheetData>
    <row r="1" spans="1:9">
      <c r="A1" s="593"/>
      <c r="B1" s="593"/>
      <c r="C1" s="593"/>
      <c r="D1" s="593"/>
      <c r="E1" s="593"/>
      <c r="F1" s="593"/>
      <c r="G1" s="593"/>
    </row>
    <row r="2" spans="1:9">
      <c r="A2" s="2"/>
      <c r="B2" s="2"/>
      <c r="C2" s="2"/>
      <c r="D2" s="2"/>
      <c r="E2" s="6"/>
      <c r="F2" s="6"/>
      <c r="G2" s="2"/>
    </row>
    <row r="3" spans="1:9">
      <c r="A3" s="594" t="s">
        <v>100</v>
      </c>
      <c r="B3" s="594"/>
      <c r="C3" s="594"/>
      <c r="D3" s="594"/>
      <c r="E3" s="594"/>
      <c r="F3" s="594"/>
      <c r="G3" s="594"/>
    </row>
    <row r="4" spans="1:9" ht="16.5" thickBot="1">
      <c r="A4" s="3"/>
      <c r="B4" s="3"/>
      <c r="C4" s="3"/>
      <c r="D4" s="3"/>
      <c r="E4" s="3"/>
      <c r="F4" s="3"/>
      <c r="G4" s="4"/>
    </row>
    <row r="5" spans="1:9" ht="16.5" thickBot="1">
      <c r="A5" s="717" t="s">
        <v>107</v>
      </c>
      <c r="B5" s="718"/>
      <c r="C5" s="718"/>
      <c r="D5" s="718"/>
      <c r="E5" s="718"/>
      <c r="F5" s="718"/>
      <c r="G5" s="719"/>
    </row>
    <row r="6" spans="1:9" ht="60.75" thickBot="1">
      <c r="A6" s="43" t="s">
        <v>0</v>
      </c>
      <c r="B6" s="43" t="s">
        <v>1</v>
      </c>
      <c r="C6" s="43" t="s">
        <v>2</v>
      </c>
      <c r="D6" s="43" t="s">
        <v>3</v>
      </c>
      <c r="E6" s="43" t="s">
        <v>4</v>
      </c>
      <c r="F6" s="43" t="s">
        <v>5</v>
      </c>
      <c r="G6" s="44" t="s">
        <v>41</v>
      </c>
      <c r="H6" s="403" t="s">
        <v>698</v>
      </c>
      <c r="I6" s="403" t="s">
        <v>699</v>
      </c>
    </row>
    <row r="7" spans="1:9" ht="16.5" thickBot="1">
      <c r="A7" s="712" t="s">
        <v>66</v>
      </c>
      <c r="B7" s="713"/>
      <c r="C7" s="713"/>
      <c r="D7" s="713"/>
      <c r="E7" s="713"/>
      <c r="F7" s="713"/>
      <c r="G7" s="714"/>
      <c r="H7" s="8">
        <f>SUBTOTAL(9,F8:F26)</f>
        <v>4770.9000000000015</v>
      </c>
      <c r="I7" s="404">
        <v>0</v>
      </c>
    </row>
    <row r="8" spans="1:9" ht="24">
      <c r="A8" s="11">
        <v>1</v>
      </c>
      <c r="B8" s="11" t="s">
        <v>6</v>
      </c>
      <c r="C8" s="11" t="s">
        <v>7</v>
      </c>
      <c r="D8" s="11" t="s">
        <v>65</v>
      </c>
      <c r="E8" s="12">
        <v>50</v>
      </c>
      <c r="F8" s="13">
        <v>1318.2</v>
      </c>
      <c r="G8" s="14" t="s">
        <v>843</v>
      </c>
      <c r="H8" s="9"/>
      <c r="I8" s="5"/>
    </row>
    <row r="9" spans="1:9">
      <c r="A9" s="11">
        <v>2</v>
      </c>
      <c r="B9" s="15" t="s">
        <v>6</v>
      </c>
      <c r="C9" s="15" t="s">
        <v>7</v>
      </c>
      <c r="D9" s="15" t="s">
        <v>8</v>
      </c>
      <c r="E9" s="16">
        <v>8</v>
      </c>
      <c r="F9" s="17">
        <v>85.58</v>
      </c>
      <c r="G9" s="14" t="s">
        <v>843</v>
      </c>
      <c r="H9" s="9"/>
      <c r="I9" s="5"/>
    </row>
    <row r="10" spans="1:9">
      <c r="A10" s="11">
        <v>3</v>
      </c>
      <c r="B10" s="15" t="s">
        <v>6</v>
      </c>
      <c r="C10" s="15" t="s">
        <v>7</v>
      </c>
      <c r="D10" s="15" t="s">
        <v>9</v>
      </c>
      <c r="E10" s="16">
        <v>9</v>
      </c>
      <c r="F10" s="17">
        <v>286.02</v>
      </c>
      <c r="G10" s="14" t="s">
        <v>843</v>
      </c>
      <c r="H10" s="9"/>
      <c r="I10" s="5"/>
    </row>
    <row r="11" spans="1:9">
      <c r="A11" s="11">
        <v>4</v>
      </c>
      <c r="B11" s="15" t="s">
        <v>6</v>
      </c>
      <c r="C11" s="15" t="s">
        <v>7</v>
      </c>
      <c r="D11" s="15" t="s">
        <v>11</v>
      </c>
      <c r="E11" s="16">
        <v>11</v>
      </c>
      <c r="F11" s="17">
        <v>168.45</v>
      </c>
      <c r="G11" s="14" t="s">
        <v>843</v>
      </c>
      <c r="H11" s="9"/>
      <c r="I11" s="5"/>
    </row>
    <row r="12" spans="1:9">
      <c r="A12" s="11">
        <v>5</v>
      </c>
      <c r="B12" s="15" t="s">
        <v>6</v>
      </c>
      <c r="C12" s="15" t="s">
        <v>7</v>
      </c>
      <c r="D12" s="15" t="s">
        <v>10</v>
      </c>
      <c r="E12" s="16">
        <v>4</v>
      </c>
      <c r="F12" s="17">
        <v>67.14</v>
      </c>
      <c r="G12" s="14" t="s">
        <v>843</v>
      </c>
      <c r="H12" s="9"/>
      <c r="I12" s="5"/>
    </row>
    <row r="13" spans="1:9" ht="24">
      <c r="A13" s="11">
        <v>6</v>
      </c>
      <c r="B13" s="15" t="s">
        <v>6</v>
      </c>
      <c r="C13" s="15" t="s">
        <v>12</v>
      </c>
      <c r="D13" s="15" t="s">
        <v>65</v>
      </c>
      <c r="E13" s="16">
        <v>72</v>
      </c>
      <c r="F13" s="17">
        <v>2016.93</v>
      </c>
      <c r="G13" s="14" t="s">
        <v>843</v>
      </c>
      <c r="H13" s="9"/>
      <c r="I13" s="5"/>
    </row>
    <row r="14" spans="1:9">
      <c r="A14" s="11">
        <v>7</v>
      </c>
      <c r="B14" s="15" t="s">
        <v>6</v>
      </c>
      <c r="C14" s="15" t="s">
        <v>12</v>
      </c>
      <c r="D14" s="15" t="s">
        <v>8</v>
      </c>
      <c r="E14" s="16">
        <v>11</v>
      </c>
      <c r="F14" s="17">
        <v>85.41</v>
      </c>
      <c r="G14" s="14" t="s">
        <v>843</v>
      </c>
      <c r="H14" s="9"/>
      <c r="I14" s="5"/>
    </row>
    <row r="15" spans="1:9">
      <c r="A15" s="11">
        <v>8</v>
      </c>
      <c r="B15" s="15" t="s">
        <v>6</v>
      </c>
      <c r="C15" s="15" t="s">
        <v>12</v>
      </c>
      <c r="D15" s="15" t="s">
        <v>9</v>
      </c>
      <c r="E15" s="16">
        <v>21</v>
      </c>
      <c r="F15" s="17">
        <v>519.53</v>
      </c>
      <c r="G15" s="14" t="s">
        <v>843</v>
      </c>
      <c r="H15" s="9"/>
      <c r="I15" s="5"/>
    </row>
    <row r="16" spans="1:9">
      <c r="A16" s="11">
        <v>9</v>
      </c>
      <c r="B16" s="15" t="s">
        <v>6</v>
      </c>
      <c r="C16" s="15" t="s">
        <v>12</v>
      </c>
      <c r="D16" s="15" t="s">
        <v>10</v>
      </c>
      <c r="E16" s="16">
        <v>6</v>
      </c>
      <c r="F16" s="17">
        <v>52.85</v>
      </c>
      <c r="G16" s="14" t="s">
        <v>843</v>
      </c>
      <c r="H16" s="9"/>
      <c r="I16" s="5"/>
    </row>
    <row r="17" spans="1:9">
      <c r="A17" s="11">
        <v>10</v>
      </c>
      <c r="B17" s="15" t="s">
        <v>6</v>
      </c>
      <c r="C17" s="15" t="s">
        <v>12</v>
      </c>
      <c r="D17" s="15" t="s">
        <v>11</v>
      </c>
      <c r="E17" s="16">
        <v>7</v>
      </c>
      <c r="F17" s="17">
        <v>87.6</v>
      </c>
      <c r="G17" s="14" t="s">
        <v>843</v>
      </c>
      <c r="H17" s="9"/>
      <c r="I17" s="5"/>
    </row>
    <row r="18" spans="1:9">
      <c r="A18" s="11">
        <v>11</v>
      </c>
      <c r="B18" s="19" t="s">
        <v>6</v>
      </c>
      <c r="C18" s="19" t="s">
        <v>12</v>
      </c>
      <c r="D18" s="19" t="s">
        <v>13</v>
      </c>
      <c r="E18" s="20">
        <v>1</v>
      </c>
      <c r="F18" s="21">
        <v>5.01</v>
      </c>
      <c r="G18" s="14" t="s">
        <v>843</v>
      </c>
      <c r="H18" s="9"/>
      <c r="I18" s="5"/>
    </row>
    <row r="19" spans="1:9">
      <c r="A19" s="11">
        <v>12</v>
      </c>
      <c r="B19" s="19" t="s">
        <v>6</v>
      </c>
      <c r="C19" s="23" t="s">
        <v>73</v>
      </c>
      <c r="D19" s="24" t="s">
        <v>10</v>
      </c>
      <c r="E19" s="16">
        <v>3</v>
      </c>
      <c r="F19" s="25">
        <v>36.29</v>
      </c>
      <c r="G19" s="14" t="s">
        <v>843</v>
      </c>
      <c r="H19" s="9"/>
      <c r="I19" s="5"/>
    </row>
    <row r="20" spans="1:9">
      <c r="A20" s="11">
        <v>13</v>
      </c>
      <c r="B20" s="19" t="s">
        <v>6</v>
      </c>
      <c r="C20" s="23" t="s">
        <v>73</v>
      </c>
      <c r="D20" s="15" t="s">
        <v>8</v>
      </c>
      <c r="E20" s="16">
        <v>1</v>
      </c>
      <c r="F20" s="25">
        <v>2.09</v>
      </c>
      <c r="G20" s="14" t="s">
        <v>843</v>
      </c>
      <c r="H20" s="9"/>
      <c r="I20" s="5"/>
    </row>
    <row r="21" spans="1:9">
      <c r="A21" s="11">
        <v>14</v>
      </c>
      <c r="B21" s="19" t="s">
        <v>6</v>
      </c>
      <c r="C21" s="23" t="s">
        <v>73</v>
      </c>
      <c r="D21" s="15" t="s">
        <v>9</v>
      </c>
      <c r="E21" s="16">
        <v>2</v>
      </c>
      <c r="F21" s="25">
        <v>5.39</v>
      </c>
      <c r="G21" s="14" t="s">
        <v>843</v>
      </c>
      <c r="H21" s="9"/>
      <c r="I21" s="5"/>
    </row>
    <row r="22" spans="1:9" ht="24">
      <c r="A22" s="11">
        <v>15</v>
      </c>
      <c r="B22" s="19" t="s">
        <v>6</v>
      </c>
      <c r="C22" s="23" t="s">
        <v>74</v>
      </c>
      <c r="D22" s="24" t="s">
        <v>9</v>
      </c>
      <c r="E22" s="16">
        <v>1</v>
      </c>
      <c r="F22" s="25">
        <v>8.64</v>
      </c>
      <c r="G22" s="14" t="s">
        <v>843</v>
      </c>
      <c r="H22" s="9"/>
      <c r="I22" s="5"/>
    </row>
    <row r="23" spans="1:9" ht="24">
      <c r="A23" s="11">
        <v>16</v>
      </c>
      <c r="B23" s="19" t="s">
        <v>6</v>
      </c>
      <c r="C23" s="24" t="s">
        <v>74</v>
      </c>
      <c r="D23" s="26" t="s">
        <v>75</v>
      </c>
      <c r="E23" s="12">
        <v>1</v>
      </c>
      <c r="F23" s="17">
        <v>7.79</v>
      </c>
      <c r="G23" s="14" t="s">
        <v>843</v>
      </c>
      <c r="H23" s="9"/>
      <c r="I23" s="5"/>
    </row>
    <row r="24" spans="1:9" ht="24">
      <c r="A24" s="11">
        <v>17</v>
      </c>
      <c r="B24" s="19" t="s">
        <v>6</v>
      </c>
      <c r="C24" s="24" t="s">
        <v>74</v>
      </c>
      <c r="D24" s="23" t="s">
        <v>10</v>
      </c>
      <c r="E24" s="16">
        <v>2</v>
      </c>
      <c r="F24" s="17">
        <v>8.4</v>
      </c>
      <c r="G24" s="14" t="s">
        <v>843</v>
      </c>
      <c r="H24" s="9"/>
      <c r="I24" s="5"/>
    </row>
    <row r="25" spans="1:9" ht="24">
      <c r="A25" s="11">
        <v>18</v>
      </c>
      <c r="B25" s="19" t="s">
        <v>6</v>
      </c>
      <c r="C25" s="24" t="s">
        <v>76</v>
      </c>
      <c r="D25" s="23" t="s">
        <v>10</v>
      </c>
      <c r="E25" s="16">
        <v>2</v>
      </c>
      <c r="F25" s="17">
        <v>7.36</v>
      </c>
      <c r="G25" s="14" t="s">
        <v>843</v>
      </c>
      <c r="H25" s="9"/>
      <c r="I25" s="5"/>
    </row>
    <row r="26" spans="1:9" ht="24.75" thickBot="1">
      <c r="A26" s="11">
        <v>19</v>
      </c>
      <c r="B26" s="19" t="s">
        <v>6</v>
      </c>
      <c r="C26" s="27" t="s">
        <v>76</v>
      </c>
      <c r="D26" s="28" t="s">
        <v>8</v>
      </c>
      <c r="E26" s="16">
        <v>1</v>
      </c>
      <c r="F26" s="17">
        <v>2.2200000000000002</v>
      </c>
      <c r="G26" s="14" t="s">
        <v>843</v>
      </c>
      <c r="H26" s="9"/>
      <c r="I26" s="5"/>
    </row>
    <row r="27" spans="1:9" ht="16.5" thickBot="1">
      <c r="A27" s="712" t="s">
        <v>14</v>
      </c>
      <c r="B27" s="713"/>
      <c r="C27" s="713"/>
      <c r="D27" s="713"/>
      <c r="E27" s="713"/>
      <c r="F27" s="713"/>
      <c r="G27" s="714"/>
      <c r="H27" s="8">
        <f>SUM(F28:F40,F43:F52,F55:F58)</f>
        <v>3475.5600000000004</v>
      </c>
      <c r="I27" s="404">
        <f>SUM(F41,F59,F53)</f>
        <v>21081</v>
      </c>
    </row>
    <row r="28" spans="1:9" ht="24">
      <c r="A28" s="11">
        <v>20</v>
      </c>
      <c r="B28" s="11" t="s">
        <v>47</v>
      </c>
      <c r="C28" s="11" t="s">
        <v>15</v>
      </c>
      <c r="D28" s="11" t="s">
        <v>65</v>
      </c>
      <c r="E28" s="12">
        <v>54</v>
      </c>
      <c r="F28" s="13">
        <v>1415.72</v>
      </c>
      <c r="G28" s="29" t="s">
        <v>843</v>
      </c>
      <c r="H28" s="9"/>
      <c r="I28" s="5"/>
    </row>
    <row r="29" spans="1:9" ht="24">
      <c r="A29" s="11">
        <v>21</v>
      </c>
      <c r="B29" s="15" t="s">
        <v>47</v>
      </c>
      <c r="C29" s="15" t="s">
        <v>15</v>
      </c>
      <c r="D29" s="15" t="s">
        <v>8</v>
      </c>
      <c r="E29" s="16">
        <v>10</v>
      </c>
      <c r="F29" s="17">
        <v>94.82</v>
      </c>
      <c r="G29" s="29" t="s">
        <v>843</v>
      </c>
      <c r="H29" s="9"/>
      <c r="I29" s="5"/>
    </row>
    <row r="30" spans="1:9" ht="24">
      <c r="A30" s="11">
        <v>22</v>
      </c>
      <c r="B30" s="15" t="s">
        <v>47</v>
      </c>
      <c r="C30" s="15" t="s">
        <v>15</v>
      </c>
      <c r="D30" s="15" t="s">
        <v>9</v>
      </c>
      <c r="E30" s="30">
        <v>7</v>
      </c>
      <c r="F30" s="16">
        <v>484.19</v>
      </c>
      <c r="G30" s="29" t="s">
        <v>843</v>
      </c>
      <c r="H30" s="9"/>
      <c r="I30" s="5"/>
    </row>
    <row r="31" spans="1:9" ht="24">
      <c r="A31" s="11">
        <v>23</v>
      </c>
      <c r="B31" s="15" t="s">
        <v>47</v>
      </c>
      <c r="C31" s="15" t="s">
        <v>15</v>
      </c>
      <c r="D31" s="15" t="s">
        <v>10</v>
      </c>
      <c r="E31" s="16">
        <v>4</v>
      </c>
      <c r="F31" s="17">
        <v>57.38</v>
      </c>
      <c r="G31" s="29" t="s">
        <v>843</v>
      </c>
      <c r="H31" s="9"/>
      <c r="I31" s="5"/>
    </row>
    <row r="32" spans="1:9" ht="24">
      <c r="A32" s="11">
        <v>24</v>
      </c>
      <c r="B32" s="15" t="s">
        <v>47</v>
      </c>
      <c r="C32" s="15" t="s">
        <v>81</v>
      </c>
      <c r="D32" s="11" t="s">
        <v>65</v>
      </c>
      <c r="E32" s="16">
        <v>2</v>
      </c>
      <c r="F32" s="17">
        <v>65.069999999999993</v>
      </c>
      <c r="G32" s="29" t="s">
        <v>843</v>
      </c>
      <c r="H32" s="9"/>
      <c r="I32" s="5"/>
    </row>
    <row r="33" spans="1:9" ht="24">
      <c r="A33" s="11">
        <v>25</v>
      </c>
      <c r="B33" s="15" t="s">
        <v>47</v>
      </c>
      <c r="C33" s="15" t="s">
        <v>81</v>
      </c>
      <c r="D33" s="15" t="s">
        <v>8</v>
      </c>
      <c r="E33" s="16">
        <v>5</v>
      </c>
      <c r="F33" s="17">
        <v>67.430000000000007</v>
      </c>
      <c r="G33" s="29" t="s">
        <v>843</v>
      </c>
      <c r="H33" s="9"/>
      <c r="I33" s="5"/>
    </row>
    <row r="34" spans="1:9" ht="24">
      <c r="A34" s="11">
        <v>26</v>
      </c>
      <c r="B34" s="15" t="s">
        <v>47</v>
      </c>
      <c r="C34" s="15" t="s">
        <v>81</v>
      </c>
      <c r="D34" s="15" t="s">
        <v>9</v>
      </c>
      <c r="E34" s="16">
        <v>3</v>
      </c>
      <c r="F34" s="17">
        <v>94.82</v>
      </c>
      <c r="G34" s="29" t="s">
        <v>843</v>
      </c>
      <c r="H34" s="9"/>
      <c r="I34" s="5"/>
    </row>
    <row r="35" spans="1:9" ht="24">
      <c r="A35" s="11">
        <v>27</v>
      </c>
      <c r="B35" s="15" t="s">
        <v>47</v>
      </c>
      <c r="C35" s="15" t="s">
        <v>81</v>
      </c>
      <c r="D35" s="15" t="s">
        <v>10</v>
      </c>
      <c r="E35" s="16">
        <v>2</v>
      </c>
      <c r="F35" s="17">
        <v>135.44999999999999</v>
      </c>
      <c r="G35" s="29" t="s">
        <v>843</v>
      </c>
      <c r="H35" s="9"/>
      <c r="I35" s="5"/>
    </row>
    <row r="36" spans="1:9" ht="24">
      <c r="A36" s="11">
        <v>28</v>
      </c>
      <c r="B36" s="15" t="s">
        <v>47</v>
      </c>
      <c r="C36" s="15" t="s">
        <v>81</v>
      </c>
      <c r="D36" s="15" t="s">
        <v>11</v>
      </c>
      <c r="E36" s="16">
        <v>1</v>
      </c>
      <c r="F36" s="17">
        <v>9.23</v>
      </c>
      <c r="G36" s="29" t="s">
        <v>843</v>
      </c>
      <c r="H36" s="9"/>
      <c r="I36" s="5"/>
    </row>
    <row r="37" spans="1:9" ht="24">
      <c r="A37" s="11">
        <v>29</v>
      </c>
      <c r="B37" s="15" t="s">
        <v>47</v>
      </c>
      <c r="C37" s="15" t="s">
        <v>590</v>
      </c>
      <c r="D37" s="15" t="s">
        <v>75</v>
      </c>
      <c r="E37" s="16">
        <v>1</v>
      </c>
      <c r="F37" s="17">
        <v>28.4</v>
      </c>
      <c r="G37" s="29" t="s">
        <v>843</v>
      </c>
      <c r="H37" s="9"/>
      <c r="I37" s="5"/>
    </row>
    <row r="38" spans="1:9" ht="24">
      <c r="A38" s="11">
        <v>30</v>
      </c>
      <c r="B38" s="15" t="s">
        <v>47</v>
      </c>
      <c r="C38" s="15" t="s">
        <v>590</v>
      </c>
      <c r="D38" s="15" t="s">
        <v>9</v>
      </c>
      <c r="E38" s="16">
        <v>3</v>
      </c>
      <c r="F38" s="17">
        <v>44.7</v>
      </c>
      <c r="G38" s="29" t="s">
        <v>843</v>
      </c>
      <c r="H38" s="9"/>
      <c r="I38" s="5"/>
    </row>
    <row r="39" spans="1:9" ht="24">
      <c r="A39" s="11">
        <v>31</v>
      </c>
      <c r="B39" s="15" t="s">
        <v>47</v>
      </c>
      <c r="C39" s="15" t="s">
        <v>590</v>
      </c>
      <c r="D39" s="15" t="s">
        <v>10</v>
      </c>
      <c r="E39" s="16">
        <v>3</v>
      </c>
      <c r="F39" s="17">
        <v>19.5</v>
      </c>
      <c r="G39" s="29" t="s">
        <v>843</v>
      </c>
      <c r="H39" s="9"/>
      <c r="I39" s="5"/>
    </row>
    <row r="40" spans="1:9" ht="24">
      <c r="A40" s="11">
        <v>32</v>
      </c>
      <c r="B40" s="15" t="s">
        <v>47</v>
      </c>
      <c r="C40" s="15" t="s">
        <v>590</v>
      </c>
      <c r="D40" s="15" t="s">
        <v>8</v>
      </c>
      <c r="E40" s="16">
        <v>2</v>
      </c>
      <c r="F40" s="17">
        <v>8.1</v>
      </c>
      <c r="G40" s="29" t="s">
        <v>843</v>
      </c>
      <c r="H40" s="9"/>
      <c r="I40" s="5"/>
    </row>
    <row r="41" spans="1:9" ht="24.75" thickBot="1">
      <c r="A41" s="405">
        <v>33</v>
      </c>
      <c r="B41" s="406" t="s">
        <v>47</v>
      </c>
      <c r="C41" s="406" t="s">
        <v>700</v>
      </c>
      <c r="D41" s="406" t="s">
        <v>700</v>
      </c>
      <c r="E41" s="406">
        <v>1</v>
      </c>
      <c r="F41" s="407">
        <v>4170</v>
      </c>
      <c r="G41" s="408" t="s">
        <v>843</v>
      </c>
      <c r="H41" s="9"/>
      <c r="I41" s="5"/>
    </row>
    <row r="42" spans="1:9" ht="16.5" thickBot="1">
      <c r="A42" s="709" t="s">
        <v>82</v>
      </c>
      <c r="B42" s="710"/>
      <c r="C42" s="710"/>
      <c r="D42" s="710"/>
      <c r="E42" s="710"/>
      <c r="F42" s="710"/>
      <c r="G42" s="711"/>
      <c r="H42" s="9"/>
      <c r="I42" s="5"/>
    </row>
    <row r="43" spans="1:9" ht="24">
      <c r="A43" s="11">
        <v>34</v>
      </c>
      <c r="B43" s="24" t="s">
        <v>101</v>
      </c>
      <c r="C43" s="24" t="s">
        <v>43</v>
      </c>
      <c r="D43" s="24" t="s">
        <v>65</v>
      </c>
      <c r="E43" s="41">
        <v>6</v>
      </c>
      <c r="F43" s="41">
        <v>173.97</v>
      </c>
      <c r="G43" s="22" t="s">
        <v>843</v>
      </c>
      <c r="H43" s="9"/>
      <c r="I43" s="5"/>
    </row>
    <row r="44" spans="1:9" ht="24">
      <c r="A44" s="11">
        <v>35</v>
      </c>
      <c r="B44" s="24" t="s">
        <v>101</v>
      </c>
      <c r="C44" s="24" t="s">
        <v>43</v>
      </c>
      <c r="D44" s="24" t="s">
        <v>8</v>
      </c>
      <c r="E44" s="41">
        <v>6</v>
      </c>
      <c r="F44" s="41">
        <v>55.76</v>
      </c>
      <c r="G44" s="22" t="s">
        <v>843</v>
      </c>
      <c r="H44" s="9"/>
      <c r="I44" s="5"/>
    </row>
    <row r="45" spans="1:9" ht="24">
      <c r="A45" s="11">
        <v>36</v>
      </c>
      <c r="B45" s="24" t="s">
        <v>101</v>
      </c>
      <c r="C45" s="24" t="s">
        <v>43</v>
      </c>
      <c r="D45" s="24" t="s">
        <v>9</v>
      </c>
      <c r="E45" s="41">
        <v>5</v>
      </c>
      <c r="F45" s="41">
        <v>102.01</v>
      </c>
      <c r="G45" s="22" t="s">
        <v>843</v>
      </c>
      <c r="H45" s="9"/>
      <c r="I45" s="5"/>
    </row>
    <row r="46" spans="1:9" ht="24">
      <c r="A46" s="11">
        <v>37</v>
      </c>
      <c r="B46" s="24" t="s">
        <v>101</v>
      </c>
      <c r="C46" s="24" t="s">
        <v>43</v>
      </c>
      <c r="D46" s="24" t="s">
        <v>10</v>
      </c>
      <c r="E46" s="41">
        <v>6</v>
      </c>
      <c r="F46" s="41">
        <v>123.35</v>
      </c>
      <c r="G46" s="22" t="s">
        <v>843</v>
      </c>
      <c r="H46" s="9"/>
      <c r="I46" s="5"/>
    </row>
    <row r="47" spans="1:9" ht="24">
      <c r="A47" s="11">
        <v>38</v>
      </c>
      <c r="B47" s="24" t="s">
        <v>101</v>
      </c>
      <c r="C47" s="27" t="s">
        <v>43</v>
      </c>
      <c r="D47" s="24" t="s">
        <v>11</v>
      </c>
      <c r="E47" s="409">
        <v>2</v>
      </c>
      <c r="F47" s="409">
        <v>100.96</v>
      </c>
      <c r="G47" s="22" t="s">
        <v>843</v>
      </c>
      <c r="H47" s="9"/>
      <c r="I47" s="5"/>
    </row>
    <row r="48" spans="1:9" ht="24">
      <c r="A48" s="11">
        <v>39</v>
      </c>
      <c r="B48" s="24" t="s">
        <v>101</v>
      </c>
      <c r="C48" s="15" t="s">
        <v>72</v>
      </c>
      <c r="D48" s="11" t="s">
        <v>65</v>
      </c>
      <c r="E48" s="41">
        <v>6</v>
      </c>
      <c r="F48" s="41">
        <v>105.87</v>
      </c>
      <c r="G48" s="22" t="s">
        <v>843</v>
      </c>
      <c r="H48" s="9"/>
      <c r="I48" s="5"/>
    </row>
    <row r="49" spans="1:10" ht="24">
      <c r="A49" s="11">
        <v>40</v>
      </c>
      <c r="B49" s="24" t="s">
        <v>101</v>
      </c>
      <c r="C49" s="15" t="s">
        <v>72</v>
      </c>
      <c r="D49" s="24" t="s">
        <v>8</v>
      </c>
      <c r="E49" s="41">
        <v>3</v>
      </c>
      <c r="F49" s="41">
        <v>24.92</v>
      </c>
      <c r="G49" s="22" t="s">
        <v>843</v>
      </c>
      <c r="H49" s="9"/>
      <c r="I49" s="5"/>
    </row>
    <row r="50" spans="1:10" ht="24">
      <c r="A50" s="11">
        <v>41</v>
      </c>
      <c r="B50" s="24" t="s">
        <v>101</v>
      </c>
      <c r="C50" s="15" t="s">
        <v>72</v>
      </c>
      <c r="D50" s="24" t="s">
        <v>9</v>
      </c>
      <c r="E50" s="41">
        <v>3</v>
      </c>
      <c r="F50" s="41">
        <v>44.01</v>
      </c>
      <c r="G50" s="22" t="s">
        <v>843</v>
      </c>
      <c r="H50" s="9"/>
      <c r="I50" s="5"/>
    </row>
    <row r="51" spans="1:10" ht="24">
      <c r="A51" s="11">
        <v>42</v>
      </c>
      <c r="B51" s="24" t="s">
        <v>101</v>
      </c>
      <c r="C51" s="15" t="s">
        <v>72</v>
      </c>
      <c r="D51" s="24" t="s">
        <v>10</v>
      </c>
      <c r="E51" s="41">
        <v>2</v>
      </c>
      <c r="F51" s="41">
        <v>31.82</v>
      </c>
      <c r="G51" s="22" t="s">
        <v>843</v>
      </c>
      <c r="H51" s="9"/>
      <c r="I51" s="5"/>
    </row>
    <row r="52" spans="1:10" ht="24">
      <c r="A52" s="11">
        <v>43</v>
      </c>
      <c r="B52" s="24" t="s">
        <v>101</v>
      </c>
      <c r="C52" s="15" t="s">
        <v>72</v>
      </c>
      <c r="D52" s="24" t="s">
        <v>11</v>
      </c>
      <c r="E52" s="41">
        <v>2</v>
      </c>
      <c r="F52" s="41">
        <v>40.08</v>
      </c>
      <c r="G52" s="18" t="s">
        <v>843</v>
      </c>
      <c r="H52" s="9"/>
      <c r="I52" s="5"/>
    </row>
    <row r="53" spans="1:10" ht="24.75" thickBot="1">
      <c r="A53" s="405">
        <v>44</v>
      </c>
      <c r="B53" s="406" t="s">
        <v>47</v>
      </c>
      <c r="C53" s="406" t="s">
        <v>700</v>
      </c>
      <c r="D53" s="406" t="s">
        <v>700</v>
      </c>
      <c r="E53" s="406">
        <v>1</v>
      </c>
      <c r="F53" s="407">
        <v>9056</v>
      </c>
      <c r="G53" s="408"/>
      <c r="H53" s="9"/>
      <c r="I53" s="5"/>
      <c r="J53" s="5"/>
    </row>
    <row r="54" spans="1:10" ht="16.5" thickBot="1">
      <c r="A54" s="709" t="s">
        <v>83</v>
      </c>
      <c r="B54" s="710"/>
      <c r="C54" s="710"/>
      <c r="D54" s="710"/>
      <c r="E54" s="710"/>
      <c r="F54" s="710"/>
      <c r="G54" s="711"/>
      <c r="H54" s="9"/>
      <c r="I54" s="5"/>
    </row>
    <row r="55" spans="1:10" ht="24">
      <c r="A55" s="11">
        <v>45</v>
      </c>
      <c r="B55" s="15" t="s">
        <v>48</v>
      </c>
      <c r="C55" s="15" t="s">
        <v>15</v>
      </c>
      <c r="D55" s="15" t="s">
        <v>65</v>
      </c>
      <c r="E55" s="16">
        <v>1</v>
      </c>
      <c r="F55" s="17">
        <v>45</v>
      </c>
      <c r="G55" s="46" t="s">
        <v>888</v>
      </c>
      <c r="H55" s="9"/>
      <c r="I55" s="5"/>
    </row>
    <row r="56" spans="1:10">
      <c r="A56" s="11">
        <v>46</v>
      </c>
      <c r="B56" s="15" t="s">
        <v>48</v>
      </c>
      <c r="C56" s="15" t="s">
        <v>15</v>
      </c>
      <c r="D56" s="15" t="s">
        <v>10</v>
      </c>
      <c r="E56" s="16">
        <v>2</v>
      </c>
      <c r="F56" s="17">
        <v>45</v>
      </c>
      <c r="G56" s="46" t="s">
        <v>888</v>
      </c>
      <c r="H56" s="9"/>
      <c r="I56" s="5"/>
    </row>
    <row r="57" spans="1:10">
      <c r="A57" s="11">
        <v>47</v>
      </c>
      <c r="B57" s="15" t="s">
        <v>48</v>
      </c>
      <c r="C57" s="15" t="s">
        <v>15</v>
      </c>
      <c r="D57" s="15" t="s">
        <v>8</v>
      </c>
      <c r="E57" s="16">
        <v>1</v>
      </c>
      <c r="F57" s="17">
        <v>18</v>
      </c>
      <c r="G57" s="46" t="s">
        <v>888</v>
      </c>
      <c r="H57" s="9"/>
      <c r="I57" s="5"/>
    </row>
    <row r="58" spans="1:10">
      <c r="A58" s="11">
        <v>48</v>
      </c>
      <c r="B58" s="15" t="s">
        <v>48</v>
      </c>
      <c r="C58" s="15" t="s">
        <v>15</v>
      </c>
      <c r="D58" s="15" t="s">
        <v>9</v>
      </c>
      <c r="E58" s="16">
        <v>2</v>
      </c>
      <c r="F58" s="17">
        <v>40</v>
      </c>
      <c r="G58" s="46" t="s">
        <v>888</v>
      </c>
      <c r="H58" s="9"/>
      <c r="I58" s="5"/>
    </row>
    <row r="59" spans="1:10" ht="16.5" thickBot="1">
      <c r="A59" s="405">
        <v>49</v>
      </c>
      <c r="B59" s="406" t="s">
        <v>48</v>
      </c>
      <c r="C59" s="406" t="s">
        <v>700</v>
      </c>
      <c r="D59" s="406" t="s">
        <v>700</v>
      </c>
      <c r="E59" s="406">
        <v>1</v>
      </c>
      <c r="F59" s="407">
        <v>7855</v>
      </c>
      <c r="G59" s="410" t="s">
        <v>888</v>
      </c>
      <c r="H59" s="9"/>
      <c r="I59" s="5"/>
    </row>
    <row r="60" spans="1:10" ht="16.5" thickBot="1">
      <c r="A60" s="712" t="s">
        <v>16</v>
      </c>
      <c r="B60" s="713"/>
      <c r="C60" s="713"/>
      <c r="D60" s="713"/>
      <c r="E60" s="713"/>
      <c r="F60" s="713"/>
      <c r="G60" s="714"/>
      <c r="H60" s="8">
        <f>SUM(F61:F76,F79:F83)</f>
        <v>3468.7000000000003</v>
      </c>
      <c r="I60" s="404">
        <f>SUM(F77)</f>
        <v>6000</v>
      </c>
    </row>
    <row r="61" spans="1:10" ht="24">
      <c r="A61" s="11">
        <v>50</v>
      </c>
      <c r="B61" s="11" t="s">
        <v>49</v>
      </c>
      <c r="C61" s="15" t="s">
        <v>18</v>
      </c>
      <c r="D61" s="15" t="s">
        <v>11</v>
      </c>
      <c r="E61" s="16">
        <v>1</v>
      </c>
      <c r="F61" s="17">
        <v>12.53</v>
      </c>
      <c r="G61" s="18" t="s">
        <v>843</v>
      </c>
      <c r="H61" s="9"/>
      <c r="I61" s="5"/>
    </row>
    <row r="62" spans="1:10" ht="24">
      <c r="A62" s="11">
        <v>51</v>
      </c>
      <c r="B62" s="11" t="s">
        <v>49</v>
      </c>
      <c r="C62" s="15" t="s">
        <v>18</v>
      </c>
      <c r="D62" s="15" t="s">
        <v>9</v>
      </c>
      <c r="E62" s="16">
        <v>23</v>
      </c>
      <c r="F62" s="17">
        <v>390.78</v>
      </c>
      <c r="G62" s="18" t="s">
        <v>843</v>
      </c>
      <c r="H62" s="9"/>
      <c r="I62" s="5"/>
    </row>
    <row r="63" spans="1:10" ht="24">
      <c r="A63" s="11">
        <v>52</v>
      </c>
      <c r="B63" s="11" t="s">
        <v>49</v>
      </c>
      <c r="C63" s="15" t="s">
        <v>18</v>
      </c>
      <c r="D63" s="15" t="s">
        <v>65</v>
      </c>
      <c r="E63" s="16">
        <v>51</v>
      </c>
      <c r="F63" s="17">
        <v>984.54</v>
      </c>
      <c r="G63" s="18" t="s">
        <v>843</v>
      </c>
      <c r="H63" s="9"/>
      <c r="I63" s="5"/>
    </row>
    <row r="64" spans="1:10" ht="24">
      <c r="A64" s="11">
        <v>53</v>
      </c>
      <c r="B64" s="11" t="s">
        <v>49</v>
      </c>
      <c r="C64" s="15" t="s">
        <v>18</v>
      </c>
      <c r="D64" s="15" t="s">
        <v>8</v>
      </c>
      <c r="E64" s="16">
        <v>12</v>
      </c>
      <c r="F64" s="17">
        <v>95.95</v>
      </c>
      <c r="G64" s="18" t="s">
        <v>843</v>
      </c>
      <c r="H64" s="9"/>
      <c r="I64" s="5"/>
    </row>
    <row r="65" spans="1:9" ht="24">
      <c r="A65" s="11">
        <v>54</v>
      </c>
      <c r="B65" s="11" t="s">
        <v>49</v>
      </c>
      <c r="C65" s="15" t="s">
        <v>18</v>
      </c>
      <c r="D65" s="15" t="s">
        <v>10</v>
      </c>
      <c r="E65" s="16">
        <v>9</v>
      </c>
      <c r="F65" s="17">
        <v>168.57</v>
      </c>
      <c r="G65" s="18" t="s">
        <v>843</v>
      </c>
      <c r="H65" s="9"/>
      <c r="I65" s="5"/>
    </row>
    <row r="66" spans="1:9" ht="24">
      <c r="A66" s="11">
        <v>55</v>
      </c>
      <c r="B66" s="11" t="s">
        <v>49</v>
      </c>
      <c r="C66" s="15" t="s">
        <v>17</v>
      </c>
      <c r="D66" s="15" t="s">
        <v>9</v>
      </c>
      <c r="E66" s="16">
        <v>7</v>
      </c>
      <c r="F66" s="17">
        <v>143.07</v>
      </c>
      <c r="G66" s="18" t="s">
        <v>843</v>
      </c>
      <c r="H66" s="9"/>
      <c r="I66" s="5"/>
    </row>
    <row r="67" spans="1:9" ht="24">
      <c r="A67" s="11">
        <v>56</v>
      </c>
      <c r="B67" s="11" t="s">
        <v>49</v>
      </c>
      <c r="C67" s="15" t="s">
        <v>17</v>
      </c>
      <c r="D67" s="15" t="s">
        <v>11</v>
      </c>
      <c r="E67" s="16">
        <v>1</v>
      </c>
      <c r="F67" s="17">
        <v>81.06</v>
      </c>
      <c r="G67" s="18" t="s">
        <v>843</v>
      </c>
      <c r="H67" s="9"/>
      <c r="I67" s="5"/>
    </row>
    <row r="68" spans="1:9" ht="24">
      <c r="A68" s="11">
        <v>57</v>
      </c>
      <c r="B68" s="11" t="s">
        <v>49</v>
      </c>
      <c r="C68" s="15" t="s">
        <v>17</v>
      </c>
      <c r="D68" s="15" t="s">
        <v>10</v>
      </c>
      <c r="E68" s="16">
        <v>4</v>
      </c>
      <c r="F68" s="17">
        <v>133.84</v>
      </c>
      <c r="G68" s="18" t="s">
        <v>843</v>
      </c>
      <c r="H68" s="9"/>
      <c r="I68" s="5"/>
    </row>
    <row r="69" spans="1:9" ht="24">
      <c r="A69" s="11">
        <v>58</v>
      </c>
      <c r="B69" s="11" t="s">
        <v>49</v>
      </c>
      <c r="C69" s="15" t="s">
        <v>17</v>
      </c>
      <c r="D69" s="15" t="s">
        <v>8</v>
      </c>
      <c r="E69" s="16">
        <v>5</v>
      </c>
      <c r="F69" s="17">
        <v>31.4</v>
      </c>
      <c r="G69" s="18" t="s">
        <v>843</v>
      </c>
      <c r="H69" s="9"/>
      <c r="I69" s="5"/>
    </row>
    <row r="70" spans="1:9" ht="24">
      <c r="A70" s="11">
        <v>59</v>
      </c>
      <c r="B70" s="11" t="s">
        <v>49</v>
      </c>
      <c r="C70" s="15" t="s">
        <v>17</v>
      </c>
      <c r="D70" s="15" t="s">
        <v>65</v>
      </c>
      <c r="E70" s="16">
        <v>8</v>
      </c>
      <c r="F70" s="17">
        <v>181.09</v>
      </c>
      <c r="G70" s="18" t="s">
        <v>843</v>
      </c>
      <c r="H70" s="9"/>
      <c r="I70" s="5"/>
    </row>
    <row r="71" spans="1:9" ht="24">
      <c r="A71" s="11">
        <v>60</v>
      </c>
      <c r="B71" s="11" t="s">
        <v>49</v>
      </c>
      <c r="C71" s="11" t="s">
        <v>84</v>
      </c>
      <c r="D71" s="11" t="s">
        <v>9</v>
      </c>
      <c r="E71" s="12">
        <v>6</v>
      </c>
      <c r="F71" s="13">
        <v>92.17</v>
      </c>
      <c r="G71" s="14" t="s">
        <v>843</v>
      </c>
      <c r="H71" s="9"/>
      <c r="I71" s="5"/>
    </row>
    <row r="72" spans="1:9" ht="24">
      <c r="A72" s="11">
        <v>61</v>
      </c>
      <c r="B72" s="11" t="s">
        <v>49</v>
      </c>
      <c r="C72" s="11" t="s">
        <v>84</v>
      </c>
      <c r="D72" s="15" t="s">
        <v>65</v>
      </c>
      <c r="E72" s="16">
        <v>6</v>
      </c>
      <c r="F72" s="17">
        <v>116.74</v>
      </c>
      <c r="G72" s="18" t="s">
        <v>843</v>
      </c>
      <c r="H72" s="9"/>
      <c r="I72" s="5"/>
    </row>
    <row r="73" spans="1:9" ht="24">
      <c r="A73" s="11">
        <v>62</v>
      </c>
      <c r="B73" s="11" t="s">
        <v>49</v>
      </c>
      <c r="C73" s="11" t="s">
        <v>84</v>
      </c>
      <c r="D73" s="15" t="s">
        <v>8</v>
      </c>
      <c r="E73" s="16">
        <v>3</v>
      </c>
      <c r="F73" s="17">
        <v>21.79</v>
      </c>
      <c r="G73" s="18" t="s">
        <v>843</v>
      </c>
      <c r="H73" s="9"/>
      <c r="I73" s="5"/>
    </row>
    <row r="74" spans="1:9" ht="24">
      <c r="A74" s="11">
        <v>63</v>
      </c>
      <c r="B74" s="11" t="s">
        <v>49</v>
      </c>
      <c r="C74" s="11" t="s">
        <v>84</v>
      </c>
      <c r="D74" s="15" t="s">
        <v>10</v>
      </c>
      <c r="E74" s="16">
        <v>2</v>
      </c>
      <c r="F74" s="17">
        <v>21.96</v>
      </c>
      <c r="G74" s="18" t="s">
        <v>843</v>
      </c>
      <c r="H74" s="9"/>
      <c r="I74" s="5"/>
    </row>
    <row r="75" spans="1:9" ht="24">
      <c r="A75" s="11">
        <v>64</v>
      </c>
      <c r="B75" s="11" t="s">
        <v>49</v>
      </c>
      <c r="C75" s="15" t="s">
        <v>85</v>
      </c>
      <c r="D75" s="15" t="s">
        <v>11</v>
      </c>
      <c r="E75" s="16">
        <v>1</v>
      </c>
      <c r="F75" s="17">
        <v>248</v>
      </c>
      <c r="G75" s="18" t="s">
        <v>843</v>
      </c>
      <c r="H75" s="9"/>
      <c r="I75" s="5"/>
    </row>
    <row r="76" spans="1:9" ht="24">
      <c r="A76" s="11">
        <v>65</v>
      </c>
      <c r="B76" s="11" t="s">
        <v>49</v>
      </c>
      <c r="C76" s="15" t="s">
        <v>12</v>
      </c>
      <c r="D76" s="15" t="s">
        <v>65</v>
      </c>
      <c r="E76" s="16">
        <v>1</v>
      </c>
      <c r="F76" s="17">
        <v>26</v>
      </c>
      <c r="G76" s="18" t="s">
        <v>843</v>
      </c>
      <c r="H76" s="9"/>
      <c r="I76" s="5"/>
    </row>
    <row r="77" spans="1:9" s="5" customFormat="1" ht="24.75" thickBot="1">
      <c r="A77" s="411">
        <f>1+A76</f>
        <v>66</v>
      </c>
      <c r="B77" s="412" t="s">
        <v>49</v>
      </c>
      <c r="C77" s="413" t="s">
        <v>700</v>
      </c>
      <c r="D77" s="413" t="s">
        <v>700</v>
      </c>
      <c r="E77" s="411">
        <v>1</v>
      </c>
      <c r="F77" s="414">
        <v>6000</v>
      </c>
      <c r="G77" s="415" t="s">
        <v>42</v>
      </c>
    </row>
    <row r="78" spans="1:9" ht="16.5" thickBot="1">
      <c r="A78" s="709" t="s">
        <v>86</v>
      </c>
      <c r="B78" s="710"/>
      <c r="C78" s="710"/>
      <c r="D78" s="710"/>
      <c r="E78" s="710"/>
      <c r="F78" s="710"/>
      <c r="G78" s="711"/>
      <c r="H78" s="9"/>
      <c r="I78" s="5"/>
    </row>
    <row r="79" spans="1:9" ht="24">
      <c r="A79" s="11">
        <v>67</v>
      </c>
      <c r="B79" s="15" t="s">
        <v>50</v>
      </c>
      <c r="C79" s="15" t="s">
        <v>19</v>
      </c>
      <c r="D79" s="15" t="s">
        <v>65</v>
      </c>
      <c r="E79" s="16">
        <v>2</v>
      </c>
      <c r="F79" s="17">
        <v>482.05</v>
      </c>
      <c r="G79" s="46" t="s">
        <v>42</v>
      </c>
      <c r="H79" s="9"/>
      <c r="I79" s="5"/>
    </row>
    <row r="80" spans="1:9" ht="24">
      <c r="A80" s="11">
        <v>68</v>
      </c>
      <c r="B80" s="15" t="s">
        <v>50</v>
      </c>
      <c r="C80" s="15" t="s">
        <v>19</v>
      </c>
      <c r="D80" s="15" t="s">
        <v>8</v>
      </c>
      <c r="E80" s="16">
        <v>2</v>
      </c>
      <c r="F80" s="17">
        <v>13.59</v>
      </c>
      <c r="G80" s="46" t="s">
        <v>42</v>
      </c>
      <c r="H80" s="9"/>
      <c r="I80" s="5"/>
    </row>
    <row r="81" spans="1:13" ht="24">
      <c r="A81" s="11">
        <v>69</v>
      </c>
      <c r="B81" s="15" t="s">
        <v>50</v>
      </c>
      <c r="C81" s="15" t="s">
        <v>19</v>
      </c>
      <c r="D81" s="15" t="s">
        <v>9</v>
      </c>
      <c r="E81" s="16">
        <v>1</v>
      </c>
      <c r="F81" s="17">
        <v>36.5</v>
      </c>
      <c r="G81" s="46" t="s">
        <v>42</v>
      </c>
      <c r="H81" s="9"/>
      <c r="I81" s="5"/>
    </row>
    <row r="82" spans="1:13" ht="24">
      <c r="A82" s="11">
        <v>70</v>
      </c>
      <c r="B82" s="15" t="s">
        <v>50</v>
      </c>
      <c r="C82" s="15" t="s">
        <v>19</v>
      </c>
      <c r="D82" s="15" t="s">
        <v>10</v>
      </c>
      <c r="E82" s="16">
        <v>2</v>
      </c>
      <c r="F82" s="17">
        <v>46.61</v>
      </c>
      <c r="G82" s="46" t="s">
        <v>42</v>
      </c>
      <c r="H82" s="9"/>
      <c r="I82" s="5"/>
    </row>
    <row r="83" spans="1:13" ht="24.75" thickBot="1">
      <c r="A83" s="11">
        <v>71</v>
      </c>
      <c r="B83" s="19" t="s">
        <v>50</v>
      </c>
      <c r="C83" s="19" t="s">
        <v>19</v>
      </c>
      <c r="D83" s="19" t="s">
        <v>11</v>
      </c>
      <c r="E83" s="20">
        <v>7</v>
      </c>
      <c r="F83" s="21">
        <v>140.46</v>
      </c>
      <c r="G83" s="47" t="s">
        <v>42</v>
      </c>
      <c r="H83" s="9"/>
      <c r="I83" s="5"/>
    </row>
    <row r="84" spans="1:13" ht="16.5" thickBot="1">
      <c r="A84" s="712" t="s">
        <v>20</v>
      </c>
      <c r="B84" s="713"/>
      <c r="C84" s="713"/>
      <c r="D84" s="713"/>
      <c r="E84" s="713"/>
      <c r="F84" s="713"/>
      <c r="G84" s="714"/>
      <c r="H84" s="8">
        <f>SUM(F85:F91,F94:F98,F108:F113)</f>
        <v>3841.3500000000004</v>
      </c>
      <c r="I84" s="404">
        <f>SUM(H84,F92,F99,F114)</f>
        <v>17499.349999999999</v>
      </c>
    </row>
    <row r="85" spans="1:13" ht="24">
      <c r="A85" s="11">
        <v>72</v>
      </c>
      <c r="B85" s="11" t="s">
        <v>106</v>
      </c>
      <c r="C85" s="11" t="s">
        <v>87</v>
      </c>
      <c r="D85" s="11" t="s">
        <v>65</v>
      </c>
      <c r="E85" s="12">
        <v>51</v>
      </c>
      <c r="F85" s="13">
        <v>1375.18</v>
      </c>
      <c r="G85" s="14" t="s">
        <v>843</v>
      </c>
      <c r="H85" s="9"/>
      <c r="I85" s="416"/>
    </row>
    <row r="86" spans="1:13" ht="24">
      <c r="A86" s="11">
        <v>73</v>
      </c>
      <c r="B86" s="11" t="s">
        <v>106</v>
      </c>
      <c r="C86" s="11" t="s">
        <v>87</v>
      </c>
      <c r="D86" s="15" t="s">
        <v>8</v>
      </c>
      <c r="E86" s="16">
        <v>23</v>
      </c>
      <c r="F86" s="17">
        <v>231.57</v>
      </c>
      <c r="G86" s="14" t="s">
        <v>843</v>
      </c>
      <c r="H86" s="9"/>
      <c r="I86" s="417"/>
    </row>
    <row r="87" spans="1:13" ht="24">
      <c r="A87" s="11">
        <v>74</v>
      </c>
      <c r="B87" s="11" t="s">
        <v>106</v>
      </c>
      <c r="C87" s="11" t="s">
        <v>87</v>
      </c>
      <c r="D87" s="15" t="s">
        <v>9</v>
      </c>
      <c r="E87" s="16">
        <v>27</v>
      </c>
      <c r="F87" s="17">
        <v>556.86</v>
      </c>
      <c r="G87" s="14" t="s">
        <v>843</v>
      </c>
      <c r="H87" s="9"/>
      <c r="I87" s="417"/>
    </row>
    <row r="88" spans="1:13" ht="24">
      <c r="A88" s="11">
        <v>75</v>
      </c>
      <c r="B88" s="11" t="s">
        <v>106</v>
      </c>
      <c r="C88" s="11" t="s">
        <v>87</v>
      </c>
      <c r="D88" s="15" t="s">
        <v>11</v>
      </c>
      <c r="E88" s="16">
        <v>24</v>
      </c>
      <c r="F88" s="17">
        <v>554.24</v>
      </c>
      <c r="G88" s="18" t="s">
        <v>843</v>
      </c>
      <c r="H88" s="9"/>
      <c r="I88" s="417"/>
    </row>
    <row r="89" spans="1:13" ht="24">
      <c r="A89" s="11">
        <v>76</v>
      </c>
      <c r="B89" s="11" t="s">
        <v>106</v>
      </c>
      <c r="C89" s="11" t="s">
        <v>87</v>
      </c>
      <c r="D89" s="15" t="s">
        <v>701</v>
      </c>
      <c r="E89" s="16">
        <v>3</v>
      </c>
      <c r="F89" s="17">
        <v>217.1</v>
      </c>
      <c r="G89" s="18" t="s">
        <v>843</v>
      </c>
      <c r="H89" s="9"/>
      <c r="I89" s="417"/>
    </row>
    <row r="90" spans="1:13" ht="24">
      <c r="A90" s="11">
        <v>77</v>
      </c>
      <c r="B90" s="11" t="s">
        <v>106</v>
      </c>
      <c r="C90" s="11" t="s">
        <v>87</v>
      </c>
      <c r="D90" s="15" t="s">
        <v>13</v>
      </c>
      <c r="E90" s="16">
        <v>1</v>
      </c>
      <c r="F90" s="17">
        <v>5</v>
      </c>
      <c r="G90" s="18" t="s">
        <v>843</v>
      </c>
      <c r="H90" s="9"/>
      <c r="I90" s="418"/>
    </row>
    <row r="91" spans="1:13" ht="24">
      <c r="A91" s="11">
        <v>78</v>
      </c>
      <c r="B91" s="11" t="s">
        <v>106</v>
      </c>
      <c r="C91" s="11" t="s">
        <v>87</v>
      </c>
      <c r="D91" s="15" t="s">
        <v>10</v>
      </c>
      <c r="E91" s="16">
        <v>8</v>
      </c>
      <c r="F91" s="17">
        <v>76.5</v>
      </c>
      <c r="G91" s="18" t="s">
        <v>843</v>
      </c>
      <c r="H91" s="419"/>
      <c r="I91" s="417"/>
    </row>
    <row r="92" spans="1:13" ht="24.75" thickBot="1">
      <c r="A92" s="412">
        <v>79</v>
      </c>
      <c r="B92" s="412" t="s">
        <v>106</v>
      </c>
      <c r="C92" s="413" t="s">
        <v>700</v>
      </c>
      <c r="D92" s="413" t="s">
        <v>700</v>
      </c>
      <c r="E92" s="413">
        <v>1</v>
      </c>
      <c r="F92" s="420">
        <v>7758</v>
      </c>
      <c r="G92" s="408" t="s">
        <v>42</v>
      </c>
      <c r="H92" s="419"/>
      <c r="I92" s="417"/>
    </row>
    <row r="93" spans="1:13" ht="16.5" thickBot="1">
      <c r="A93" s="709" t="s">
        <v>88</v>
      </c>
      <c r="B93" s="710"/>
      <c r="C93" s="710"/>
      <c r="D93" s="710"/>
      <c r="E93" s="710"/>
      <c r="F93" s="710"/>
      <c r="G93" s="711"/>
      <c r="H93" s="740" t="s">
        <v>901</v>
      </c>
      <c r="I93" s="741"/>
      <c r="J93" s="742"/>
      <c r="K93" s="742"/>
      <c r="L93" s="742"/>
      <c r="M93" s="742"/>
    </row>
    <row r="94" spans="1:13" ht="24">
      <c r="A94" s="11">
        <v>80</v>
      </c>
      <c r="B94" s="11" t="s">
        <v>102</v>
      </c>
      <c r="C94" s="11" t="s">
        <v>21</v>
      </c>
      <c r="D94" s="11" t="s">
        <v>65</v>
      </c>
      <c r="E94" s="12">
        <v>1</v>
      </c>
      <c r="F94" s="13">
        <v>22.3</v>
      </c>
      <c r="G94" s="48" t="s">
        <v>843</v>
      </c>
      <c r="H94" s="419"/>
      <c r="I94" s="416"/>
    </row>
    <row r="95" spans="1:13" ht="24" customHeight="1">
      <c r="A95" s="11">
        <v>81</v>
      </c>
      <c r="B95" s="15" t="s">
        <v>102</v>
      </c>
      <c r="C95" s="15" t="s">
        <v>21</v>
      </c>
      <c r="D95" s="15" t="s">
        <v>8</v>
      </c>
      <c r="E95" s="16">
        <v>2</v>
      </c>
      <c r="F95" s="17">
        <v>7.81</v>
      </c>
      <c r="G95" s="46" t="s">
        <v>843</v>
      </c>
      <c r="H95" s="419"/>
      <c r="I95" s="417"/>
    </row>
    <row r="96" spans="1:13" ht="24" customHeight="1">
      <c r="A96" s="11">
        <v>82</v>
      </c>
      <c r="B96" s="15" t="s">
        <v>102</v>
      </c>
      <c r="C96" s="15" t="s">
        <v>21</v>
      </c>
      <c r="D96" s="15" t="s">
        <v>11</v>
      </c>
      <c r="E96" s="16">
        <v>3</v>
      </c>
      <c r="F96" s="17">
        <v>23.34</v>
      </c>
      <c r="G96" s="46" t="s">
        <v>843</v>
      </c>
      <c r="H96" s="419"/>
      <c r="I96" s="417"/>
    </row>
    <row r="97" spans="1:9" ht="24" customHeight="1">
      <c r="A97" s="11">
        <v>83</v>
      </c>
      <c r="B97" s="15" t="s">
        <v>102</v>
      </c>
      <c r="C97" s="19" t="s">
        <v>21</v>
      </c>
      <c r="D97" s="19" t="s">
        <v>9</v>
      </c>
      <c r="E97" s="20">
        <v>3</v>
      </c>
      <c r="F97" s="21">
        <v>25.5</v>
      </c>
      <c r="G97" s="46" t="s">
        <v>843</v>
      </c>
      <c r="H97" s="419"/>
      <c r="I97" s="417"/>
    </row>
    <row r="98" spans="1:9" ht="24" customHeight="1">
      <c r="A98" s="11">
        <v>84</v>
      </c>
      <c r="B98" s="15" t="s">
        <v>102</v>
      </c>
      <c r="C98" s="15" t="s">
        <v>21</v>
      </c>
      <c r="D98" s="15" t="s">
        <v>10</v>
      </c>
      <c r="E98" s="16">
        <v>1</v>
      </c>
      <c r="F98" s="17">
        <v>13.6</v>
      </c>
      <c r="G98" s="46" t="s">
        <v>843</v>
      </c>
      <c r="H98" s="419"/>
      <c r="I98" s="417"/>
    </row>
    <row r="99" spans="1:9" ht="24" customHeight="1" thickBot="1">
      <c r="A99" s="412">
        <v>85</v>
      </c>
      <c r="B99" s="413" t="s">
        <v>102</v>
      </c>
      <c r="C99" s="412" t="s">
        <v>700</v>
      </c>
      <c r="D99" s="413" t="s">
        <v>700</v>
      </c>
      <c r="E99" s="413">
        <v>1</v>
      </c>
      <c r="F99" s="420">
        <v>1500</v>
      </c>
      <c r="G99" s="408" t="s">
        <v>42</v>
      </c>
      <c r="H99" s="419"/>
      <c r="I99" s="417"/>
    </row>
    <row r="100" spans="1:9" ht="24" customHeight="1" thickBot="1">
      <c r="A100" s="709" t="s">
        <v>900</v>
      </c>
      <c r="B100" s="710"/>
      <c r="C100" s="710"/>
      <c r="D100" s="710"/>
      <c r="E100" s="710"/>
      <c r="F100" s="710"/>
      <c r="G100" s="711"/>
      <c r="H100" s="740" t="s">
        <v>902</v>
      </c>
      <c r="I100" s="417"/>
    </row>
    <row r="101" spans="1:9" ht="24">
      <c r="A101" s="11">
        <v>86</v>
      </c>
      <c r="B101" s="11" t="s">
        <v>903</v>
      </c>
      <c r="C101" s="11" t="s">
        <v>904</v>
      </c>
      <c r="D101" s="11" t="s">
        <v>119</v>
      </c>
      <c r="E101" s="12">
        <v>1</v>
      </c>
      <c r="F101" s="13">
        <v>22.3</v>
      </c>
      <c r="G101" s="48" t="s">
        <v>843</v>
      </c>
      <c r="H101" s="419"/>
      <c r="I101" s="421"/>
    </row>
    <row r="102" spans="1:9" ht="24">
      <c r="A102" s="11">
        <v>87</v>
      </c>
      <c r="B102" s="11" t="s">
        <v>903</v>
      </c>
      <c r="C102" s="11" t="s">
        <v>904</v>
      </c>
      <c r="D102" s="15" t="s">
        <v>8</v>
      </c>
      <c r="E102" s="16">
        <v>2</v>
      </c>
      <c r="F102" s="17">
        <v>7.81</v>
      </c>
      <c r="G102" s="46" t="s">
        <v>843</v>
      </c>
      <c r="H102" s="419"/>
      <c r="I102" s="416"/>
    </row>
    <row r="103" spans="1:9" ht="24">
      <c r="A103" s="11">
        <v>88</v>
      </c>
      <c r="B103" s="11" t="s">
        <v>903</v>
      </c>
      <c r="C103" s="11" t="s">
        <v>904</v>
      </c>
      <c r="D103" s="15" t="s">
        <v>11</v>
      </c>
      <c r="E103" s="16">
        <v>3</v>
      </c>
      <c r="F103" s="17">
        <v>23.29</v>
      </c>
      <c r="G103" s="46" t="s">
        <v>843</v>
      </c>
      <c r="H103" s="419"/>
      <c r="I103" s="417"/>
    </row>
    <row r="104" spans="1:9" ht="24">
      <c r="A104" s="11">
        <v>89</v>
      </c>
      <c r="B104" s="11" t="s">
        <v>903</v>
      </c>
      <c r="C104" s="11" t="s">
        <v>904</v>
      </c>
      <c r="D104" s="19" t="s">
        <v>9</v>
      </c>
      <c r="E104" s="20">
        <v>3</v>
      </c>
      <c r="F104" s="21">
        <v>25</v>
      </c>
      <c r="G104" s="46" t="s">
        <v>843</v>
      </c>
      <c r="H104" s="419"/>
      <c r="I104" s="417"/>
    </row>
    <row r="105" spans="1:9" ht="24">
      <c r="A105" s="11">
        <v>90</v>
      </c>
      <c r="B105" s="11" t="s">
        <v>903</v>
      </c>
      <c r="C105" s="11" t="s">
        <v>904</v>
      </c>
      <c r="D105" s="15" t="s">
        <v>10</v>
      </c>
      <c r="E105" s="16">
        <v>1</v>
      </c>
      <c r="F105" s="17">
        <v>13.6</v>
      </c>
      <c r="G105" s="46" t="s">
        <v>843</v>
      </c>
      <c r="H105" s="419"/>
      <c r="I105" s="417"/>
    </row>
    <row r="106" spans="1:9" ht="24.75" thickBot="1">
      <c r="A106" s="412">
        <v>91</v>
      </c>
      <c r="B106" s="405" t="s">
        <v>903</v>
      </c>
      <c r="C106" s="412" t="s">
        <v>700</v>
      </c>
      <c r="D106" s="413" t="s">
        <v>700</v>
      </c>
      <c r="E106" s="413">
        <v>1</v>
      </c>
      <c r="F106" s="420">
        <v>600</v>
      </c>
      <c r="G106" s="408" t="s">
        <v>42</v>
      </c>
      <c r="H106" s="419"/>
      <c r="I106" s="417"/>
    </row>
    <row r="107" spans="1:9" ht="16.5" thickBot="1">
      <c r="A107" s="709" t="s">
        <v>89</v>
      </c>
      <c r="B107" s="710"/>
      <c r="C107" s="710"/>
      <c r="D107" s="710"/>
      <c r="E107" s="710"/>
      <c r="F107" s="710"/>
      <c r="G107" s="711"/>
      <c r="H107" s="419"/>
      <c r="I107" s="417"/>
    </row>
    <row r="108" spans="1:9" ht="24">
      <c r="A108" s="11">
        <v>91</v>
      </c>
      <c r="B108" s="33" t="s">
        <v>68</v>
      </c>
      <c r="C108" s="14" t="s">
        <v>69</v>
      </c>
      <c r="D108" s="11" t="s">
        <v>65</v>
      </c>
      <c r="E108" s="422">
        <v>8</v>
      </c>
      <c r="F108" s="422">
        <v>205.04</v>
      </c>
      <c r="G108" s="48" t="s">
        <v>843</v>
      </c>
      <c r="H108" s="1"/>
    </row>
    <row r="109" spans="1:9" ht="24">
      <c r="A109" s="11">
        <v>92</v>
      </c>
      <c r="B109" s="24" t="s">
        <v>68</v>
      </c>
      <c r="C109" s="18" t="s">
        <v>69</v>
      </c>
      <c r="D109" s="15" t="s">
        <v>8</v>
      </c>
      <c r="E109" s="32">
        <v>3</v>
      </c>
      <c r="F109" s="32">
        <v>54.76</v>
      </c>
      <c r="G109" s="46" t="s">
        <v>843</v>
      </c>
      <c r="H109" s="9"/>
      <c r="I109" s="5"/>
    </row>
    <row r="110" spans="1:9" ht="24">
      <c r="A110" s="11">
        <v>93</v>
      </c>
      <c r="B110" s="24" t="s">
        <v>68</v>
      </c>
      <c r="C110" s="18" t="s">
        <v>69</v>
      </c>
      <c r="D110" s="15" t="s">
        <v>9</v>
      </c>
      <c r="E110" s="32">
        <v>1</v>
      </c>
      <c r="F110" s="32">
        <v>126</v>
      </c>
      <c r="G110" s="46" t="s">
        <v>843</v>
      </c>
      <c r="H110" s="9"/>
      <c r="I110" s="5"/>
    </row>
    <row r="111" spans="1:9" ht="24">
      <c r="A111" s="11">
        <v>94</v>
      </c>
      <c r="B111" s="24" t="s">
        <v>68</v>
      </c>
      <c r="C111" s="18" t="s">
        <v>69</v>
      </c>
      <c r="D111" s="15" t="s">
        <v>11</v>
      </c>
      <c r="E111" s="32">
        <v>2</v>
      </c>
      <c r="F111" s="32">
        <v>181.45</v>
      </c>
      <c r="G111" s="46" t="s">
        <v>843</v>
      </c>
      <c r="H111" s="9"/>
      <c r="I111" s="5"/>
    </row>
    <row r="112" spans="1:9" ht="24">
      <c r="A112" s="11">
        <v>95</v>
      </c>
      <c r="B112" s="24" t="s">
        <v>68</v>
      </c>
      <c r="C112" s="18" t="s">
        <v>69</v>
      </c>
      <c r="D112" s="15" t="s">
        <v>10</v>
      </c>
      <c r="E112" s="32">
        <v>2</v>
      </c>
      <c r="F112" s="32">
        <v>123.93</v>
      </c>
      <c r="G112" s="46" t="s">
        <v>843</v>
      </c>
      <c r="H112" s="9"/>
      <c r="I112" s="5"/>
    </row>
    <row r="113" spans="1:9" ht="24">
      <c r="A113" s="11">
        <v>96</v>
      </c>
      <c r="B113" s="24" t="s">
        <v>68</v>
      </c>
      <c r="C113" s="18" t="s">
        <v>70</v>
      </c>
      <c r="D113" s="11" t="s">
        <v>65</v>
      </c>
      <c r="E113" s="32">
        <v>1</v>
      </c>
      <c r="F113" s="32">
        <v>41.17</v>
      </c>
      <c r="G113" s="46" t="s">
        <v>843</v>
      </c>
      <c r="H113" s="9"/>
      <c r="I113" s="5"/>
    </row>
    <row r="114" spans="1:9" ht="54" customHeight="1" thickBot="1">
      <c r="A114" s="423">
        <v>97</v>
      </c>
      <c r="B114" s="423" t="s">
        <v>68</v>
      </c>
      <c r="C114" s="412" t="s">
        <v>700</v>
      </c>
      <c r="D114" s="413" t="s">
        <v>700</v>
      </c>
      <c r="E114" s="413">
        <v>1</v>
      </c>
      <c r="F114" s="424">
        <v>4400</v>
      </c>
      <c r="G114" s="408" t="s">
        <v>42</v>
      </c>
      <c r="H114" s="9"/>
      <c r="I114" s="5"/>
    </row>
    <row r="115" spans="1:9" ht="54" customHeight="1" thickBot="1">
      <c r="A115" s="712" t="s">
        <v>22</v>
      </c>
      <c r="B115" s="713"/>
      <c r="C115" s="713"/>
      <c r="D115" s="713"/>
      <c r="E115" s="713"/>
      <c r="F115" s="713"/>
      <c r="G115" s="714"/>
      <c r="H115" s="8">
        <f>SUM(F116:F129,F132:F144)</f>
        <v>3167.91</v>
      </c>
      <c r="I115" s="404">
        <f>SUM(F130,F145)</f>
        <v>14700</v>
      </c>
    </row>
    <row r="116" spans="1:9" ht="54" customHeight="1">
      <c r="A116" s="11">
        <v>98</v>
      </c>
      <c r="B116" s="11" t="s">
        <v>52</v>
      </c>
      <c r="C116" s="11" t="s">
        <v>46</v>
      </c>
      <c r="D116" s="11" t="s">
        <v>65</v>
      </c>
      <c r="E116" s="12">
        <v>33</v>
      </c>
      <c r="F116" s="13">
        <v>892.59</v>
      </c>
      <c r="G116" s="14" t="s">
        <v>887</v>
      </c>
      <c r="H116" s="9"/>
      <c r="I116" s="5"/>
    </row>
    <row r="117" spans="1:9" ht="54" customHeight="1">
      <c r="A117" s="11">
        <v>99</v>
      </c>
      <c r="B117" s="11" t="s">
        <v>52</v>
      </c>
      <c r="C117" s="11" t="s">
        <v>46</v>
      </c>
      <c r="D117" s="15" t="s">
        <v>8</v>
      </c>
      <c r="E117" s="16">
        <v>7</v>
      </c>
      <c r="F117" s="17">
        <v>57</v>
      </c>
      <c r="G117" s="14" t="s">
        <v>887</v>
      </c>
      <c r="H117" s="9"/>
      <c r="I117" s="5"/>
    </row>
    <row r="118" spans="1:9" ht="54" customHeight="1">
      <c r="A118" s="11">
        <v>100</v>
      </c>
      <c r="B118" s="11" t="s">
        <v>52</v>
      </c>
      <c r="C118" s="11" t="s">
        <v>46</v>
      </c>
      <c r="D118" s="15" t="s">
        <v>9</v>
      </c>
      <c r="E118" s="16">
        <v>15</v>
      </c>
      <c r="F118" s="17">
        <v>297.32</v>
      </c>
      <c r="G118" s="14" t="s">
        <v>887</v>
      </c>
      <c r="H118" s="9"/>
      <c r="I118" s="5"/>
    </row>
    <row r="119" spans="1:9" ht="54" customHeight="1">
      <c r="A119" s="11">
        <v>101</v>
      </c>
      <c r="B119" s="11" t="s">
        <v>52</v>
      </c>
      <c r="C119" s="11" t="s">
        <v>46</v>
      </c>
      <c r="D119" s="15" t="s">
        <v>10</v>
      </c>
      <c r="E119" s="16">
        <v>6</v>
      </c>
      <c r="F119" s="17">
        <v>55.71</v>
      </c>
      <c r="G119" s="14" t="s">
        <v>887</v>
      </c>
      <c r="H119" s="9"/>
      <c r="I119" s="5"/>
    </row>
    <row r="120" spans="1:9" ht="54" customHeight="1">
      <c r="A120" s="11">
        <v>102</v>
      </c>
      <c r="B120" s="15" t="s">
        <v>52</v>
      </c>
      <c r="C120" s="15" t="s">
        <v>46</v>
      </c>
      <c r="D120" s="15" t="s">
        <v>11</v>
      </c>
      <c r="E120" s="16">
        <v>2</v>
      </c>
      <c r="F120" s="17">
        <v>19.600000000000001</v>
      </c>
      <c r="G120" s="18" t="s">
        <v>887</v>
      </c>
      <c r="H120" s="9"/>
      <c r="I120" s="5"/>
    </row>
    <row r="121" spans="1:9" ht="54" customHeight="1">
      <c r="A121" s="11">
        <v>103</v>
      </c>
      <c r="B121" s="11" t="s">
        <v>52</v>
      </c>
      <c r="C121" s="11" t="s">
        <v>77</v>
      </c>
      <c r="D121" s="11" t="s">
        <v>65</v>
      </c>
      <c r="E121" s="12">
        <v>12</v>
      </c>
      <c r="F121" s="13">
        <v>394.61</v>
      </c>
      <c r="G121" s="14" t="s">
        <v>887</v>
      </c>
      <c r="H121" s="9"/>
      <c r="I121" s="5"/>
    </row>
    <row r="122" spans="1:9" ht="54" customHeight="1">
      <c r="A122" s="11">
        <v>104</v>
      </c>
      <c r="B122" s="11" t="s">
        <v>52</v>
      </c>
      <c r="C122" s="11" t="s">
        <v>77</v>
      </c>
      <c r="D122" s="15" t="s">
        <v>8</v>
      </c>
      <c r="E122" s="16">
        <v>3</v>
      </c>
      <c r="F122" s="17">
        <v>72.67</v>
      </c>
      <c r="G122" s="14" t="s">
        <v>887</v>
      </c>
      <c r="H122" s="9"/>
      <c r="I122" s="5"/>
    </row>
    <row r="123" spans="1:9" ht="54" customHeight="1">
      <c r="A123" s="11">
        <v>105</v>
      </c>
      <c r="B123" s="11" t="s">
        <v>52</v>
      </c>
      <c r="C123" s="11" t="s">
        <v>77</v>
      </c>
      <c r="D123" s="15" t="s">
        <v>9</v>
      </c>
      <c r="E123" s="16">
        <v>7</v>
      </c>
      <c r="F123" s="17">
        <v>183.61</v>
      </c>
      <c r="G123" s="14" t="s">
        <v>887</v>
      </c>
      <c r="H123" s="9"/>
      <c r="I123" s="5"/>
    </row>
    <row r="124" spans="1:9" ht="16.5" customHeight="1">
      <c r="A124" s="11">
        <v>106</v>
      </c>
      <c r="B124" s="11" t="s">
        <v>52</v>
      </c>
      <c r="C124" s="11" t="s">
        <v>77</v>
      </c>
      <c r="D124" s="15" t="s">
        <v>10</v>
      </c>
      <c r="E124" s="16">
        <v>1</v>
      </c>
      <c r="F124" s="17">
        <v>10.57</v>
      </c>
      <c r="G124" s="14" t="s">
        <v>887</v>
      </c>
      <c r="H124" s="9"/>
      <c r="I124" s="5"/>
    </row>
    <row r="125" spans="1:9" ht="36">
      <c r="A125" s="11">
        <v>107</v>
      </c>
      <c r="B125" s="15" t="s">
        <v>52</v>
      </c>
      <c r="C125" s="11" t="s">
        <v>77</v>
      </c>
      <c r="D125" s="15" t="s">
        <v>11</v>
      </c>
      <c r="E125" s="16">
        <v>2</v>
      </c>
      <c r="F125" s="17">
        <v>121.67</v>
      </c>
      <c r="G125" s="18" t="s">
        <v>887</v>
      </c>
      <c r="H125" s="9"/>
      <c r="I125" s="5"/>
    </row>
    <row r="126" spans="1:9" ht="36">
      <c r="A126" s="11">
        <v>108</v>
      </c>
      <c r="B126" s="11" t="s">
        <v>52</v>
      </c>
      <c r="C126" s="11" t="s">
        <v>78</v>
      </c>
      <c r="D126" s="11" t="s">
        <v>65</v>
      </c>
      <c r="E126" s="12">
        <v>1</v>
      </c>
      <c r="F126" s="13">
        <v>29.3</v>
      </c>
      <c r="G126" s="14" t="s">
        <v>887</v>
      </c>
      <c r="H126" s="9"/>
      <c r="I126" s="5"/>
    </row>
    <row r="127" spans="1:9" ht="36">
      <c r="A127" s="11">
        <v>109</v>
      </c>
      <c r="B127" s="11" t="s">
        <v>52</v>
      </c>
      <c r="C127" s="11" t="s">
        <v>78</v>
      </c>
      <c r="D127" s="15" t="s">
        <v>8</v>
      </c>
      <c r="E127" s="16">
        <v>2</v>
      </c>
      <c r="F127" s="17">
        <v>15.4</v>
      </c>
      <c r="G127" s="14" t="s">
        <v>887</v>
      </c>
      <c r="H127" s="9"/>
      <c r="I127" s="5"/>
    </row>
    <row r="128" spans="1:9" ht="36">
      <c r="A128" s="11">
        <v>110</v>
      </c>
      <c r="B128" s="11" t="s">
        <v>52</v>
      </c>
      <c r="C128" s="11" t="s">
        <v>78</v>
      </c>
      <c r="D128" s="15" t="s">
        <v>10</v>
      </c>
      <c r="E128" s="16">
        <v>3</v>
      </c>
      <c r="F128" s="17">
        <v>37.9</v>
      </c>
      <c r="G128" s="14" t="s">
        <v>887</v>
      </c>
      <c r="H128" s="9"/>
      <c r="I128" s="5"/>
    </row>
    <row r="129" spans="1:9" ht="36">
      <c r="A129" s="11">
        <v>111</v>
      </c>
      <c r="B129" s="15" t="s">
        <v>52</v>
      </c>
      <c r="C129" s="11" t="s">
        <v>78</v>
      </c>
      <c r="D129" s="15" t="s">
        <v>9</v>
      </c>
      <c r="E129" s="16">
        <v>2</v>
      </c>
      <c r="F129" s="17">
        <v>23</v>
      </c>
      <c r="G129" s="18" t="s">
        <v>887</v>
      </c>
      <c r="H129" s="9"/>
      <c r="I129" s="5"/>
    </row>
    <row r="130" spans="1:9" ht="24.75" thickBot="1">
      <c r="A130" s="405">
        <v>112</v>
      </c>
      <c r="B130" s="406" t="s">
        <v>52</v>
      </c>
      <c r="C130" s="405" t="s">
        <v>700</v>
      </c>
      <c r="D130" s="406" t="s">
        <v>700</v>
      </c>
      <c r="E130" s="406">
        <v>1</v>
      </c>
      <c r="F130" s="407">
        <v>7700</v>
      </c>
      <c r="G130" s="410" t="s">
        <v>872</v>
      </c>
      <c r="H130" s="9"/>
      <c r="I130" s="5"/>
    </row>
    <row r="131" spans="1:9" ht="16.5" thickBot="1">
      <c r="A131" s="709" t="s">
        <v>90</v>
      </c>
      <c r="B131" s="710"/>
      <c r="C131" s="710"/>
      <c r="D131" s="710"/>
      <c r="E131" s="710"/>
      <c r="F131" s="710"/>
      <c r="G131" s="711"/>
      <c r="H131" s="9"/>
      <c r="I131" s="5"/>
    </row>
    <row r="132" spans="1:9" ht="24">
      <c r="A132" s="11">
        <v>113</v>
      </c>
      <c r="B132" s="11" t="s">
        <v>103</v>
      </c>
      <c r="C132" s="11" t="s">
        <v>32</v>
      </c>
      <c r="D132" s="11" t="s">
        <v>65</v>
      </c>
      <c r="E132" s="12">
        <v>24</v>
      </c>
      <c r="F132" s="13">
        <v>384.9</v>
      </c>
      <c r="G132" s="14" t="s">
        <v>887</v>
      </c>
      <c r="H132" s="9"/>
      <c r="I132" s="5"/>
    </row>
    <row r="133" spans="1:9">
      <c r="A133" s="11">
        <v>114</v>
      </c>
      <c r="B133" s="11" t="s">
        <v>103</v>
      </c>
      <c r="C133" s="15" t="s">
        <v>32</v>
      </c>
      <c r="D133" s="15" t="s">
        <v>8</v>
      </c>
      <c r="E133" s="16">
        <v>7</v>
      </c>
      <c r="F133" s="17">
        <v>44.9</v>
      </c>
      <c r="G133" s="14" t="s">
        <v>887</v>
      </c>
      <c r="H133" s="9"/>
      <c r="I133" s="5"/>
    </row>
    <row r="134" spans="1:9">
      <c r="A134" s="11">
        <v>115</v>
      </c>
      <c r="B134" s="11" t="s">
        <v>103</v>
      </c>
      <c r="C134" s="15" t="s">
        <v>32</v>
      </c>
      <c r="D134" s="15" t="s">
        <v>9</v>
      </c>
      <c r="E134" s="16">
        <v>19</v>
      </c>
      <c r="F134" s="17">
        <v>200.7</v>
      </c>
      <c r="G134" s="14" t="s">
        <v>887</v>
      </c>
      <c r="H134" s="9"/>
      <c r="I134" s="5"/>
    </row>
    <row r="135" spans="1:9" ht="16.5" customHeight="1">
      <c r="A135" s="11">
        <v>116</v>
      </c>
      <c r="B135" s="11" t="s">
        <v>103</v>
      </c>
      <c r="C135" s="15" t="s">
        <v>32</v>
      </c>
      <c r="D135" s="15" t="s">
        <v>11</v>
      </c>
      <c r="E135" s="16">
        <v>4</v>
      </c>
      <c r="F135" s="17">
        <v>66.2</v>
      </c>
      <c r="G135" s="14" t="s">
        <v>887</v>
      </c>
      <c r="H135" s="9"/>
      <c r="I135" s="5"/>
    </row>
    <row r="136" spans="1:9" ht="38.25" customHeight="1">
      <c r="A136" s="11">
        <v>117</v>
      </c>
      <c r="B136" s="11" t="s">
        <v>103</v>
      </c>
      <c r="C136" s="15" t="s">
        <v>33</v>
      </c>
      <c r="D136" s="15" t="s">
        <v>8</v>
      </c>
      <c r="E136" s="16">
        <v>2</v>
      </c>
      <c r="F136" s="17">
        <v>75</v>
      </c>
      <c r="G136" s="14" t="s">
        <v>887</v>
      </c>
      <c r="H136" s="9"/>
      <c r="I136" s="5"/>
    </row>
    <row r="137" spans="1:9" ht="38.25" customHeight="1">
      <c r="A137" s="11">
        <v>118</v>
      </c>
      <c r="B137" s="11" t="s">
        <v>103</v>
      </c>
      <c r="C137" s="15" t="s">
        <v>33</v>
      </c>
      <c r="D137" s="15" t="s">
        <v>9</v>
      </c>
      <c r="E137" s="16">
        <v>2</v>
      </c>
      <c r="F137" s="17">
        <v>28.4</v>
      </c>
      <c r="G137" s="14" t="s">
        <v>887</v>
      </c>
      <c r="H137" s="9"/>
      <c r="I137" s="5"/>
    </row>
    <row r="138" spans="1:9" ht="47.25" customHeight="1">
      <c r="A138" s="11">
        <v>119</v>
      </c>
      <c r="B138" s="11" t="s">
        <v>103</v>
      </c>
      <c r="C138" s="15" t="s">
        <v>33</v>
      </c>
      <c r="D138" s="15" t="s">
        <v>10</v>
      </c>
      <c r="E138" s="16">
        <v>1</v>
      </c>
      <c r="F138" s="17">
        <v>29.6</v>
      </c>
      <c r="G138" s="14" t="s">
        <v>887</v>
      </c>
      <c r="H138" s="9"/>
      <c r="I138" s="5"/>
    </row>
    <row r="139" spans="1:9" ht="25.5" customHeight="1">
      <c r="A139" s="11">
        <v>120</v>
      </c>
      <c r="B139" s="11" t="s">
        <v>103</v>
      </c>
      <c r="C139" s="15" t="s">
        <v>33</v>
      </c>
      <c r="D139" s="15" t="s">
        <v>11</v>
      </c>
      <c r="E139" s="16">
        <v>1</v>
      </c>
      <c r="F139" s="17">
        <v>5.5</v>
      </c>
      <c r="G139" s="14" t="s">
        <v>887</v>
      </c>
      <c r="H139" s="1"/>
    </row>
    <row r="140" spans="1:9" ht="38.25" customHeight="1">
      <c r="A140" s="11">
        <v>121</v>
      </c>
      <c r="B140" s="11" t="s">
        <v>103</v>
      </c>
      <c r="C140" s="15" t="s">
        <v>34</v>
      </c>
      <c r="D140" s="15" t="s">
        <v>8</v>
      </c>
      <c r="E140" s="16">
        <v>1</v>
      </c>
      <c r="F140" s="17">
        <v>11.56</v>
      </c>
      <c r="G140" s="14" t="s">
        <v>887</v>
      </c>
      <c r="H140" s="9"/>
      <c r="I140" s="5"/>
    </row>
    <row r="141" spans="1:9" ht="38.25" customHeight="1">
      <c r="A141" s="11">
        <v>122</v>
      </c>
      <c r="B141" s="11" t="s">
        <v>103</v>
      </c>
      <c r="C141" s="15" t="s">
        <v>34</v>
      </c>
      <c r="D141" s="15" t="s">
        <v>10</v>
      </c>
      <c r="E141" s="16">
        <v>2</v>
      </c>
      <c r="F141" s="17">
        <v>37.200000000000003</v>
      </c>
      <c r="G141" s="14" t="s">
        <v>887</v>
      </c>
      <c r="H141" s="9"/>
      <c r="I141" s="5"/>
    </row>
    <row r="142" spans="1:9" ht="38.25" customHeight="1">
      <c r="A142" s="11">
        <v>123</v>
      </c>
      <c r="B142" s="11" t="s">
        <v>103</v>
      </c>
      <c r="C142" s="15" t="s">
        <v>34</v>
      </c>
      <c r="D142" s="15" t="s">
        <v>11</v>
      </c>
      <c r="E142" s="16">
        <v>2</v>
      </c>
      <c r="F142" s="17">
        <v>27</v>
      </c>
      <c r="G142" s="14" t="s">
        <v>887</v>
      </c>
      <c r="H142" s="9"/>
      <c r="I142" s="5"/>
    </row>
    <row r="143" spans="1:9" ht="38.25" customHeight="1">
      <c r="A143" s="11">
        <v>124</v>
      </c>
      <c r="B143" s="11" t="s">
        <v>103</v>
      </c>
      <c r="C143" s="15" t="s">
        <v>34</v>
      </c>
      <c r="D143" s="15" t="s">
        <v>9</v>
      </c>
      <c r="E143" s="16">
        <v>4</v>
      </c>
      <c r="F143" s="17">
        <v>43</v>
      </c>
      <c r="G143" s="14" t="s">
        <v>887</v>
      </c>
      <c r="H143" s="9"/>
      <c r="I143" s="5"/>
    </row>
    <row r="144" spans="1:9" ht="38.25" customHeight="1">
      <c r="A144" s="11">
        <v>125</v>
      </c>
      <c r="B144" s="11" t="s">
        <v>103</v>
      </c>
      <c r="C144" s="11" t="s">
        <v>886</v>
      </c>
      <c r="D144" s="15" t="s">
        <v>885</v>
      </c>
      <c r="E144" s="16">
        <v>1</v>
      </c>
      <c r="F144" s="17">
        <v>3</v>
      </c>
      <c r="G144" s="14" t="s">
        <v>872</v>
      </c>
      <c r="H144" s="9"/>
      <c r="I144" s="5"/>
    </row>
    <row r="145" spans="1:9" ht="38.25" customHeight="1" thickBot="1">
      <c r="A145" s="405">
        <v>126</v>
      </c>
      <c r="B145" s="406" t="s">
        <v>103</v>
      </c>
      <c r="C145" s="405" t="s">
        <v>700</v>
      </c>
      <c r="D145" s="406" t="s">
        <v>700</v>
      </c>
      <c r="E145" s="406">
        <v>1</v>
      </c>
      <c r="F145" s="407">
        <v>7000</v>
      </c>
      <c r="G145" s="410" t="s">
        <v>872</v>
      </c>
      <c r="H145" s="9"/>
      <c r="I145" s="5"/>
    </row>
    <row r="146" spans="1:9" ht="38.25" customHeight="1" thickBot="1">
      <c r="A146" s="712" t="s">
        <v>884</v>
      </c>
      <c r="B146" s="713"/>
      <c r="C146" s="713"/>
      <c r="D146" s="713"/>
      <c r="E146" s="713"/>
      <c r="F146" s="713"/>
      <c r="G146" s="714"/>
      <c r="H146" s="8">
        <f>SUM(F147:F156)</f>
        <v>1789.66</v>
      </c>
      <c r="I146" s="404">
        <f>SUM(F157)</f>
        <v>3930</v>
      </c>
    </row>
    <row r="147" spans="1:9" ht="38.25" customHeight="1">
      <c r="A147" s="33">
        <v>127</v>
      </c>
      <c r="B147" s="34" t="s">
        <v>51</v>
      </c>
      <c r="C147" s="33" t="s">
        <v>44</v>
      </c>
      <c r="D147" s="33" t="s">
        <v>65</v>
      </c>
      <c r="E147" s="35">
        <v>21</v>
      </c>
      <c r="F147" s="36">
        <v>365.45</v>
      </c>
      <c r="G147" s="14" t="s">
        <v>883</v>
      </c>
      <c r="H147" s="9"/>
      <c r="I147" s="5"/>
    </row>
    <row r="148" spans="1:9" ht="38.25" customHeight="1">
      <c r="A148" s="33">
        <v>128</v>
      </c>
      <c r="B148" s="34" t="s">
        <v>51</v>
      </c>
      <c r="C148" s="24" t="s">
        <v>44</v>
      </c>
      <c r="D148" s="33" t="s">
        <v>8</v>
      </c>
      <c r="E148" s="35">
        <v>6</v>
      </c>
      <c r="F148" s="36">
        <v>37.1</v>
      </c>
      <c r="G148" s="14" t="s">
        <v>883</v>
      </c>
      <c r="H148" s="9"/>
      <c r="I148" s="5"/>
    </row>
    <row r="149" spans="1:9" ht="38.25" customHeight="1">
      <c r="A149" s="33">
        <v>129</v>
      </c>
      <c r="B149" s="34" t="s">
        <v>51</v>
      </c>
      <c r="C149" s="24" t="s">
        <v>44</v>
      </c>
      <c r="D149" s="33" t="s">
        <v>9</v>
      </c>
      <c r="E149" s="35">
        <v>10</v>
      </c>
      <c r="F149" s="36">
        <v>176.6</v>
      </c>
      <c r="G149" s="14" t="s">
        <v>883</v>
      </c>
      <c r="H149" s="9"/>
      <c r="I149" s="5"/>
    </row>
    <row r="150" spans="1:9" ht="38.25" customHeight="1">
      <c r="A150" s="33">
        <v>130</v>
      </c>
      <c r="B150" s="34" t="s">
        <v>51</v>
      </c>
      <c r="C150" s="24" t="s">
        <v>44</v>
      </c>
      <c r="D150" s="33" t="s">
        <v>10</v>
      </c>
      <c r="E150" s="35">
        <v>5</v>
      </c>
      <c r="F150" s="36">
        <v>33.1</v>
      </c>
      <c r="G150" s="14" t="s">
        <v>883</v>
      </c>
      <c r="H150" s="9"/>
      <c r="I150" s="5"/>
    </row>
    <row r="151" spans="1:9" ht="16.5" customHeight="1">
      <c r="A151" s="33">
        <v>131</v>
      </c>
      <c r="B151" s="34" t="s">
        <v>51</v>
      </c>
      <c r="C151" s="24" t="s">
        <v>44</v>
      </c>
      <c r="D151" s="33" t="s">
        <v>11</v>
      </c>
      <c r="E151" s="35">
        <v>1</v>
      </c>
      <c r="F151" s="36">
        <v>8.5</v>
      </c>
      <c r="G151" s="14" t="s">
        <v>883</v>
      </c>
      <c r="H151" s="1"/>
    </row>
    <row r="152" spans="1:9" ht="38.25" customHeight="1">
      <c r="A152" s="33">
        <v>132</v>
      </c>
      <c r="B152" s="34" t="s">
        <v>51</v>
      </c>
      <c r="C152" s="24" t="s">
        <v>45</v>
      </c>
      <c r="D152" s="33" t="s">
        <v>65</v>
      </c>
      <c r="E152" s="35">
        <v>28</v>
      </c>
      <c r="F152" s="36">
        <v>632.85</v>
      </c>
      <c r="G152" s="14" t="s">
        <v>883</v>
      </c>
      <c r="H152" s="9"/>
      <c r="I152" s="5"/>
    </row>
    <row r="153" spans="1:9" ht="38.25" customHeight="1">
      <c r="A153" s="33">
        <v>133</v>
      </c>
      <c r="B153" s="34" t="s">
        <v>51</v>
      </c>
      <c r="C153" s="24" t="s">
        <v>45</v>
      </c>
      <c r="D153" s="33" t="s">
        <v>11</v>
      </c>
      <c r="E153" s="35">
        <v>3</v>
      </c>
      <c r="F153" s="36">
        <v>81.96</v>
      </c>
      <c r="G153" s="14" t="s">
        <v>883</v>
      </c>
      <c r="H153" s="9"/>
      <c r="I153" s="5"/>
    </row>
    <row r="154" spans="1:9" ht="38.25" customHeight="1">
      <c r="A154" s="33">
        <v>134</v>
      </c>
      <c r="B154" s="34" t="s">
        <v>51</v>
      </c>
      <c r="C154" s="24" t="s">
        <v>45</v>
      </c>
      <c r="D154" s="33" t="s">
        <v>8</v>
      </c>
      <c r="E154" s="35">
        <v>9</v>
      </c>
      <c r="F154" s="36">
        <v>84.34</v>
      </c>
      <c r="G154" s="14" t="s">
        <v>883</v>
      </c>
      <c r="H154" s="9"/>
      <c r="I154" s="5"/>
    </row>
    <row r="155" spans="1:9" ht="24">
      <c r="A155" s="33">
        <v>135</v>
      </c>
      <c r="B155" s="34" t="s">
        <v>51</v>
      </c>
      <c r="C155" s="24" t="s">
        <v>45</v>
      </c>
      <c r="D155" s="33" t="s">
        <v>9</v>
      </c>
      <c r="E155" s="35">
        <v>9</v>
      </c>
      <c r="F155" s="36">
        <v>266.37</v>
      </c>
      <c r="G155" s="14" t="s">
        <v>883</v>
      </c>
      <c r="H155" s="9"/>
      <c r="I155" s="5"/>
    </row>
    <row r="156" spans="1:9" ht="24">
      <c r="A156" s="33">
        <v>136</v>
      </c>
      <c r="B156" s="34" t="s">
        <v>51</v>
      </c>
      <c r="C156" s="24" t="s">
        <v>45</v>
      </c>
      <c r="D156" s="33" t="s">
        <v>10</v>
      </c>
      <c r="E156" s="35">
        <v>5</v>
      </c>
      <c r="F156" s="36">
        <v>103.39</v>
      </c>
      <c r="G156" s="14" t="s">
        <v>883</v>
      </c>
      <c r="H156" s="9"/>
      <c r="I156" s="5"/>
    </row>
    <row r="157" spans="1:9" ht="16.5" thickBot="1">
      <c r="A157" s="425">
        <v>137</v>
      </c>
      <c r="B157" s="406" t="s">
        <v>702</v>
      </c>
      <c r="C157" s="405" t="s">
        <v>700</v>
      </c>
      <c r="D157" s="406" t="s">
        <v>700</v>
      </c>
      <c r="E157" s="406"/>
      <c r="F157" s="407">
        <v>3930</v>
      </c>
      <c r="G157" s="410"/>
      <c r="H157" s="9"/>
      <c r="I157" s="5"/>
    </row>
    <row r="158" spans="1:9" ht="16.5" thickBot="1">
      <c r="A158" s="712" t="s">
        <v>23</v>
      </c>
      <c r="B158" s="713"/>
      <c r="C158" s="713"/>
      <c r="D158" s="713"/>
      <c r="E158" s="713"/>
      <c r="F158" s="713"/>
      <c r="G158" s="714"/>
      <c r="H158" s="8">
        <f>SUM(F159:F163,F166:F174,F177:F187)</f>
        <v>3080.9900000000002</v>
      </c>
      <c r="I158" s="404">
        <f>SUM(F164,F175,F188)</f>
        <v>650</v>
      </c>
    </row>
    <row r="159" spans="1:9" ht="24">
      <c r="A159" s="37">
        <v>138</v>
      </c>
      <c r="B159" s="37" t="s">
        <v>53</v>
      </c>
      <c r="C159" s="37" t="s">
        <v>24</v>
      </c>
      <c r="D159" s="37" t="s">
        <v>9</v>
      </c>
      <c r="E159" s="38">
        <v>13</v>
      </c>
      <c r="F159" s="39">
        <v>386.4</v>
      </c>
      <c r="G159" s="14" t="s">
        <v>881</v>
      </c>
      <c r="H159" s="9"/>
      <c r="I159" s="5"/>
    </row>
    <row r="160" spans="1:9" ht="24">
      <c r="A160" s="37">
        <v>139</v>
      </c>
      <c r="B160" s="37" t="s">
        <v>53</v>
      </c>
      <c r="C160" s="40" t="s">
        <v>24</v>
      </c>
      <c r="D160" s="40" t="s">
        <v>65</v>
      </c>
      <c r="E160" s="41">
        <v>31</v>
      </c>
      <c r="F160" s="42">
        <v>766.69999999999993</v>
      </c>
      <c r="G160" s="14" t="s">
        <v>872</v>
      </c>
      <c r="H160" s="9"/>
      <c r="I160" s="5"/>
    </row>
    <row r="161" spans="1:9" ht="24">
      <c r="A161" s="37">
        <v>140</v>
      </c>
      <c r="B161" s="37" t="s">
        <v>53</v>
      </c>
      <c r="C161" s="40" t="s">
        <v>24</v>
      </c>
      <c r="D161" s="40" t="s">
        <v>11</v>
      </c>
      <c r="E161" s="41">
        <v>1</v>
      </c>
      <c r="F161" s="42">
        <v>10.5</v>
      </c>
      <c r="G161" s="14" t="s">
        <v>872</v>
      </c>
      <c r="H161" s="9"/>
      <c r="I161" s="5"/>
    </row>
    <row r="162" spans="1:9" ht="24">
      <c r="A162" s="37">
        <v>141</v>
      </c>
      <c r="B162" s="37" t="s">
        <v>53</v>
      </c>
      <c r="C162" s="40" t="s">
        <v>24</v>
      </c>
      <c r="D162" s="40" t="s">
        <v>8</v>
      </c>
      <c r="E162" s="41">
        <v>8</v>
      </c>
      <c r="F162" s="42">
        <v>67.8</v>
      </c>
      <c r="G162" s="14" t="s">
        <v>881</v>
      </c>
      <c r="H162" s="9"/>
      <c r="I162" s="5"/>
    </row>
    <row r="163" spans="1:9" ht="24">
      <c r="A163" s="37">
        <v>142</v>
      </c>
      <c r="B163" s="37" t="s">
        <v>53</v>
      </c>
      <c r="C163" s="40" t="s">
        <v>24</v>
      </c>
      <c r="D163" s="40" t="s">
        <v>10</v>
      </c>
      <c r="E163" s="41">
        <v>3</v>
      </c>
      <c r="F163" s="42">
        <v>24.200000000000003</v>
      </c>
      <c r="G163" s="14" t="s">
        <v>881</v>
      </c>
      <c r="H163" s="9"/>
      <c r="I163" s="5"/>
    </row>
    <row r="164" spans="1:9" ht="24.75" thickBot="1">
      <c r="A164" s="549">
        <v>143</v>
      </c>
      <c r="B164" s="549" t="s">
        <v>53</v>
      </c>
      <c r="C164" s="405" t="s">
        <v>700</v>
      </c>
      <c r="D164" s="406" t="s">
        <v>700</v>
      </c>
      <c r="E164" s="406"/>
      <c r="F164" s="407">
        <v>200</v>
      </c>
      <c r="G164" s="410"/>
      <c r="H164" s="9"/>
      <c r="I164" s="5"/>
    </row>
    <row r="165" spans="1:9" ht="16.5" thickBot="1">
      <c r="A165" s="709" t="s">
        <v>882</v>
      </c>
      <c r="B165" s="710"/>
      <c r="C165" s="710"/>
      <c r="D165" s="710"/>
      <c r="E165" s="710"/>
      <c r="F165" s="710"/>
      <c r="G165" s="710"/>
      <c r="H165" s="9"/>
      <c r="I165" s="5"/>
    </row>
    <row r="166" spans="1:9">
      <c r="A166" s="37">
        <v>144</v>
      </c>
      <c r="B166" s="40" t="s">
        <v>25</v>
      </c>
      <c r="C166" s="40" t="s">
        <v>26</v>
      </c>
      <c r="D166" s="40" t="s">
        <v>9</v>
      </c>
      <c r="E166" s="41">
        <v>16</v>
      </c>
      <c r="F166" s="42">
        <v>472.68</v>
      </c>
      <c r="G166" s="46" t="s">
        <v>881</v>
      </c>
      <c r="H166" s="9"/>
      <c r="I166" s="5"/>
    </row>
    <row r="167" spans="1:9" ht="24">
      <c r="A167" s="37">
        <v>145</v>
      </c>
      <c r="B167" s="40" t="s">
        <v>25</v>
      </c>
      <c r="C167" s="40" t="s">
        <v>26</v>
      </c>
      <c r="D167" s="40" t="s">
        <v>65</v>
      </c>
      <c r="E167" s="41">
        <v>16</v>
      </c>
      <c r="F167" s="42">
        <v>480.81</v>
      </c>
      <c r="G167" s="46" t="s">
        <v>872</v>
      </c>
      <c r="H167" s="9"/>
      <c r="I167" s="5"/>
    </row>
    <row r="168" spans="1:9">
      <c r="A168" s="37">
        <v>146</v>
      </c>
      <c r="B168" s="40" t="s">
        <v>25</v>
      </c>
      <c r="C168" s="40" t="s">
        <v>26</v>
      </c>
      <c r="D168" s="40" t="s">
        <v>11</v>
      </c>
      <c r="E168" s="41">
        <v>4</v>
      </c>
      <c r="F168" s="42">
        <v>78.91</v>
      </c>
      <c r="G168" s="46" t="s">
        <v>872</v>
      </c>
      <c r="H168" s="9"/>
      <c r="I168" s="5"/>
    </row>
    <row r="169" spans="1:9">
      <c r="A169" s="37">
        <v>147</v>
      </c>
      <c r="B169" s="40" t="s">
        <v>25</v>
      </c>
      <c r="C169" s="40" t="s">
        <v>26</v>
      </c>
      <c r="D169" s="40" t="s">
        <v>8</v>
      </c>
      <c r="E169" s="41">
        <v>11</v>
      </c>
      <c r="F169" s="42">
        <v>241.93</v>
      </c>
      <c r="G169" s="46" t="s">
        <v>881</v>
      </c>
      <c r="H169" s="9"/>
      <c r="I169" s="5"/>
    </row>
    <row r="170" spans="1:9">
      <c r="A170" s="37">
        <v>148</v>
      </c>
      <c r="B170" s="40" t="s">
        <v>25</v>
      </c>
      <c r="C170" s="40" t="s">
        <v>26</v>
      </c>
      <c r="D170" s="40" t="s">
        <v>10</v>
      </c>
      <c r="E170" s="41">
        <v>3</v>
      </c>
      <c r="F170" s="42">
        <v>17.060000000000002</v>
      </c>
      <c r="G170" s="46" t="s">
        <v>881</v>
      </c>
      <c r="H170" s="9"/>
      <c r="I170" s="5"/>
    </row>
    <row r="171" spans="1:9">
      <c r="A171" s="37">
        <v>149</v>
      </c>
      <c r="B171" s="40" t="s">
        <v>25</v>
      </c>
      <c r="C171" s="40" t="s">
        <v>27</v>
      </c>
      <c r="D171" s="40" t="s">
        <v>9</v>
      </c>
      <c r="E171" s="41">
        <v>1</v>
      </c>
      <c r="F171" s="42">
        <v>33.839999999999996</v>
      </c>
      <c r="G171" s="46" t="s">
        <v>881</v>
      </c>
      <c r="H171" s="9"/>
      <c r="I171" s="5"/>
    </row>
    <row r="172" spans="1:9" ht="24">
      <c r="A172" s="37">
        <v>150</v>
      </c>
      <c r="B172" s="40" t="s">
        <v>25</v>
      </c>
      <c r="C172" s="40" t="s">
        <v>27</v>
      </c>
      <c r="D172" s="40" t="s">
        <v>65</v>
      </c>
      <c r="E172" s="41">
        <v>2</v>
      </c>
      <c r="F172" s="42">
        <v>27.78</v>
      </c>
      <c r="G172" s="46" t="s">
        <v>872</v>
      </c>
      <c r="H172" s="9"/>
      <c r="I172" s="5"/>
    </row>
    <row r="173" spans="1:9">
      <c r="A173" s="37">
        <v>151</v>
      </c>
      <c r="B173" s="40" t="s">
        <v>25</v>
      </c>
      <c r="C173" s="40" t="s">
        <v>27</v>
      </c>
      <c r="D173" s="40" t="s">
        <v>8</v>
      </c>
      <c r="E173" s="41">
        <v>1</v>
      </c>
      <c r="F173" s="42">
        <v>16.18</v>
      </c>
      <c r="G173" s="46" t="s">
        <v>881</v>
      </c>
      <c r="H173" s="9"/>
      <c r="I173" s="5"/>
    </row>
    <row r="174" spans="1:9">
      <c r="A174" s="37">
        <v>152</v>
      </c>
      <c r="B174" s="40" t="s">
        <v>25</v>
      </c>
      <c r="C174" s="40" t="s">
        <v>27</v>
      </c>
      <c r="D174" s="40" t="s">
        <v>10</v>
      </c>
      <c r="E174" s="41">
        <v>2</v>
      </c>
      <c r="F174" s="42">
        <v>23.43</v>
      </c>
      <c r="G174" s="46" t="s">
        <v>881</v>
      </c>
      <c r="H174" s="9"/>
      <c r="I174" s="5"/>
    </row>
    <row r="175" spans="1:9" ht="16.5" thickBot="1">
      <c r="A175" s="550">
        <v>153</v>
      </c>
      <c r="B175" s="550" t="s">
        <v>25</v>
      </c>
      <c r="C175" s="405" t="s">
        <v>700</v>
      </c>
      <c r="D175" s="406" t="s">
        <v>700</v>
      </c>
      <c r="E175" s="406"/>
      <c r="F175" s="407">
        <v>250</v>
      </c>
      <c r="G175" s="410"/>
      <c r="H175" s="9"/>
      <c r="I175" s="5"/>
    </row>
    <row r="176" spans="1:9" ht="16.5" thickBot="1">
      <c r="A176" s="709" t="s">
        <v>67</v>
      </c>
      <c r="B176" s="710"/>
      <c r="C176" s="710"/>
      <c r="D176" s="710"/>
      <c r="E176" s="710"/>
      <c r="F176" s="710"/>
      <c r="G176" s="710"/>
      <c r="H176" s="9"/>
      <c r="I176" s="5"/>
    </row>
    <row r="177" spans="1:9" ht="24">
      <c r="A177" s="11">
        <v>154</v>
      </c>
      <c r="B177" s="11" t="s">
        <v>58</v>
      </c>
      <c r="C177" s="15" t="s">
        <v>31</v>
      </c>
      <c r="D177" s="15" t="s">
        <v>65</v>
      </c>
      <c r="E177" s="16">
        <v>7</v>
      </c>
      <c r="F177" s="17">
        <v>154.20000000000002</v>
      </c>
      <c r="G177" s="48" t="s">
        <v>872</v>
      </c>
      <c r="H177" s="9"/>
      <c r="I177" s="5"/>
    </row>
    <row r="178" spans="1:9" ht="24">
      <c r="A178" s="11">
        <v>155</v>
      </c>
      <c r="B178" s="11" t="s">
        <v>58</v>
      </c>
      <c r="C178" s="15" t="s">
        <v>31</v>
      </c>
      <c r="D178" s="15" t="s">
        <v>8</v>
      </c>
      <c r="E178" s="16">
        <v>3</v>
      </c>
      <c r="F178" s="17">
        <v>22.2</v>
      </c>
      <c r="G178" s="48" t="s">
        <v>872</v>
      </c>
      <c r="H178" s="9"/>
      <c r="I178" s="5"/>
    </row>
    <row r="179" spans="1:9" ht="24">
      <c r="A179" s="11">
        <v>156</v>
      </c>
      <c r="B179" s="11" t="s">
        <v>58</v>
      </c>
      <c r="C179" s="15" t="s">
        <v>31</v>
      </c>
      <c r="D179" s="15" t="s">
        <v>9</v>
      </c>
      <c r="E179" s="16">
        <v>3</v>
      </c>
      <c r="F179" s="17">
        <v>63.9</v>
      </c>
      <c r="G179" s="48" t="s">
        <v>872</v>
      </c>
      <c r="H179" s="9"/>
      <c r="I179" s="5"/>
    </row>
    <row r="180" spans="1:9" ht="24">
      <c r="A180" s="11">
        <v>157</v>
      </c>
      <c r="B180" s="11" t="s">
        <v>58</v>
      </c>
      <c r="C180" s="15" t="s">
        <v>31</v>
      </c>
      <c r="D180" s="15" t="s">
        <v>10</v>
      </c>
      <c r="E180" s="16">
        <v>1</v>
      </c>
      <c r="F180" s="17">
        <v>16</v>
      </c>
      <c r="G180" s="48" t="s">
        <v>872</v>
      </c>
      <c r="H180" s="9"/>
      <c r="I180" s="5"/>
    </row>
    <row r="181" spans="1:9" ht="24">
      <c r="A181" s="11">
        <v>158</v>
      </c>
      <c r="B181" s="11" t="s">
        <v>58</v>
      </c>
      <c r="C181" s="15" t="s">
        <v>31</v>
      </c>
      <c r="D181" s="15" t="s">
        <v>11</v>
      </c>
      <c r="E181" s="16">
        <v>5</v>
      </c>
      <c r="F181" s="17">
        <v>64.900000000000006</v>
      </c>
      <c r="G181" s="48" t="s">
        <v>872</v>
      </c>
      <c r="H181" s="9"/>
      <c r="I181" s="5"/>
    </row>
    <row r="182" spans="1:9" ht="24">
      <c r="A182" s="11">
        <v>159</v>
      </c>
      <c r="B182" s="11" t="s">
        <v>58</v>
      </c>
      <c r="C182" s="15" t="s">
        <v>71</v>
      </c>
      <c r="D182" s="15" t="s">
        <v>65</v>
      </c>
      <c r="E182" s="16">
        <v>1</v>
      </c>
      <c r="F182" s="17">
        <v>10.27</v>
      </c>
      <c r="G182" s="48" t="s">
        <v>872</v>
      </c>
      <c r="H182" s="1"/>
    </row>
    <row r="183" spans="1:9" ht="24" customHeight="1">
      <c r="A183" s="11">
        <v>160</v>
      </c>
      <c r="B183" s="11" t="s">
        <v>58</v>
      </c>
      <c r="C183" s="15" t="s">
        <v>71</v>
      </c>
      <c r="D183" s="15" t="s">
        <v>8</v>
      </c>
      <c r="E183" s="16">
        <v>1</v>
      </c>
      <c r="F183" s="17">
        <v>19.21</v>
      </c>
      <c r="G183" s="48" t="s">
        <v>872</v>
      </c>
      <c r="I183" s="5"/>
    </row>
    <row r="184" spans="1:9" ht="24" customHeight="1">
      <c r="A184" s="11">
        <v>161</v>
      </c>
      <c r="B184" s="11" t="s">
        <v>58</v>
      </c>
      <c r="C184" s="15" t="s">
        <v>71</v>
      </c>
      <c r="D184" s="15" t="s">
        <v>9</v>
      </c>
      <c r="E184" s="16">
        <v>1</v>
      </c>
      <c r="F184" s="17">
        <v>9.3000000000000007</v>
      </c>
      <c r="G184" s="48" t="s">
        <v>872</v>
      </c>
      <c r="H184" s="9"/>
      <c r="I184" s="5"/>
    </row>
    <row r="185" spans="1:9" ht="24" customHeight="1">
      <c r="A185" s="11">
        <v>162</v>
      </c>
      <c r="B185" s="11" t="s">
        <v>58</v>
      </c>
      <c r="C185" s="15" t="s">
        <v>71</v>
      </c>
      <c r="D185" s="15" t="s">
        <v>10</v>
      </c>
      <c r="E185" s="16">
        <v>1</v>
      </c>
      <c r="F185" s="17">
        <v>6.13</v>
      </c>
      <c r="G185" s="48" t="s">
        <v>872</v>
      </c>
      <c r="H185" s="10"/>
      <c r="I185" s="5"/>
    </row>
    <row r="186" spans="1:9" ht="24" customHeight="1">
      <c r="A186" s="11">
        <v>163</v>
      </c>
      <c r="B186" s="11" t="s">
        <v>58</v>
      </c>
      <c r="C186" s="15" t="s">
        <v>91</v>
      </c>
      <c r="D186" s="15" t="s">
        <v>75</v>
      </c>
      <c r="E186" s="16">
        <v>1</v>
      </c>
      <c r="F186" s="31">
        <v>7.7600000000000007</v>
      </c>
      <c r="G186" s="48" t="s">
        <v>872</v>
      </c>
      <c r="I186" s="5"/>
    </row>
    <row r="187" spans="1:9" ht="24" customHeight="1">
      <c r="A187" s="11">
        <v>164</v>
      </c>
      <c r="B187" s="11" t="s">
        <v>58</v>
      </c>
      <c r="C187" s="15" t="s">
        <v>91</v>
      </c>
      <c r="D187" s="15" t="s">
        <v>11</v>
      </c>
      <c r="E187" s="16">
        <v>2</v>
      </c>
      <c r="F187" s="31">
        <v>58.9</v>
      </c>
      <c r="G187" s="48" t="s">
        <v>872</v>
      </c>
      <c r="I187" s="5"/>
    </row>
    <row r="188" spans="1:9" ht="24.75" thickBot="1">
      <c r="A188" s="405">
        <v>165</v>
      </c>
      <c r="B188" s="405" t="s">
        <v>58</v>
      </c>
      <c r="C188" s="405" t="s">
        <v>700</v>
      </c>
      <c r="D188" s="406" t="s">
        <v>700</v>
      </c>
      <c r="E188" s="406"/>
      <c r="F188" s="407">
        <v>200</v>
      </c>
      <c r="G188" s="410"/>
      <c r="I188" s="5"/>
    </row>
    <row r="189" spans="1:9" ht="16.5" thickBot="1">
      <c r="A189" s="712" t="s">
        <v>35</v>
      </c>
      <c r="B189" s="713"/>
      <c r="C189" s="713"/>
      <c r="D189" s="713"/>
      <c r="E189" s="713"/>
      <c r="F189" s="713"/>
      <c r="G189" s="714"/>
      <c r="H189" s="8">
        <f>SUM(F190:F201,F204:F207,F209:F212,F214:F220)</f>
        <v>2429.7600000000002</v>
      </c>
      <c r="I189" s="404">
        <f>SUM(F202)</f>
        <v>14500</v>
      </c>
    </row>
    <row r="190" spans="1:9" ht="24">
      <c r="A190" s="11">
        <v>166</v>
      </c>
      <c r="B190" s="11" t="s">
        <v>59</v>
      </c>
      <c r="C190" s="11" t="s">
        <v>36</v>
      </c>
      <c r="D190" s="11" t="s">
        <v>65</v>
      </c>
      <c r="E190" s="12">
        <v>38</v>
      </c>
      <c r="F190" s="13">
        <v>1084.1199999999999</v>
      </c>
      <c r="G190" s="14" t="s">
        <v>843</v>
      </c>
      <c r="I190" s="5"/>
    </row>
    <row r="191" spans="1:9">
      <c r="A191" s="11">
        <v>167</v>
      </c>
      <c r="B191" s="11" t="s">
        <v>59</v>
      </c>
      <c r="C191" s="15" t="s">
        <v>36</v>
      </c>
      <c r="D191" s="15" t="s">
        <v>11</v>
      </c>
      <c r="E191" s="16">
        <v>1</v>
      </c>
      <c r="F191" s="17">
        <v>14.58</v>
      </c>
      <c r="G191" s="14" t="s">
        <v>843</v>
      </c>
      <c r="I191" s="5"/>
    </row>
    <row r="192" spans="1:9">
      <c r="A192" s="11">
        <v>168</v>
      </c>
      <c r="B192" s="11" t="s">
        <v>59</v>
      </c>
      <c r="C192" s="15" t="s">
        <v>36</v>
      </c>
      <c r="D192" s="15" t="s">
        <v>8</v>
      </c>
      <c r="E192" s="16">
        <v>8</v>
      </c>
      <c r="F192" s="17">
        <v>122.86</v>
      </c>
      <c r="G192" s="14" t="s">
        <v>843</v>
      </c>
      <c r="I192" s="5"/>
    </row>
    <row r="193" spans="1:9">
      <c r="A193" s="11">
        <v>169</v>
      </c>
      <c r="B193" s="11" t="s">
        <v>59</v>
      </c>
      <c r="C193" s="15" t="s">
        <v>36</v>
      </c>
      <c r="D193" s="15" t="s">
        <v>9</v>
      </c>
      <c r="E193" s="16">
        <v>8</v>
      </c>
      <c r="F193" s="17">
        <v>297.86</v>
      </c>
      <c r="G193" s="14" t="s">
        <v>843</v>
      </c>
      <c r="I193" s="5"/>
    </row>
    <row r="194" spans="1:9">
      <c r="A194" s="11">
        <v>170</v>
      </c>
      <c r="B194" s="11" t="s">
        <v>59</v>
      </c>
      <c r="C194" s="15" t="s">
        <v>36</v>
      </c>
      <c r="D194" s="15" t="s">
        <v>10</v>
      </c>
      <c r="E194" s="16">
        <v>5</v>
      </c>
      <c r="F194" s="17">
        <v>86.48</v>
      </c>
      <c r="G194" s="14" t="s">
        <v>843</v>
      </c>
      <c r="I194" s="5"/>
    </row>
    <row r="195" spans="1:9" s="5" customFormat="1" ht="24">
      <c r="A195" s="11">
        <v>171</v>
      </c>
      <c r="B195" s="11" t="s">
        <v>59</v>
      </c>
      <c r="C195" s="15" t="s">
        <v>29</v>
      </c>
      <c r="D195" s="15" t="s">
        <v>9</v>
      </c>
      <c r="E195" s="16">
        <v>2</v>
      </c>
      <c r="F195" s="17">
        <v>59</v>
      </c>
      <c r="G195" s="46" t="s">
        <v>42</v>
      </c>
      <c r="H195" s="7"/>
    </row>
    <row r="196" spans="1:9" ht="24">
      <c r="A196" s="11">
        <v>172</v>
      </c>
      <c r="B196" s="11" t="s">
        <v>59</v>
      </c>
      <c r="C196" s="15" t="s">
        <v>29</v>
      </c>
      <c r="D196" s="15" t="s">
        <v>10</v>
      </c>
      <c r="E196" s="16">
        <v>5</v>
      </c>
      <c r="F196" s="17">
        <v>106.6</v>
      </c>
      <c r="G196" s="46" t="s">
        <v>42</v>
      </c>
      <c r="I196" s="5"/>
    </row>
    <row r="197" spans="1:9" ht="24">
      <c r="A197" s="11">
        <v>173</v>
      </c>
      <c r="B197" s="11" t="s">
        <v>59</v>
      </c>
      <c r="C197" s="15" t="s">
        <v>29</v>
      </c>
      <c r="D197" s="15" t="s">
        <v>8</v>
      </c>
      <c r="E197" s="16">
        <v>3</v>
      </c>
      <c r="F197" s="17">
        <v>30.7</v>
      </c>
      <c r="G197" s="46" t="s">
        <v>42</v>
      </c>
      <c r="I197" s="5"/>
    </row>
    <row r="198" spans="1:9" ht="24">
      <c r="A198" s="11">
        <v>174</v>
      </c>
      <c r="B198" s="11" t="s">
        <v>59</v>
      </c>
      <c r="C198" s="15" t="s">
        <v>37</v>
      </c>
      <c r="D198" s="15" t="s">
        <v>65</v>
      </c>
      <c r="E198" s="16">
        <v>1</v>
      </c>
      <c r="F198" s="17">
        <v>20</v>
      </c>
      <c r="G198" s="46" t="s">
        <v>42</v>
      </c>
      <c r="I198" s="5"/>
    </row>
    <row r="199" spans="1:9" ht="24">
      <c r="A199" s="11">
        <v>175</v>
      </c>
      <c r="B199" s="11" t="s">
        <v>59</v>
      </c>
      <c r="C199" s="15" t="s">
        <v>37</v>
      </c>
      <c r="D199" s="15" t="s">
        <v>10</v>
      </c>
      <c r="E199" s="16">
        <v>1</v>
      </c>
      <c r="F199" s="17">
        <v>22</v>
      </c>
      <c r="G199" s="46" t="s">
        <v>42</v>
      </c>
      <c r="I199" s="5"/>
    </row>
    <row r="200" spans="1:9" ht="24">
      <c r="A200" s="11">
        <v>176</v>
      </c>
      <c r="B200" s="11" t="s">
        <v>59</v>
      </c>
      <c r="C200" s="15" t="s">
        <v>37</v>
      </c>
      <c r="D200" s="15" t="s">
        <v>8</v>
      </c>
      <c r="E200" s="16">
        <v>1</v>
      </c>
      <c r="F200" s="17">
        <v>15</v>
      </c>
      <c r="G200" s="46" t="s">
        <v>42</v>
      </c>
      <c r="I200" s="5"/>
    </row>
    <row r="201" spans="1:9" ht="24">
      <c r="A201" s="11">
        <v>177</v>
      </c>
      <c r="B201" s="11" t="s">
        <v>59</v>
      </c>
      <c r="C201" s="15" t="s">
        <v>37</v>
      </c>
      <c r="D201" s="15" t="s">
        <v>9</v>
      </c>
      <c r="E201" s="16">
        <v>1</v>
      </c>
      <c r="F201" s="17">
        <v>11.6</v>
      </c>
      <c r="G201" s="46" t="s">
        <v>42</v>
      </c>
      <c r="I201" s="5"/>
    </row>
    <row r="202" spans="1:9" ht="24" customHeight="1" thickBot="1">
      <c r="A202" s="405">
        <v>178</v>
      </c>
      <c r="B202" s="405" t="s">
        <v>59</v>
      </c>
      <c r="C202" s="405" t="s">
        <v>700</v>
      </c>
      <c r="D202" s="406" t="s">
        <v>700</v>
      </c>
      <c r="E202" s="406"/>
      <c r="F202" s="407">
        <v>14500</v>
      </c>
      <c r="G202" s="410"/>
      <c r="I202" s="5"/>
    </row>
    <row r="203" spans="1:9" ht="24" customHeight="1" thickBot="1">
      <c r="A203" s="709" t="s">
        <v>92</v>
      </c>
      <c r="B203" s="710"/>
      <c r="C203" s="710"/>
      <c r="D203" s="710"/>
      <c r="E203" s="710"/>
      <c r="F203" s="710"/>
      <c r="G203" s="711"/>
      <c r="I203" s="5"/>
    </row>
    <row r="204" spans="1:9" ht="24" customHeight="1">
      <c r="A204" s="11">
        <v>179</v>
      </c>
      <c r="B204" s="15" t="s">
        <v>60</v>
      </c>
      <c r="C204" s="15" t="s">
        <v>38</v>
      </c>
      <c r="D204" s="15" t="s">
        <v>65</v>
      </c>
      <c r="E204" s="16">
        <v>1</v>
      </c>
      <c r="F204" s="17">
        <v>13.9</v>
      </c>
      <c r="G204" s="46" t="s">
        <v>42</v>
      </c>
      <c r="I204" s="5"/>
    </row>
    <row r="205" spans="1:9" ht="24" customHeight="1">
      <c r="A205" s="11">
        <v>180</v>
      </c>
      <c r="B205" s="15" t="s">
        <v>60</v>
      </c>
      <c r="C205" s="15" t="s">
        <v>38</v>
      </c>
      <c r="D205" s="15" t="s">
        <v>10</v>
      </c>
      <c r="E205" s="16">
        <v>2</v>
      </c>
      <c r="F205" s="17">
        <v>35.4</v>
      </c>
      <c r="G205" s="46" t="s">
        <v>42</v>
      </c>
      <c r="I205" s="5"/>
    </row>
    <row r="206" spans="1:9" ht="24">
      <c r="A206" s="11">
        <v>181</v>
      </c>
      <c r="B206" s="15" t="s">
        <v>60</v>
      </c>
      <c r="C206" s="15" t="s">
        <v>38</v>
      </c>
      <c r="D206" s="15" t="s">
        <v>8</v>
      </c>
      <c r="E206" s="16">
        <v>1</v>
      </c>
      <c r="F206" s="17">
        <v>9.6</v>
      </c>
      <c r="G206" s="46" t="s">
        <v>42</v>
      </c>
      <c r="I206" s="5"/>
    </row>
    <row r="207" spans="1:9" ht="24.75" thickBot="1">
      <c r="A207" s="11">
        <v>182</v>
      </c>
      <c r="B207" s="15" t="s">
        <v>60</v>
      </c>
      <c r="C207" s="15" t="s">
        <v>38</v>
      </c>
      <c r="D207" s="15" t="s">
        <v>9</v>
      </c>
      <c r="E207" s="16">
        <v>3</v>
      </c>
      <c r="F207" s="17">
        <v>27.3</v>
      </c>
      <c r="G207" s="46" t="s">
        <v>42</v>
      </c>
      <c r="I207" s="5"/>
    </row>
    <row r="208" spans="1:9" ht="16.5" thickBot="1">
      <c r="A208" s="709" t="s">
        <v>93</v>
      </c>
      <c r="B208" s="710"/>
      <c r="C208" s="710"/>
      <c r="D208" s="710"/>
      <c r="E208" s="710"/>
      <c r="F208" s="710"/>
      <c r="G208" s="711"/>
      <c r="I208" s="5"/>
    </row>
    <row r="209" spans="1:9" ht="24">
      <c r="A209" s="11">
        <v>183</v>
      </c>
      <c r="B209" s="15" t="s">
        <v>104</v>
      </c>
      <c r="C209" s="15" t="s">
        <v>105</v>
      </c>
      <c r="D209" s="15" t="s">
        <v>65</v>
      </c>
      <c r="E209" s="16">
        <v>4</v>
      </c>
      <c r="F209" s="17">
        <v>84.15</v>
      </c>
      <c r="G209" s="46" t="s">
        <v>42</v>
      </c>
      <c r="I209" s="5"/>
    </row>
    <row r="210" spans="1:9">
      <c r="A210" s="11">
        <v>184</v>
      </c>
      <c r="B210" s="15" t="s">
        <v>104</v>
      </c>
      <c r="C210" s="15" t="s">
        <v>105</v>
      </c>
      <c r="D210" s="15" t="s">
        <v>10</v>
      </c>
      <c r="E210" s="16">
        <v>4</v>
      </c>
      <c r="F210" s="17">
        <v>69.069999999999993</v>
      </c>
      <c r="G210" s="46" t="s">
        <v>42</v>
      </c>
      <c r="I210" s="5"/>
    </row>
    <row r="211" spans="1:9">
      <c r="A211" s="11">
        <v>185</v>
      </c>
      <c r="B211" s="15" t="s">
        <v>104</v>
      </c>
      <c r="C211" s="15" t="s">
        <v>105</v>
      </c>
      <c r="D211" s="15" t="s">
        <v>8</v>
      </c>
      <c r="E211" s="16">
        <v>5</v>
      </c>
      <c r="F211" s="17">
        <v>31.65</v>
      </c>
      <c r="G211" s="46" t="s">
        <v>42</v>
      </c>
      <c r="I211" s="5"/>
    </row>
    <row r="212" spans="1:9" ht="16.5" thickBot="1">
      <c r="A212" s="11">
        <v>186</v>
      </c>
      <c r="B212" s="15" t="s">
        <v>104</v>
      </c>
      <c r="C212" s="15" t="s">
        <v>105</v>
      </c>
      <c r="D212" s="15" t="s">
        <v>9</v>
      </c>
      <c r="E212" s="16">
        <v>6</v>
      </c>
      <c r="F212" s="17" t="s">
        <v>880</v>
      </c>
      <c r="G212" s="46" t="s">
        <v>42</v>
      </c>
      <c r="I212" s="5"/>
    </row>
    <row r="213" spans="1:9" ht="16.5" thickBot="1">
      <c r="A213" s="709" t="s">
        <v>94</v>
      </c>
      <c r="B213" s="710"/>
      <c r="C213" s="710"/>
      <c r="D213" s="710"/>
      <c r="E213" s="710"/>
      <c r="F213" s="710"/>
      <c r="G213" s="711"/>
      <c r="I213" s="5"/>
    </row>
    <row r="214" spans="1:9" ht="24">
      <c r="A214" s="33">
        <v>187</v>
      </c>
      <c r="B214" s="33" t="s">
        <v>64</v>
      </c>
      <c r="C214" s="33" t="s">
        <v>40</v>
      </c>
      <c r="D214" s="33" t="s">
        <v>65</v>
      </c>
      <c r="E214" s="35">
        <v>4</v>
      </c>
      <c r="F214" s="36">
        <v>95.51</v>
      </c>
      <c r="G214" s="48" t="s">
        <v>42</v>
      </c>
      <c r="H214" s="1"/>
    </row>
    <row r="215" spans="1:9" ht="24">
      <c r="A215" s="33">
        <v>188</v>
      </c>
      <c r="B215" s="24" t="s">
        <v>64</v>
      </c>
      <c r="C215" s="33" t="s">
        <v>40</v>
      </c>
      <c r="D215" s="24" t="s">
        <v>8</v>
      </c>
      <c r="E215" s="31">
        <v>3</v>
      </c>
      <c r="F215" s="45">
        <v>14.17</v>
      </c>
      <c r="G215" s="46" t="s">
        <v>42</v>
      </c>
      <c r="I215" s="5"/>
    </row>
    <row r="216" spans="1:9" ht="24">
      <c r="A216" s="33">
        <v>189</v>
      </c>
      <c r="B216" s="24" t="s">
        <v>64</v>
      </c>
      <c r="C216" s="24" t="s">
        <v>40</v>
      </c>
      <c r="D216" s="24" t="s">
        <v>9</v>
      </c>
      <c r="E216" s="31">
        <v>8</v>
      </c>
      <c r="F216" s="45">
        <v>57.2</v>
      </c>
      <c r="G216" s="46" t="s">
        <v>42</v>
      </c>
      <c r="I216" s="5"/>
    </row>
    <row r="217" spans="1:9" ht="24">
      <c r="A217" s="33">
        <v>190</v>
      </c>
      <c r="B217" s="24" t="s">
        <v>64</v>
      </c>
      <c r="C217" s="24" t="s">
        <v>40</v>
      </c>
      <c r="D217" s="24" t="s">
        <v>10</v>
      </c>
      <c r="E217" s="31">
        <v>6</v>
      </c>
      <c r="F217" s="45">
        <v>65.010000000000005</v>
      </c>
      <c r="G217" s="46" t="s">
        <v>42</v>
      </c>
      <c r="I217" s="5"/>
    </row>
    <row r="218" spans="1:9" ht="24">
      <c r="A218" s="33">
        <v>191</v>
      </c>
      <c r="B218" s="24" t="s">
        <v>64</v>
      </c>
      <c r="C218" s="24" t="s">
        <v>79</v>
      </c>
      <c r="D218" s="24" t="s">
        <v>10</v>
      </c>
      <c r="E218" s="31">
        <v>1</v>
      </c>
      <c r="F218" s="45">
        <v>32</v>
      </c>
      <c r="G218" s="46" t="s">
        <v>42</v>
      </c>
      <c r="I218" s="5"/>
    </row>
    <row r="219" spans="1:9" ht="24">
      <c r="A219" s="33">
        <v>192</v>
      </c>
      <c r="B219" s="24" t="s">
        <v>64</v>
      </c>
      <c r="C219" s="24" t="s">
        <v>79</v>
      </c>
      <c r="D219" s="24" t="s">
        <v>8</v>
      </c>
      <c r="E219" s="31">
        <v>1</v>
      </c>
      <c r="F219" s="45">
        <v>11</v>
      </c>
      <c r="G219" s="46" t="s">
        <v>42</v>
      </c>
      <c r="I219" s="5"/>
    </row>
    <row r="220" spans="1:9" ht="24.75" thickBot="1">
      <c r="A220" s="33">
        <v>193</v>
      </c>
      <c r="B220" s="24" t="s">
        <v>64</v>
      </c>
      <c r="C220" s="24" t="s">
        <v>79</v>
      </c>
      <c r="D220" s="24" t="s">
        <v>9</v>
      </c>
      <c r="E220" s="31">
        <v>1</v>
      </c>
      <c r="F220" s="45">
        <v>13</v>
      </c>
      <c r="G220" s="46" t="s">
        <v>42</v>
      </c>
      <c r="I220" s="5"/>
    </row>
    <row r="221" spans="1:9" ht="16.5" thickBot="1">
      <c r="A221" s="712" t="s">
        <v>39</v>
      </c>
      <c r="B221" s="713"/>
      <c r="C221" s="713"/>
      <c r="D221" s="713"/>
      <c r="E221" s="713"/>
      <c r="F221" s="713"/>
      <c r="G221" s="714"/>
      <c r="H221" s="8">
        <f>SUM(F222:F229,F232:F235,F238:F241,F244:F251,F254:F258,F261:F264)</f>
        <v>3951.0899999999992</v>
      </c>
      <c r="I221" s="404">
        <f>SUM(F230,F236,F242,F252,F259,F265)</f>
        <v>13500</v>
      </c>
    </row>
    <row r="222" spans="1:9" ht="24">
      <c r="A222" s="11">
        <v>194</v>
      </c>
      <c r="B222" s="11" t="s">
        <v>61</v>
      </c>
      <c r="C222" s="11" t="s">
        <v>24</v>
      </c>
      <c r="D222" s="11" t="s">
        <v>65</v>
      </c>
      <c r="E222" s="12">
        <v>30</v>
      </c>
      <c r="F222" s="13">
        <v>1131</v>
      </c>
      <c r="G222" s="14" t="s">
        <v>879</v>
      </c>
      <c r="I222" s="5"/>
    </row>
    <row r="223" spans="1:9">
      <c r="A223" s="11">
        <v>195</v>
      </c>
      <c r="B223" s="11" t="s">
        <v>61</v>
      </c>
      <c r="C223" s="15" t="s">
        <v>24</v>
      </c>
      <c r="D223" s="15" t="s">
        <v>8</v>
      </c>
      <c r="E223" s="16">
        <v>9</v>
      </c>
      <c r="F223" s="17">
        <v>152</v>
      </c>
      <c r="G223" s="18" t="s">
        <v>879</v>
      </c>
      <c r="I223" s="5"/>
    </row>
    <row r="224" spans="1:9">
      <c r="A224" s="11">
        <v>196</v>
      </c>
      <c r="B224" s="11" t="s">
        <v>61</v>
      </c>
      <c r="C224" s="15" t="s">
        <v>24</v>
      </c>
      <c r="D224" s="15" t="s">
        <v>9</v>
      </c>
      <c r="E224" s="16">
        <v>12</v>
      </c>
      <c r="F224" s="17">
        <v>657</v>
      </c>
      <c r="G224" s="18" t="s">
        <v>879</v>
      </c>
      <c r="I224" s="5"/>
    </row>
    <row r="225" spans="1:9" ht="24" customHeight="1">
      <c r="A225" s="11">
        <v>197</v>
      </c>
      <c r="B225" s="11" t="s">
        <v>61</v>
      </c>
      <c r="C225" s="15" t="s">
        <v>24</v>
      </c>
      <c r="D225" s="15" t="s">
        <v>10</v>
      </c>
      <c r="E225" s="16">
        <v>1</v>
      </c>
      <c r="F225" s="17">
        <v>12</v>
      </c>
      <c r="G225" s="18" t="s">
        <v>879</v>
      </c>
      <c r="I225" s="5"/>
    </row>
    <row r="226" spans="1:9" ht="24" customHeight="1">
      <c r="A226" s="11">
        <v>198</v>
      </c>
      <c r="B226" s="11" t="s">
        <v>61</v>
      </c>
      <c r="C226" s="15" t="s">
        <v>26</v>
      </c>
      <c r="D226" s="15" t="s">
        <v>11</v>
      </c>
      <c r="E226" s="16">
        <v>2</v>
      </c>
      <c r="F226" s="17">
        <v>55</v>
      </c>
      <c r="G226" s="46" t="s">
        <v>879</v>
      </c>
      <c r="I226" s="5"/>
    </row>
    <row r="227" spans="1:9" ht="24" customHeight="1">
      <c r="A227" s="11">
        <v>199</v>
      </c>
      <c r="B227" s="11" t="s">
        <v>61</v>
      </c>
      <c r="C227" s="15" t="s">
        <v>26</v>
      </c>
      <c r="D227" s="15" t="s">
        <v>8</v>
      </c>
      <c r="E227" s="16">
        <v>4</v>
      </c>
      <c r="F227" s="17">
        <v>77</v>
      </c>
      <c r="G227" s="46" t="s">
        <v>879</v>
      </c>
      <c r="I227" s="5"/>
    </row>
    <row r="228" spans="1:9" ht="24" customHeight="1">
      <c r="A228" s="11">
        <v>200</v>
      </c>
      <c r="B228" s="11" t="s">
        <v>61</v>
      </c>
      <c r="C228" s="15" t="s">
        <v>26</v>
      </c>
      <c r="D228" s="15" t="s">
        <v>9</v>
      </c>
      <c r="E228" s="16">
        <v>2</v>
      </c>
      <c r="F228" s="17">
        <v>225</v>
      </c>
      <c r="G228" s="46" t="s">
        <v>879</v>
      </c>
      <c r="I228" s="5"/>
    </row>
    <row r="229" spans="1:9" ht="24" customHeight="1">
      <c r="A229" s="11">
        <v>201</v>
      </c>
      <c r="B229" s="11" t="s">
        <v>61</v>
      </c>
      <c r="C229" s="15" t="s">
        <v>26</v>
      </c>
      <c r="D229" s="15" t="s">
        <v>10</v>
      </c>
      <c r="E229" s="16">
        <v>2</v>
      </c>
      <c r="F229" s="17">
        <v>117</v>
      </c>
      <c r="G229" s="46" t="s">
        <v>879</v>
      </c>
      <c r="I229" s="5"/>
    </row>
    <row r="230" spans="1:9" ht="16.5" thickBot="1">
      <c r="A230" s="405">
        <v>202</v>
      </c>
      <c r="B230" s="405" t="s">
        <v>61</v>
      </c>
      <c r="C230" s="405" t="s">
        <v>700</v>
      </c>
      <c r="D230" s="406" t="s">
        <v>700</v>
      </c>
      <c r="E230" s="406"/>
      <c r="F230" s="407">
        <v>4400</v>
      </c>
      <c r="G230" s="410"/>
      <c r="I230" s="5"/>
    </row>
    <row r="231" spans="1:9" ht="24" customHeight="1" thickBot="1">
      <c r="A231" s="709" t="s">
        <v>95</v>
      </c>
      <c r="B231" s="710"/>
      <c r="C231" s="710"/>
      <c r="D231" s="710"/>
      <c r="E231" s="710"/>
      <c r="F231" s="710"/>
      <c r="G231" s="711"/>
      <c r="I231" s="5"/>
    </row>
    <row r="232" spans="1:9" ht="24" customHeight="1">
      <c r="A232" s="11">
        <v>203</v>
      </c>
      <c r="B232" s="15" t="s">
        <v>62</v>
      </c>
      <c r="C232" s="15" t="s">
        <v>24</v>
      </c>
      <c r="D232" s="15" t="s">
        <v>65</v>
      </c>
      <c r="E232" s="16">
        <v>7</v>
      </c>
      <c r="F232" s="17">
        <v>163</v>
      </c>
      <c r="G232" s="46" t="s">
        <v>879</v>
      </c>
      <c r="I232" s="5"/>
    </row>
    <row r="233" spans="1:9" ht="24" customHeight="1">
      <c r="A233" s="11">
        <v>204</v>
      </c>
      <c r="B233" s="15" t="s">
        <v>62</v>
      </c>
      <c r="C233" s="15" t="s">
        <v>24</v>
      </c>
      <c r="D233" s="15" t="s">
        <v>8</v>
      </c>
      <c r="E233" s="16">
        <v>6</v>
      </c>
      <c r="F233" s="17">
        <v>52</v>
      </c>
      <c r="G233" s="46" t="s">
        <v>879</v>
      </c>
      <c r="I233" s="5"/>
    </row>
    <row r="234" spans="1:9" ht="24" customHeight="1">
      <c r="A234" s="11">
        <v>205</v>
      </c>
      <c r="B234" s="15" t="s">
        <v>62</v>
      </c>
      <c r="C234" s="15" t="s">
        <v>24</v>
      </c>
      <c r="D234" s="15" t="s">
        <v>9</v>
      </c>
      <c r="E234" s="16">
        <v>4</v>
      </c>
      <c r="F234" s="17">
        <v>115</v>
      </c>
      <c r="G234" s="46" t="s">
        <v>879</v>
      </c>
      <c r="I234" s="5"/>
    </row>
    <row r="235" spans="1:9" ht="24" customHeight="1">
      <c r="A235" s="11">
        <v>206</v>
      </c>
      <c r="B235" s="15" t="s">
        <v>62</v>
      </c>
      <c r="C235" s="15" t="s">
        <v>24</v>
      </c>
      <c r="D235" s="15" t="s">
        <v>10</v>
      </c>
      <c r="E235" s="16">
        <v>5</v>
      </c>
      <c r="F235" s="17">
        <v>105</v>
      </c>
      <c r="G235" s="46" t="s">
        <v>879</v>
      </c>
      <c r="I235" s="5"/>
    </row>
    <row r="236" spans="1:9" ht="16.5" thickBot="1">
      <c r="A236" s="406">
        <v>207</v>
      </c>
      <c r="B236" s="406" t="s">
        <v>62</v>
      </c>
      <c r="C236" s="405" t="s">
        <v>700</v>
      </c>
      <c r="D236" s="406" t="s">
        <v>700</v>
      </c>
      <c r="E236" s="406"/>
      <c r="F236" s="407">
        <v>2000</v>
      </c>
      <c r="G236" s="410"/>
      <c r="I236" s="5"/>
    </row>
    <row r="237" spans="1:9" ht="16.5" thickBot="1">
      <c r="A237" s="709" t="s">
        <v>96</v>
      </c>
      <c r="B237" s="710"/>
      <c r="C237" s="710"/>
      <c r="D237" s="710"/>
      <c r="E237" s="710"/>
      <c r="F237" s="710"/>
      <c r="G237" s="711"/>
      <c r="I237" s="5"/>
    </row>
    <row r="238" spans="1:9" ht="24">
      <c r="A238" s="743">
        <v>208</v>
      </c>
      <c r="B238" s="15" t="s">
        <v>63</v>
      </c>
      <c r="C238" s="15" t="s">
        <v>24</v>
      </c>
      <c r="D238" s="15" t="s">
        <v>65</v>
      </c>
      <c r="E238" s="16">
        <v>1</v>
      </c>
      <c r="F238" s="17">
        <v>19.350000000000001</v>
      </c>
      <c r="G238" s="46" t="s">
        <v>879</v>
      </c>
      <c r="I238" s="5"/>
    </row>
    <row r="239" spans="1:9">
      <c r="A239" s="743">
        <v>209</v>
      </c>
      <c r="B239" s="15" t="s">
        <v>63</v>
      </c>
      <c r="C239" s="15" t="s">
        <v>24</v>
      </c>
      <c r="D239" s="15" t="s">
        <v>8</v>
      </c>
      <c r="E239" s="16">
        <v>3</v>
      </c>
      <c r="F239" s="17">
        <v>11.1</v>
      </c>
      <c r="G239" s="46" t="s">
        <v>879</v>
      </c>
      <c r="I239" s="5"/>
    </row>
    <row r="240" spans="1:9">
      <c r="A240" s="743">
        <v>210</v>
      </c>
      <c r="B240" s="15" t="s">
        <v>63</v>
      </c>
      <c r="C240" s="15" t="s">
        <v>24</v>
      </c>
      <c r="D240" s="15" t="s">
        <v>9</v>
      </c>
      <c r="E240" s="16">
        <v>3</v>
      </c>
      <c r="F240" s="17">
        <v>43.91</v>
      </c>
      <c r="G240" s="46" t="s">
        <v>879</v>
      </c>
      <c r="I240" s="5"/>
    </row>
    <row r="241" spans="1:9">
      <c r="A241" s="743">
        <v>211</v>
      </c>
      <c r="B241" s="15" t="s">
        <v>63</v>
      </c>
      <c r="C241" s="15" t="s">
        <v>24</v>
      </c>
      <c r="D241" s="15" t="s">
        <v>10</v>
      </c>
      <c r="E241" s="16">
        <v>2</v>
      </c>
      <c r="F241" s="17">
        <v>34.1</v>
      </c>
      <c r="G241" s="46" t="s">
        <v>879</v>
      </c>
      <c r="I241" s="5"/>
    </row>
    <row r="242" spans="1:9" ht="16.5" thickBot="1">
      <c r="A242" s="405">
        <v>212</v>
      </c>
      <c r="B242" s="406" t="s">
        <v>63</v>
      </c>
      <c r="C242" s="405" t="s">
        <v>700</v>
      </c>
      <c r="D242" s="406" t="s">
        <v>700</v>
      </c>
      <c r="E242" s="406"/>
      <c r="F242" s="407">
        <v>1000</v>
      </c>
      <c r="G242" s="410"/>
      <c r="I242" s="5"/>
    </row>
    <row r="243" spans="1:9" ht="16.5" thickBot="1">
      <c r="A243" s="709" t="s">
        <v>97</v>
      </c>
      <c r="B243" s="710"/>
      <c r="C243" s="710"/>
      <c r="D243" s="710"/>
      <c r="E243" s="710"/>
      <c r="F243" s="710"/>
      <c r="G243" s="711"/>
      <c r="I243" s="5"/>
    </row>
    <row r="244" spans="1:9" ht="36">
      <c r="A244" s="37">
        <v>213</v>
      </c>
      <c r="B244" s="37" t="s">
        <v>54</v>
      </c>
      <c r="C244" s="37" t="s">
        <v>80</v>
      </c>
      <c r="D244" s="37" t="s">
        <v>65</v>
      </c>
      <c r="E244" s="38">
        <v>18</v>
      </c>
      <c r="F244" s="39">
        <v>308.77</v>
      </c>
      <c r="G244" s="14" t="s">
        <v>879</v>
      </c>
      <c r="I244" s="5"/>
    </row>
    <row r="245" spans="1:9" ht="36">
      <c r="A245" s="37">
        <v>214</v>
      </c>
      <c r="B245" s="37" t="s">
        <v>54</v>
      </c>
      <c r="C245" s="37" t="s">
        <v>80</v>
      </c>
      <c r="D245" s="40" t="s">
        <v>8</v>
      </c>
      <c r="E245" s="41">
        <v>4</v>
      </c>
      <c r="F245" s="42">
        <v>52.14</v>
      </c>
      <c r="G245" s="14" t="s">
        <v>879</v>
      </c>
      <c r="I245" s="5"/>
    </row>
    <row r="246" spans="1:9" ht="36">
      <c r="A246" s="37">
        <v>215</v>
      </c>
      <c r="B246" s="37" t="s">
        <v>54</v>
      </c>
      <c r="C246" s="37" t="s">
        <v>80</v>
      </c>
      <c r="D246" s="40" t="s">
        <v>9</v>
      </c>
      <c r="E246" s="41">
        <v>7</v>
      </c>
      <c r="F246" s="42">
        <v>169.91</v>
      </c>
      <c r="G246" s="14" t="s">
        <v>879</v>
      </c>
      <c r="I246" s="5"/>
    </row>
    <row r="247" spans="1:9" ht="36">
      <c r="A247" s="37">
        <v>216</v>
      </c>
      <c r="B247" s="37" t="s">
        <v>54</v>
      </c>
      <c r="C247" s="37" t="s">
        <v>80</v>
      </c>
      <c r="D247" s="40" t="s">
        <v>10</v>
      </c>
      <c r="E247" s="41">
        <v>3</v>
      </c>
      <c r="F247" s="42">
        <v>64.25</v>
      </c>
      <c r="G247" s="14" t="s">
        <v>879</v>
      </c>
      <c r="I247" s="5"/>
    </row>
    <row r="248" spans="1:9" ht="24">
      <c r="A248" s="37">
        <v>217</v>
      </c>
      <c r="B248" s="37" t="s">
        <v>54</v>
      </c>
      <c r="C248" s="40" t="s">
        <v>28</v>
      </c>
      <c r="D248" s="40" t="s">
        <v>65</v>
      </c>
      <c r="E248" s="41">
        <v>2</v>
      </c>
      <c r="F248" s="42">
        <v>26.56</v>
      </c>
      <c r="G248" s="46" t="s">
        <v>879</v>
      </c>
      <c r="I248" s="5"/>
    </row>
    <row r="249" spans="1:9" ht="24">
      <c r="A249" s="37">
        <v>218</v>
      </c>
      <c r="B249" s="37" t="s">
        <v>54</v>
      </c>
      <c r="C249" s="40" t="s">
        <v>28</v>
      </c>
      <c r="D249" s="40" t="s">
        <v>8</v>
      </c>
      <c r="E249" s="41">
        <v>1</v>
      </c>
      <c r="F249" s="42">
        <v>13.21</v>
      </c>
      <c r="G249" s="46" t="s">
        <v>879</v>
      </c>
      <c r="I249" s="5"/>
    </row>
    <row r="250" spans="1:9" ht="24">
      <c r="A250" s="37">
        <v>219</v>
      </c>
      <c r="B250" s="37" t="s">
        <v>54</v>
      </c>
      <c r="C250" s="40" t="s">
        <v>28</v>
      </c>
      <c r="D250" s="40" t="s">
        <v>9</v>
      </c>
      <c r="E250" s="41">
        <v>1</v>
      </c>
      <c r="F250" s="42">
        <v>15.78</v>
      </c>
      <c r="G250" s="46" t="s">
        <v>879</v>
      </c>
      <c r="I250" s="5"/>
    </row>
    <row r="251" spans="1:9" ht="24">
      <c r="A251" s="37">
        <v>220</v>
      </c>
      <c r="B251" s="37" t="s">
        <v>54</v>
      </c>
      <c r="C251" s="40" t="s">
        <v>28</v>
      </c>
      <c r="D251" s="40" t="s">
        <v>10</v>
      </c>
      <c r="E251" s="41">
        <v>3</v>
      </c>
      <c r="F251" s="42">
        <v>32.54</v>
      </c>
      <c r="G251" s="46" t="s">
        <v>879</v>
      </c>
      <c r="I251" s="5"/>
    </row>
    <row r="252" spans="1:9" ht="24.75" thickBot="1">
      <c r="A252" s="549">
        <v>221</v>
      </c>
      <c r="B252" s="549" t="s">
        <v>54</v>
      </c>
      <c r="C252" s="405" t="s">
        <v>700</v>
      </c>
      <c r="D252" s="406" t="s">
        <v>700</v>
      </c>
      <c r="E252" s="406"/>
      <c r="F252" s="407">
        <v>3600</v>
      </c>
      <c r="G252" s="410"/>
      <c r="I252" s="5"/>
    </row>
    <row r="253" spans="1:9" ht="16.5" thickBot="1">
      <c r="A253" s="709" t="s">
        <v>98</v>
      </c>
      <c r="B253" s="710"/>
      <c r="C253" s="710"/>
      <c r="D253" s="710"/>
      <c r="E253" s="710"/>
      <c r="F253" s="710"/>
      <c r="G253" s="711"/>
      <c r="I253" s="5"/>
    </row>
    <row r="254" spans="1:9" ht="24">
      <c r="A254" s="37">
        <v>222</v>
      </c>
      <c r="B254" s="40" t="s">
        <v>55</v>
      </c>
      <c r="C254" s="40" t="s">
        <v>30</v>
      </c>
      <c r="D254" s="40" t="s">
        <v>65</v>
      </c>
      <c r="E254" s="41">
        <v>4</v>
      </c>
      <c r="F254" s="42">
        <v>58.7</v>
      </c>
      <c r="G254" s="46" t="s">
        <v>879</v>
      </c>
      <c r="I254" s="5"/>
    </row>
    <row r="255" spans="1:9" ht="24">
      <c r="A255" s="37">
        <v>223</v>
      </c>
      <c r="B255" s="40" t="s">
        <v>55</v>
      </c>
      <c r="C255" s="40" t="s">
        <v>30</v>
      </c>
      <c r="D255" s="40" t="s">
        <v>8</v>
      </c>
      <c r="E255" s="41">
        <v>2</v>
      </c>
      <c r="F255" s="42">
        <v>21</v>
      </c>
      <c r="G255" s="46" t="s">
        <v>879</v>
      </c>
      <c r="I255" s="5"/>
    </row>
    <row r="256" spans="1:9" ht="24">
      <c r="A256" s="37">
        <v>224</v>
      </c>
      <c r="B256" s="40" t="s">
        <v>55</v>
      </c>
      <c r="C256" s="40" t="s">
        <v>30</v>
      </c>
      <c r="D256" s="40" t="s">
        <v>10</v>
      </c>
      <c r="E256" s="41">
        <v>2</v>
      </c>
      <c r="F256" s="42">
        <v>24.4</v>
      </c>
      <c r="G256" s="46" t="s">
        <v>879</v>
      </c>
      <c r="I256" s="5"/>
    </row>
    <row r="257" spans="1:9" ht="24">
      <c r="A257" s="37">
        <v>225</v>
      </c>
      <c r="B257" s="40" t="s">
        <v>55</v>
      </c>
      <c r="C257" s="40" t="s">
        <v>30</v>
      </c>
      <c r="D257" s="40" t="s">
        <v>11</v>
      </c>
      <c r="E257" s="41">
        <v>1</v>
      </c>
      <c r="F257" s="42">
        <v>10.5</v>
      </c>
      <c r="G257" s="46" t="s">
        <v>879</v>
      </c>
      <c r="I257" s="5"/>
    </row>
    <row r="258" spans="1:9" ht="24">
      <c r="A258" s="37">
        <v>226</v>
      </c>
      <c r="B258" s="40" t="s">
        <v>55</v>
      </c>
      <c r="C258" s="40" t="s">
        <v>30</v>
      </c>
      <c r="D258" s="40" t="s">
        <v>9</v>
      </c>
      <c r="E258" s="41">
        <v>3</v>
      </c>
      <c r="F258" s="42">
        <v>28.8</v>
      </c>
      <c r="G258" s="46" t="s">
        <v>879</v>
      </c>
      <c r="I258" s="5"/>
    </row>
    <row r="259" spans="1:9" ht="15.75" customHeight="1" thickBot="1">
      <c r="A259" s="549">
        <v>227</v>
      </c>
      <c r="B259" s="550" t="s">
        <v>55</v>
      </c>
      <c r="C259" s="405" t="s">
        <v>700</v>
      </c>
      <c r="D259" s="406" t="s">
        <v>700</v>
      </c>
      <c r="E259" s="406"/>
      <c r="F259" s="407">
        <v>1000</v>
      </c>
      <c r="G259" s="410"/>
      <c r="I259" s="5"/>
    </row>
    <row r="260" spans="1:9" ht="16.5" thickBot="1">
      <c r="A260" s="709" t="s">
        <v>99</v>
      </c>
      <c r="B260" s="710"/>
      <c r="C260" s="710"/>
      <c r="D260" s="710"/>
      <c r="E260" s="710"/>
      <c r="F260" s="710"/>
      <c r="G260" s="711"/>
    </row>
    <row r="261" spans="1:9" ht="24">
      <c r="A261" s="37">
        <v>228</v>
      </c>
      <c r="B261" s="15" t="s">
        <v>56</v>
      </c>
      <c r="C261" s="40" t="s">
        <v>57</v>
      </c>
      <c r="D261" s="40" t="s">
        <v>65</v>
      </c>
      <c r="E261" s="41">
        <v>4</v>
      </c>
      <c r="F261" s="42">
        <v>50.72</v>
      </c>
      <c r="G261" s="46" t="s">
        <v>879</v>
      </c>
    </row>
    <row r="262" spans="1:9" ht="24">
      <c r="A262" s="37">
        <v>229</v>
      </c>
      <c r="B262" s="15" t="s">
        <v>56</v>
      </c>
      <c r="C262" s="40" t="s">
        <v>57</v>
      </c>
      <c r="D262" s="40" t="s">
        <v>8</v>
      </c>
      <c r="E262" s="41">
        <v>3</v>
      </c>
      <c r="F262" s="42">
        <v>20.079999999999998</v>
      </c>
      <c r="G262" s="46" t="s">
        <v>879</v>
      </c>
    </row>
    <row r="263" spans="1:9" ht="24">
      <c r="A263" s="37">
        <v>230</v>
      </c>
      <c r="B263" s="15" t="s">
        <v>56</v>
      </c>
      <c r="C263" s="40" t="s">
        <v>57</v>
      </c>
      <c r="D263" s="40" t="s">
        <v>9</v>
      </c>
      <c r="E263" s="41">
        <v>4</v>
      </c>
      <c r="F263" s="42">
        <v>34.61</v>
      </c>
      <c r="G263" s="46" t="s">
        <v>879</v>
      </c>
    </row>
    <row r="264" spans="1:9" ht="24">
      <c r="A264" s="37">
        <v>231</v>
      </c>
      <c r="B264" s="15" t="s">
        <v>56</v>
      </c>
      <c r="C264" s="40" t="s">
        <v>57</v>
      </c>
      <c r="D264" s="40" t="s">
        <v>10</v>
      </c>
      <c r="E264" s="41">
        <v>6</v>
      </c>
      <c r="F264" s="42">
        <v>49.66</v>
      </c>
      <c r="G264" s="46" t="s">
        <v>879</v>
      </c>
    </row>
    <row r="265" spans="1:9">
      <c r="A265" s="549">
        <v>232</v>
      </c>
      <c r="B265" s="406" t="s">
        <v>878</v>
      </c>
      <c r="C265" s="405" t="s">
        <v>700</v>
      </c>
      <c r="D265" s="406" t="s">
        <v>700</v>
      </c>
      <c r="E265" s="406"/>
      <c r="F265" s="407">
        <v>1500</v>
      </c>
      <c r="G265" s="410"/>
    </row>
    <row r="266" spans="1:9">
      <c r="A266" s="608" t="s">
        <v>316</v>
      </c>
      <c r="B266" s="608"/>
      <c r="C266" s="715" t="s">
        <v>203</v>
      </c>
      <c r="D266" s="715"/>
      <c r="E266" s="716">
        <f>SUM(H:H)</f>
        <v>29975.920000000009</v>
      </c>
      <c r="F266" s="716"/>
    </row>
    <row r="267" spans="1:9">
      <c r="A267" s="608"/>
      <c r="B267" s="608"/>
      <c r="C267" s="702" t="s">
        <v>204</v>
      </c>
      <c r="D267" s="702"/>
      <c r="E267" s="703">
        <f>SUM(I:I)</f>
        <v>91860.35</v>
      </c>
      <c r="F267" s="703"/>
    </row>
  </sheetData>
  <autoFilter ref="A6:H244"/>
  <mergeCells count="34">
    <mergeCell ref="A1:G1"/>
    <mergeCell ref="A3:G3"/>
    <mergeCell ref="A7:G7"/>
    <mergeCell ref="A54:G54"/>
    <mergeCell ref="A42:G42"/>
    <mergeCell ref="A158:G158"/>
    <mergeCell ref="A165:G165"/>
    <mergeCell ref="A60:G60"/>
    <mergeCell ref="A78:G78"/>
    <mergeCell ref="A5:G5"/>
    <mergeCell ref="A27:G27"/>
    <mergeCell ref="A84:G84"/>
    <mergeCell ref="A93:G93"/>
    <mergeCell ref="A107:G107"/>
    <mergeCell ref="A115:G115"/>
    <mergeCell ref="A131:G131"/>
    <mergeCell ref="A146:G146"/>
    <mergeCell ref="A100:G100"/>
    <mergeCell ref="A253:G253"/>
    <mergeCell ref="A260:G260"/>
    <mergeCell ref="A266:B267"/>
    <mergeCell ref="C266:D266"/>
    <mergeCell ref="E266:F266"/>
    <mergeCell ref="C267:D267"/>
    <mergeCell ref="E267:F267"/>
    <mergeCell ref="A231:G231"/>
    <mergeCell ref="A237:G237"/>
    <mergeCell ref="A243:G243"/>
    <mergeCell ref="A176:G176"/>
    <mergeCell ref="A189:G189"/>
    <mergeCell ref="A203:G203"/>
    <mergeCell ref="A208:G208"/>
    <mergeCell ref="A213:G213"/>
    <mergeCell ref="A221:G221"/>
  </mergeCells>
  <dataValidations count="1">
    <dataValidation type="list" allowBlank="1" showInputMessage="1" showErrorMessage="1" sqref="D40 D147:D156 D19:D26 D37:D38">
      <formula1>#REF!</formula1>
    </dataValidation>
  </dataValidations>
  <pageMargins left="0" right="0" top="0.14000000000000001" bottom="0.06" header="0.12" footer="7.0000000000000007E-2"/>
  <pageSetup paperSize="9" scale="5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G225"/>
  <sheetViews>
    <sheetView topLeftCell="A192" workbookViewId="0">
      <selection activeCell="K198" sqref="K198"/>
    </sheetView>
  </sheetViews>
  <sheetFormatPr defaultColWidth="9" defaultRowHeight="14.25"/>
  <cols>
    <col min="1" max="1" width="9" style="1"/>
    <col min="2" max="2" width="16.375" style="1" customWidth="1"/>
    <col min="3" max="3" width="25.375" style="1" customWidth="1"/>
    <col min="4" max="4" width="36.875" style="1" customWidth="1"/>
    <col min="5" max="5" width="25" style="1" customWidth="1"/>
    <col min="6" max="6" width="14" style="1" customWidth="1"/>
    <col min="7" max="7" width="27" style="1" customWidth="1"/>
    <col min="8" max="8" width="9" style="1" customWidth="1"/>
    <col min="9" max="16384" width="9" style="1"/>
  </cols>
  <sheetData>
    <row r="3" spans="1:7" ht="15">
      <c r="A3" s="594" t="s">
        <v>100</v>
      </c>
      <c r="B3" s="594"/>
      <c r="C3" s="594"/>
      <c r="D3" s="594"/>
      <c r="E3" s="594"/>
      <c r="F3" s="594"/>
      <c r="G3" s="594"/>
    </row>
    <row r="4" spans="1:7" ht="15" thickBot="1">
      <c r="A4" s="3"/>
      <c r="B4" s="3"/>
      <c r="C4" s="3"/>
      <c r="D4" s="3"/>
      <c r="E4" s="3"/>
      <c r="F4" s="3"/>
      <c r="G4" s="4"/>
    </row>
    <row r="5" spans="1:7" ht="16.5" thickBot="1">
      <c r="A5" s="720" t="s">
        <v>665</v>
      </c>
      <c r="B5" s="721"/>
      <c r="C5" s="721"/>
      <c r="D5" s="721"/>
      <c r="E5" s="721"/>
      <c r="F5" s="721"/>
      <c r="G5" s="721"/>
    </row>
    <row r="6" spans="1:7" ht="39" thickBot="1">
      <c r="A6" s="296" t="s">
        <v>0</v>
      </c>
      <c r="B6" s="297" t="s">
        <v>1</v>
      </c>
      <c r="C6" s="297" t="s">
        <v>2</v>
      </c>
      <c r="D6" s="297" t="s">
        <v>3</v>
      </c>
      <c r="E6" s="298" t="s">
        <v>4</v>
      </c>
      <c r="F6" s="298" t="s">
        <v>5</v>
      </c>
      <c r="G6" s="299" t="s">
        <v>41</v>
      </c>
    </row>
    <row r="7" spans="1:7" ht="15" customHeight="1" thickBot="1">
      <c r="A7" s="698" t="s">
        <v>895</v>
      </c>
      <c r="B7" s="722"/>
      <c r="C7" s="722"/>
      <c r="D7" s="722"/>
      <c r="E7" s="722"/>
      <c r="F7" s="722"/>
      <c r="G7" s="723"/>
    </row>
    <row r="8" spans="1:7" ht="42.75">
      <c r="A8" s="300">
        <v>1</v>
      </c>
      <c r="B8" s="301" t="s">
        <v>577</v>
      </c>
      <c r="C8" s="301" t="s">
        <v>578</v>
      </c>
      <c r="D8" s="301" t="s">
        <v>65</v>
      </c>
      <c r="E8" s="302">
        <v>40</v>
      </c>
      <c r="F8" s="302">
        <v>1194.98</v>
      </c>
      <c r="G8" s="303" t="s">
        <v>855</v>
      </c>
    </row>
    <row r="9" spans="1:7" ht="42.75">
      <c r="A9" s="300">
        <f t="shared" ref="A9:A17" si="0">1+A8</f>
        <v>2</v>
      </c>
      <c r="B9" s="301" t="s">
        <v>577</v>
      </c>
      <c r="C9" s="301" t="s">
        <v>578</v>
      </c>
      <c r="D9" s="301" t="s">
        <v>8</v>
      </c>
      <c r="E9" s="302">
        <v>11</v>
      </c>
      <c r="F9" s="302">
        <v>89.3</v>
      </c>
      <c r="G9" s="303" t="s">
        <v>855</v>
      </c>
    </row>
    <row r="10" spans="1:7" ht="42.75">
      <c r="A10" s="300">
        <f t="shared" si="0"/>
        <v>3</v>
      </c>
      <c r="B10" s="301" t="s">
        <v>577</v>
      </c>
      <c r="C10" s="301" t="s">
        <v>578</v>
      </c>
      <c r="D10" s="301" t="s">
        <v>9</v>
      </c>
      <c r="E10" s="304">
        <v>14</v>
      </c>
      <c r="F10" s="305">
        <v>616.16999999999996</v>
      </c>
      <c r="G10" s="303" t="s">
        <v>855</v>
      </c>
    </row>
    <row r="11" spans="1:7" ht="42.75">
      <c r="A11" s="300">
        <v>4</v>
      </c>
      <c r="B11" s="301" t="s">
        <v>577</v>
      </c>
      <c r="C11" s="301" t="s">
        <v>578</v>
      </c>
      <c r="D11" s="301" t="s">
        <v>10</v>
      </c>
      <c r="E11" s="302">
        <v>10</v>
      </c>
      <c r="F11" s="302">
        <v>162.65</v>
      </c>
      <c r="G11" s="303" t="s">
        <v>855</v>
      </c>
    </row>
    <row r="12" spans="1:7" ht="42.75">
      <c r="A12" s="300">
        <f t="shared" si="0"/>
        <v>5</v>
      </c>
      <c r="B12" s="301" t="s">
        <v>577</v>
      </c>
      <c r="C12" s="301" t="s">
        <v>578</v>
      </c>
      <c r="D12" s="301" t="s">
        <v>11</v>
      </c>
      <c r="E12" s="300">
        <v>7</v>
      </c>
      <c r="F12" s="306">
        <v>200.17</v>
      </c>
      <c r="G12" s="303" t="s">
        <v>855</v>
      </c>
    </row>
    <row r="13" spans="1:7" ht="42.75">
      <c r="A13" s="300">
        <f t="shared" si="0"/>
        <v>6</v>
      </c>
      <c r="B13" s="301" t="s">
        <v>577</v>
      </c>
      <c r="C13" s="301" t="s">
        <v>579</v>
      </c>
      <c r="D13" s="301" t="s">
        <v>65</v>
      </c>
      <c r="E13" s="300">
        <v>1</v>
      </c>
      <c r="F13" s="306">
        <v>6.3</v>
      </c>
      <c r="G13" s="303" t="s">
        <v>855</v>
      </c>
    </row>
    <row r="14" spans="1:7" ht="42.75">
      <c r="A14" s="300">
        <f t="shared" si="0"/>
        <v>7</v>
      </c>
      <c r="B14" s="301" t="s">
        <v>577</v>
      </c>
      <c r="C14" s="301" t="s">
        <v>579</v>
      </c>
      <c r="D14" s="301" t="s">
        <v>8</v>
      </c>
      <c r="E14" s="300">
        <v>1</v>
      </c>
      <c r="F14" s="306">
        <v>13.73</v>
      </c>
      <c r="G14" s="303" t="s">
        <v>855</v>
      </c>
    </row>
    <row r="15" spans="1:7" ht="42.75">
      <c r="A15" s="300">
        <f t="shared" si="0"/>
        <v>8</v>
      </c>
      <c r="B15" s="301" t="s">
        <v>577</v>
      </c>
      <c r="C15" s="301" t="s">
        <v>579</v>
      </c>
      <c r="D15" s="301" t="s">
        <v>9</v>
      </c>
      <c r="E15" s="300">
        <v>2</v>
      </c>
      <c r="F15" s="306">
        <v>48.1</v>
      </c>
      <c r="G15" s="303" t="s">
        <v>855</v>
      </c>
    </row>
    <row r="16" spans="1:7" ht="42.75">
      <c r="A16" s="300">
        <f t="shared" si="0"/>
        <v>9</v>
      </c>
      <c r="B16" s="301" t="s">
        <v>577</v>
      </c>
      <c r="C16" s="301" t="s">
        <v>579</v>
      </c>
      <c r="D16" s="301" t="s">
        <v>10</v>
      </c>
      <c r="E16" s="300">
        <v>2</v>
      </c>
      <c r="F16" s="306">
        <v>92.4</v>
      </c>
      <c r="G16" s="303" t="s">
        <v>855</v>
      </c>
    </row>
    <row r="17" spans="1:7" ht="29.25" thickBot="1">
      <c r="A17" s="307">
        <f t="shared" si="0"/>
        <v>10</v>
      </c>
      <c r="B17" s="307" t="s">
        <v>580</v>
      </c>
      <c r="C17" s="308" t="s">
        <v>121</v>
      </c>
      <c r="D17" s="308" t="s">
        <v>121</v>
      </c>
      <c r="E17" s="308"/>
      <c r="F17" s="309">
        <v>3310</v>
      </c>
      <c r="G17" s="310" t="s">
        <v>42</v>
      </c>
    </row>
    <row r="18" spans="1:7" ht="15" customHeight="1" thickBot="1">
      <c r="A18" s="724" t="s">
        <v>581</v>
      </c>
      <c r="B18" s="722"/>
      <c r="C18" s="722"/>
      <c r="D18" s="722"/>
      <c r="E18" s="722"/>
      <c r="F18" s="722"/>
      <c r="G18" s="725"/>
    </row>
    <row r="19" spans="1:7" ht="28.5">
      <c r="A19" s="300">
        <f>A17+1</f>
        <v>11</v>
      </c>
      <c r="B19" s="301" t="s">
        <v>582</v>
      </c>
      <c r="C19" s="301" t="s">
        <v>583</v>
      </c>
      <c r="D19" s="301" t="s">
        <v>65</v>
      </c>
      <c r="E19" s="300">
        <v>2</v>
      </c>
      <c r="F19" s="306">
        <v>38.86</v>
      </c>
      <c r="G19" s="303" t="s">
        <v>42</v>
      </c>
    </row>
    <row r="20" spans="1:7" ht="28.5">
      <c r="A20" s="300">
        <f>A19+1</f>
        <v>12</v>
      </c>
      <c r="B20" s="301" t="s">
        <v>582</v>
      </c>
      <c r="C20" s="301" t="s">
        <v>583</v>
      </c>
      <c r="D20" s="301" t="s">
        <v>8</v>
      </c>
      <c r="E20" s="300">
        <v>2</v>
      </c>
      <c r="F20" s="306">
        <v>6.26</v>
      </c>
      <c r="G20" s="303" t="s">
        <v>42</v>
      </c>
    </row>
    <row r="21" spans="1:7" ht="28.5">
      <c r="A21" s="300">
        <f>A20+1</f>
        <v>13</v>
      </c>
      <c r="B21" s="301" t="s">
        <v>582</v>
      </c>
      <c r="C21" s="301" t="s">
        <v>583</v>
      </c>
      <c r="D21" s="301" t="s">
        <v>9</v>
      </c>
      <c r="E21" s="300">
        <v>2</v>
      </c>
      <c r="F21" s="306">
        <v>6.81</v>
      </c>
      <c r="G21" s="303" t="s">
        <v>42</v>
      </c>
    </row>
    <row r="22" spans="1:7" ht="28.5">
      <c r="A22" s="300">
        <f>A21+1</f>
        <v>14</v>
      </c>
      <c r="B22" s="301" t="s">
        <v>582</v>
      </c>
      <c r="C22" s="301" t="s">
        <v>583</v>
      </c>
      <c r="D22" s="301" t="s">
        <v>10</v>
      </c>
      <c r="E22" s="300">
        <v>1</v>
      </c>
      <c r="F22" s="306">
        <v>14.82</v>
      </c>
      <c r="G22" s="303" t="s">
        <v>42</v>
      </c>
    </row>
    <row r="23" spans="1:7" ht="28.5">
      <c r="A23" s="300">
        <f>A22+1</f>
        <v>15</v>
      </c>
      <c r="B23" s="301" t="s">
        <v>582</v>
      </c>
      <c r="C23" s="301" t="s">
        <v>583</v>
      </c>
      <c r="D23" s="301" t="s">
        <v>11</v>
      </c>
      <c r="E23" s="300">
        <v>1</v>
      </c>
      <c r="F23" s="306">
        <v>15.22</v>
      </c>
      <c r="G23" s="303" t="s">
        <v>42</v>
      </c>
    </row>
    <row r="24" spans="1:7" ht="29.25" thickBot="1">
      <c r="A24" s="300">
        <f>A23+1</f>
        <v>16</v>
      </c>
      <c r="B24" s="301" t="s">
        <v>582</v>
      </c>
      <c r="C24" s="301" t="s">
        <v>584</v>
      </c>
      <c r="D24" s="301" t="s">
        <v>11</v>
      </c>
      <c r="E24" s="300">
        <v>2</v>
      </c>
      <c r="F24" s="306">
        <v>74.87</v>
      </c>
      <c r="G24" s="303" t="s">
        <v>42</v>
      </c>
    </row>
    <row r="25" spans="1:7" ht="15" customHeight="1" thickBot="1">
      <c r="A25" s="724" t="s">
        <v>585</v>
      </c>
      <c r="B25" s="722"/>
      <c r="C25" s="722"/>
      <c r="D25" s="722"/>
      <c r="E25" s="722"/>
      <c r="F25" s="722"/>
      <c r="G25" s="726"/>
    </row>
    <row r="26" spans="1:7" ht="28.5">
      <c r="A26" s="300">
        <f>A24+1</f>
        <v>17</v>
      </c>
      <c r="B26" s="301" t="s">
        <v>586</v>
      </c>
      <c r="C26" s="301" t="s">
        <v>587</v>
      </c>
      <c r="D26" s="301" t="s">
        <v>65</v>
      </c>
      <c r="E26" s="300">
        <v>3</v>
      </c>
      <c r="F26" s="306">
        <v>45.23</v>
      </c>
      <c r="G26" s="303" t="s">
        <v>42</v>
      </c>
    </row>
    <row r="27" spans="1:7" ht="28.5">
      <c r="A27" s="300">
        <f>A26+1</f>
        <v>18</v>
      </c>
      <c r="B27" s="301" t="s">
        <v>586</v>
      </c>
      <c r="C27" s="301" t="s">
        <v>587</v>
      </c>
      <c r="D27" s="301" t="s">
        <v>8</v>
      </c>
      <c r="E27" s="300">
        <v>3</v>
      </c>
      <c r="F27" s="306">
        <v>22.7</v>
      </c>
      <c r="G27" s="303" t="s">
        <v>42</v>
      </c>
    </row>
    <row r="28" spans="1:7" ht="28.5">
      <c r="A28" s="300">
        <f>A27+1</f>
        <v>19</v>
      </c>
      <c r="B28" s="301" t="s">
        <v>586</v>
      </c>
      <c r="C28" s="301" t="s">
        <v>587</v>
      </c>
      <c r="D28" s="301" t="s">
        <v>9</v>
      </c>
      <c r="E28" s="300">
        <v>2</v>
      </c>
      <c r="F28" s="306">
        <v>21.37</v>
      </c>
      <c r="G28" s="303" t="s">
        <v>42</v>
      </c>
    </row>
    <row r="29" spans="1:7" ht="28.5">
      <c r="A29" s="300">
        <f>A28+1</f>
        <v>20</v>
      </c>
      <c r="B29" s="301" t="s">
        <v>586</v>
      </c>
      <c r="C29" s="301" t="s">
        <v>587</v>
      </c>
      <c r="D29" s="301" t="s">
        <v>10</v>
      </c>
      <c r="E29" s="300">
        <v>2</v>
      </c>
      <c r="F29" s="306">
        <v>32.47</v>
      </c>
      <c r="G29" s="303" t="s">
        <v>42</v>
      </c>
    </row>
    <row r="30" spans="1:7" ht="28.5">
      <c r="A30" s="300">
        <f>A29+1</f>
        <v>21</v>
      </c>
      <c r="B30" s="301" t="s">
        <v>586</v>
      </c>
      <c r="C30" s="301" t="s">
        <v>587</v>
      </c>
      <c r="D30" s="301" t="s">
        <v>11</v>
      </c>
      <c r="E30" s="300">
        <v>1</v>
      </c>
      <c r="F30" s="306">
        <v>275.83</v>
      </c>
      <c r="G30" s="303" t="s">
        <v>42</v>
      </c>
    </row>
    <row r="31" spans="1:7" ht="29.25" thickBot="1">
      <c r="A31" s="307">
        <f>A30+1</f>
        <v>22</v>
      </c>
      <c r="B31" s="307" t="s">
        <v>586</v>
      </c>
      <c r="C31" s="308" t="s">
        <v>121</v>
      </c>
      <c r="D31" s="308" t="s">
        <v>121</v>
      </c>
      <c r="E31" s="308"/>
      <c r="F31" s="309">
        <v>452</v>
      </c>
      <c r="G31" s="312" t="s">
        <v>42</v>
      </c>
    </row>
    <row r="32" spans="1:7" ht="15" customHeight="1" thickBot="1">
      <c r="A32" s="724" t="s">
        <v>588</v>
      </c>
      <c r="B32" s="722"/>
      <c r="C32" s="722"/>
      <c r="D32" s="722"/>
      <c r="E32" s="722"/>
      <c r="F32" s="722"/>
      <c r="G32" s="726"/>
    </row>
    <row r="33" spans="1:7" ht="28.5">
      <c r="A33" s="300">
        <f>A31+1</f>
        <v>23</v>
      </c>
      <c r="B33" s="301" t="s">
        <v>589</v>
      </c>
      <c r="C33" s="301" t="s">
        <v>303</v>
      </c>
      <c r="D33" s="301" t="s">
        <v>65</v>
      </c>
      <c r="E33" s="302">
        <v>36</v>
      </c>
      <c r="F33" s="302">
        <v>702.4</v>
      </c>
      <c r="G33" s="303" t="s">
        <v>872</v>
      </c>
    </row>
    <row r="34" spans="1:7" ht="28.5">
      <c r="A34" s="300">
        <f t="shared" ref="A34:A45" si="1">A33+1</f>
        <v>24</v>
      </c>
      <c r="B34" s="301" t="s">
        <v>589</v>
      </c>
      <c r="C34" s="301" t="s">
        <v>303</v>
      </c>
      <c r="D34" s="301" t="s">
        <v>8</v>
      </c>
      <c r="E34" s="302">
        <v>4</v>
      </c>
      <c r="F34" s="302">
        <v>49.3</v>
      </c>
      <c r="G34" s="303" t="s">
        <v>872</v>
      </c>
    </row>
    <row r="35" spans="1:7" ht="28.5">
      <c r="A35" s="300">
        <f t="shared" si="1"/>
        <v>25</v>
      </c>
      <c r="B35" s="301" t="s">
        <v>589</v>
      </c>
      <c r="C35" s="301" t="s">
        <v>303</v>
      </c>
      <c r="D35" s="301" t="s">
        <v>9</v>
      </c>
      <c r="E35" s="302">
        <v>17</v>
      </c>
      <c r="F35" s="302">
        <v>382.2</v>
      </c>
      <c r="G35" s="303" t="s">
        <v>872</v>
      </c>
    </row>
    <row r="36" spans="1:7" ht="28.5">
      <c r="A36" s="300">
        <f t="shared" si="1"/>
        <v>26</v>
      </c>
      <c r="B36" s="301" t="s">
        <v>589</v>
      </c>
      <c r="C36" s="301" t="s">
        <v>303</v>
      </c>
      <c r="D36" s="301" t="s">
        <v>10</v>
      </c>
      <c r="E36" s="302">
        <v>5</v>
      </c>
      <c r="F36" s="302">
        <v>49.1</v>
      </c>
      <c r="G36" s="303" t="s">
        <v>872</v>
      </c>
    </row>
    <row r="37" spans="1:7" ht="28.5">
      <c r="A37" s="300">
        <f t="shared" si="1"/>
        <v>27</v>
      </c>
      <c r="B37" s="301" t="s">
        <v>589</v>
      </c>
      <c r="C37" s="301" t="s">
        <v>590</v>
      </c>
      <c r="D37" s="301" t="s">
        <v>65</v>
      </c>
      <c r="E37" s="300">
        <v>9</v>
      </c>
      <c r="F37" s="306">
        <v>112.3</v>
      </c>
      <c r="G37" s="303" t="s">
        <v>891</v>
      </c>
    </row>
    <row r="38" spans="1:7" ht="28.5">
      <c r="A38" s="300">
        <f t="shared" si="1"/>
        <v>28</v>
      </c>
      <c r="B38" s="301" t="s">
        <v>589</v>
      </c>
      <c r="C38" s="301" t="s">
        <v>590</v>
      </c>
      <c r="D38" s="301" t="s">
        <v>8</v>
      </c>
      <c r="E38" s="300">
        <v>6</v>
      </c>
      <c r="F38" s="306">
        <v>28</v>
      </c>
      <c r="G38" s="303" t="s">
        <v>872</v>
      </c>
    </row>
    <row r="39" spans="1:7" ht="28.5">
      <c r="A39" s="300">
        <f t="shared" si="1"/>
        <v>29</v>
      </c>
      <c r="B39" s="301" t="s">
        <v>589</v>
      </c>
      <c r="C39" s="301" t="s">
        <v>590</v>
      </c>
      <c r="D39" s="301" t="s">
        <v>9</v>
      </c>
      <c r="E39" s="300">
        <v>7</v>
      </c>
      <c r="F39" s="306">
        <v>125.8</v>
      </c>
      <c r="G39" s="303" t="s">
        <v>872</v>
      </c>
    </row>
    <row r="40" spans="1:7" ht="28.5">
      <c r="A40" s="300">
        <f t="shared" si="1"/>
        <v>30</v>
      </c>
      <c r="B40" s="301" t="s">
        <v>589</v>
      </c>
      <c r="C40" s="301" t="s">
        <v>590</v>
      </c>
      <c r="D40" s="301" t="s">
        <v>10</v>
      </c>
      <c r="E40" s="300">
        <v>6</v>
      </c>
      <c r="F40" s="306">
        <v>74.5</v>
      </c>
      <c r="G40" s="303" t="s">
        <v>872</v>
      </c>
    </row>
    <row r="41" spans="1:7" ht="28.5">
      <c r="A41" s="300">
        <f t="shared" si="1"/>
        <v>31</v>
      </c>
      <c r="B41" s="301" t="s">
        <v>589</v>
      </c>
      <c r="C41" s="301" t="s">
        <v>591</v>
      </c>
      <c r="D41" s="301" t="s">
        <v>65</v>
      </c>
      <c r="E41" s="300">
        <v>2</v>
      </c>
      <c r="F41" s="306">
        <v>50.8</v>
      </c>
      <c r="G41" s="303" t="s">
        <v>872</v>
      </c>
    </row>
    <row r="42" spans="1:7" ht="28.5">
      <c r="A42" s="300">
        <f t="shared" si="1"/>
        <v>32</v>
      </c>
      <c r="B42" s="301" t="s">
        <v>589</v>
      </c>
      <c r="C42" s="301" t="s">
        <v>591</v>
      </c>
      <c r="D42" s="301" t="s">
        <v>8</v>
      </c>
      <c r="E42" s="300">
        <v>1</v>
      </c>
      <c r="F42" s="306">
        <v>19.7</v>
      </c>
      <c r="G42" s="303" t="s">
        <v>872</v>
      </c>
    </row>
    <row r="43" spans="1:7" ht="28.5">
      <c r="A43" s="300">
        <f t="shared" si="1"/>
        <v>33</v>
      </c>
      <c r="B43" s="301" t="s">
        <v>589</v>
      </c>
      <c r="C43" s="301" t="s">
        <v>591</v>
      </c>
      <c r="D43" s="301" t="s">
        <v>9</v>
      </c>
      <c r="E43" s="300">
        <v>2</v>
      </c>
      <c r="F43" s="306">
        <v>37.65</v>
      </c>
      <c r="G43" s="303" t="s">
        <v>872</v>
      </c>
    </row>
    <row r="44" spans="1:7" ht="28.5">
      <c r="A44" s="300">
        <f t="shared" si="1"/>
        <v>34</v>
      </c>
      <c r="B44" s="301" t="s">
        <v>589</v>
      </c>
      <c r="C44" s="301" t="s">
        <v>591</v>
      </c>
      <c r="D44" s="301" t="s">
        <v>10</v>
      </c>
      <c r="E44" s="300">
        <v>4</v>
      </c>
      <c r="F44" s="306">
        <v>79.2</v>
      </c>
      <c r="G44" s="303" t="s">
        <v>872</v>
      </c>
    </row>
    <row r="45" spans="1:7" ht="29.25" thickBot="1">
      <c r="A45" s="307">
        <f t="shared" si="1"/>
        <v>35</v>
      </c>
      <c r="B45" s="307" t="s">
        <v>589</v>
      </c>
      <c r="C45" s="308" t="s">
        <v>121</v>
      </c>
      <c r="D45" s="308" t="s">
        <v>121</v>
      </c>
      <c r="E45" s="308"/>
      <c r="F45" s="309">
        <v>7152</v>
      </c>
      <c r="G45" s="312"/>
    </row>
    <row r="46" spans="1:7" ht="15" customHeight="1" thickBot="1">
      <c r="A46" s="724" t="s">
        <v>592</v>
      </c>
      <c r="B46" s="722"/>
      <c r="C46" s="722"/>
      <c r="D46" s="722"/>
      <c r="E46" s="722"/>
      <c r="F46" s="722"/>
      <c r="G46" s="726"/>
    </row>
    <row r="47" spans="1:7" ht="28.5">
      <c r="A47" s="300">
        <f>A45+1</f>
        <v>36</v>
      </c>
      <c r="B47" s="301" t="s">
        <v>593</v>
      </c>
      <c r="C47" s="301" t="s">
        <v>594</v>
      </c>
      <c r="D47" s="301" t="s">
        <v>65</v>
      </c>
      <c r="E47" s="300">
        <v>3</v>
      </c>
      <c r="F47" s="306">
        <v>62.9</v>
      </c>
      <c r="G47" s="303" t="s">
        <v>872</v>
      </c>
    </row>
    <row r="48" spans="1:7" ht="28.5">
      <c r="A48" s="300">
        <f>A47+1</f>
        <v>37</v>
      </c>
      <c r="B48" s="301" t="s">
        <v>593</v>
      </c>
      <c r="C48" s="301" t="s">
        <v>594</v>
      </c>
      <c r="D48" s="301" t="s">
        <v>8</v>
      </c>
      <c r="E48" s="300">
        <v>3</v>
      </c>
      <c r="F48" s="306">
        <v>26.7</v>
      </c>
      <c r="G48" s="303" t="s">
        <v>872</v>
      </c>
    </row>
    <row r="49" spans="1:7" ht="28.5">
      <c r="A49" s="300">
        <f>A48+1</f>
        <v>38</v>
      </c>
      <c r="B49" s="301" t="s">
        <v>593</v>
      </c>
      <c r="C49" s="301" t="s">
        <v>594</v>
      </c>
      <c r="D49" s="301" t="s">
        <v>9</v>
      </c>
      <c r="E49" s="300">
        <v>7</v>
      </c>
      <c r="F49" s="306">
        <v>50.3</v>
      </c>
      <c r="G49" s="303" t="s">
        <v>872</v>
      </c>
    </row>
    <row r="50" spans="1:7" ht="28.5">
      <c r="A50" s="300">
        <f>A49+1</f>
        <v>39</v>
      </c>
      <c r="B50" s="301" t="s">
        <v>593</v>
      </c>
      <c r="C50" s="301" t="s">
        <v>594</v>
      </c>
      <c r="D50" s="301" t="s">
        <v>10</v>
      </c>
      <c r="E50" s="300">
        <v>3</v>
      </c>
      <c r="F50" s="306">
        <v>41.8</v>
      </c>
      <c r="G50" s="303" t="s">
        <v>872</v>
      </c>
    </row>
    <row r="51" spans="1:7" ht="28.5">
      <c r="A51" s="300">
        <f>A50+1</f>
        <v>40</v>
      </c>
      <c r="B51" s="301" t="s">
        <v>593</v>
      </c>
      <c r="C51" s="301" t="s">
        <v>594</v>
      </c>
      <c r="D51" s="301" t="s">
        <v>11</v>
      </c>
      <c r="E51" s="300">
        <v>2</v>
      </c>
      <c r="F51" s="306">
        <v>61</v>
      </c>
      <c r="G51" s="303" t="s">
        <v>891</v>
      </c>
    </row>
    <row r="52" spans="1:7" ht="30.75" thickBot="1">
      <c r="A52" s="307">
        <f>A51+1</f>
        <v>41</v>
      </c>
      <c r="B52" s="308" t="s">
        <v>593</v>
      </c>
      <c r="C52" s="308" t="s">
        <v>121</v>
      </c>
      <c r="D52" s="308" t="s">
        <v>121</v>
      </c>
      <c r="E52" s="308"/>
      <c r="F52" s="309">
        <v>1125</v>
      </c>
      <c r="G52" s="312"/>
    </row>
    <row r="53" spans="1:7" ht="15" customHeight="1" thickBot="1">
      <c r="A53" s="724" t="s">
        <v>595</v>
      </c>
      <c r="B53" s="722"/>
      <c r="C53" s="722"/>
      <c r="D53" s="722"/>
      <c r="E53" s="722"/>
      <c r="F53" s="722"/>
      <c r="G53" s="727"/>
    </row>
    <row r="54" spans="1:7" ht="42.75">
      <c r="A54" s="313">
        <f>A52+1</f>
        <v>42</v>
      </c>
      <c r="B54" s="314" t="s">
        <v>596</v>
      </c>
      <c r="C54" s="314" t="s">
        <v>597</v>
      </c>
      <c r="D54" s="315" t="s">
        <v>9</v>
      </c>
      <c r="E54" s="313">
        <v>9</v>
      </c>
      <c r="F54" s="316">
        <v>215.1</v>
      </c>
      <c r="G54" s="303" t="s">
        <v>892</v>
      </c>
    </row>
    <row r="55" spans="1:7" ht="42.75">
      <c r="A55" s="300">
        <f t="shared" ref="A55:A67" si="2">A54+1</f>
        <v>43</v>
      </c>
      <c r="B55" s="317" t="s">
        <v>596</v>
      </c>
      <c r="C55" s="317" t="s">
        <v>597</v>
      </c>
      <c r="D55" s="318" t="s">
        <v>119</v>
      </c>
      <c r="E55" s="300">
        <v>29</v>
      </c>
      <c r="F55" s="306">
        <v>519.66</v>
      </c>
      <c r="G55" s="303" t="s">
        <v>892</v>
      </c>
    </row>
    <row r="56" spans="1:7" ht="42.75">
      <c r="A56" s="300">
        <f t="shared" si="2"/>
        <v>44</v>
      </c>
      <c r="B56" s="317" t="s">
        <v>596</v>
      </c>
      <c r="C56" s="317" t="s">
        <v>597</v>
      </c>
      <c r="D56" s="318" t="s">
        <v>8</v>
      </c>
      <c r="E56" s="300">
        <v>10</v>
      </c>
      <c r="F56" s="306">
        <v>37.57</v>
      </c>
      <c r="G56" s="303" t="s">
        <v>892</v>
      </c>
    </row>
    <row r="57" spans="1:7" ht="42.75">
      <c r="A57" s="300">
        <f t="shared" si="2"/>
        <v>45</v>
      </c>
      <c r="B57" s="317" t="s">
        <v>596</v>
      </c>
      <c r="C57" s="317" t="s">
        <v>597</v>
      </c>
      <c r="D57" s="318" t="s">
        <v>10</v>
      </c>
      <c r="E57" s="300">
        <v>4</v>
      </c>
      <c r="F57" s="306">
        <v>41.16</v>
      </c>
      <c r="G57" s="303" t="s">
        <v>892</v>
      </c>
    </row>
    <row r="58" spans="1:7" ht="42.75">
      <c r="A58" s="300">
        <f t="shared" si="2"/>
        <v>46</v>
      </c>
      <c r="B58" s="317" t="s">
        <v>596</v>
      </c>
      <c r="C58" s="317" t="s">
        <v>597</v>
      </c>
      <c r="D58" s="318" t="s">
        <v>11</v>
      </c>
      <c r="E58" s="300">
        <v>10</v>
      </c>
      <c r="F58" s="306">
        <v>158.63</v>
      </c>
      <c r="G58" s="303" t="s">
        <v>42</v>
      </c>
    </row>
    <row r="59" spans="1:7" ht="42.75">
      <c r="A59" s="300">
        <f t="shared" si="2"/>
        <v>47</v>
      </c>
      <c r="B59" s="317" t="s">
        <v>596</v>
      </c>
      <c r="C59" s="301" t="s">
        <v>598</v>
      </c>
      <c r="D59" s="318" t="s">
        <v>9</v>
      </c>
      <c r="E59" s="300">
        <v>2</v>
      </c>
      <c r="F59" s="306">
        <v>27.35</v>
      </c>
      <c r="G59" s="303" t="s">
        <v>892</v>
      </c>
    </row>
    <row r="60" spans="1:7" ht="42.75">
      <c r="A60" s="300">
        <f t="shared" si="2"/>
        <v>48</v>
      </c>
      <c r="B60" s="317" t="s">
        <v>596</v>
      </c>
      <c r="C60" s="301" t="s">
        <v>598</v>
      </c>
      <c r="D60" s="318" t="s">
        <v>8</v>
      </c>
      <c r="E60" s="300">
        <v>3</v>
      </c>
      <c r="F60" s="306">
        <v>21.05</v>
      </c>
      <c r="G60" s="303" t="s">
        <v>892</v>
      </c>
    </row>
    <row r="61" spans="1:7" ht="42.75">
      <c r="A61" s="300">
        <f t="shared" si="2"/>
        <v>49</v>
      </c>
      <c r="B61" s="317" t="s">
        <v>596</v>
      </c>
      <c r="C61" s="301" t="s">
        <v>598</v>
      </c>
      <c r="D61" s="318" t="s">
        <v>10</v>
      </c>
      <c r="E61" s="300">
        <v>4</v>
      </c>
      <c r="F61" s="306">
        <v>75.05</v>
      </c>
      <c r="G61" s="303" t="s">
        <v>892</v>
      </c>
    </row>
    <row r="62" spans="1:7" ht="42.75">
      <c r="A62" s="300">
        <f t="shared" si="2"/>
        <v>50</v>
      </c>
      <c r="B62" s="317" t="s">
        <v>596</v>
      </c>
      <c r="C62" s="301" t="s">
        <v>598</v>
      </c>
      <c r="D62" s="317" t="s">
        <v>11</v>
      </c>
      <c r="E62" s="300">
        <v>1</v>
      </c>
      <c r="F62" s="306">
        <v>46.78</v>
      </c>
      <c r="G62" s="303" t="s">
        <v>42</v>
      </c>
    </row>
    <row r="63" spans="1:7" ht="42.75">
      <c r="A63" s="300">
        <f t="shared" si="2"/>
        <v>51</v>
      </c>
      <c r="B63" s="317" t="s">
        <v>596</v>
      </c>
      <c r="C63" s="301" t="s">
        <v>598</v>
      </c>
      <c r="D63" s="317" t="s">
        <v>119</v>
      </c>
      <c r="E63" s="300">
        <v>5</v>
      </c>
      <c r="F63" s="306">
        <v>67.2</v>
      </c>
      <c r="G63" s="303" t="s">
        <v>892</v>
      </c>
    </row>
    <row r="64" spans="1:7" ht="42.75">
      <c r="A64" s="300">
        <f t="shared" si="2"/>
        <v>52</v>
      </c>
      <c r="B64" s="319" t="s">
        <v>599</v>
      </c>
      <c r="C64" s="320" t="s">
        <v>600</v>
      </c>
      <c r="D64" s="318" t="s">
        <v>9</v>
      </c>
      <c r="E64" s="300">
        <v>3</v>
      </c>
      <c r="F64" s="306">
        <v>13.93</v>
      </c>
      <c r="G64" s="303" t="s">
        <v>892</v>
      </c>
    </row>
    <row r="65" spans="1:7" ht="42.75">
      <c r="A65" s="300">
        <f t="shared" si="2"/>
        <v>53</v>
      </c>
      <c r="B65" s="319" t="s">
        <v>599</v>
      </c>
      <c r="C65" s="320" t="s">
        <v>600</v>
      </c>
      <c r="D65" s="318" t="s">
        <v>8</v>
      </c>
      <c r="E65" s="300">
        <v>3</v>
      </c>
      <c r="F65" s="306">
        <v>8.9</v>
      </c>
      <c r="G65" s="303" t="s">
        <v>42</v>
      </c>
    </row>
    <row r="66" spans="1:7" ht="42.75">
      <c r="A66" s="300">
        <f t="shared" si="2"/>
        <v>54</v>
      </c>
      <c r="B66" s="319" t="s">
        <v>599</v>
      </c>
      <c r="C66" s="320" t="s">
        <v>600</v>
      </c>
      <c r="D66" s="317" t="s">
        <v>11</v>
      </c>
      <c r="E66" s="300">
        <v>2</v>
      </c>
      <c r="F66" s="306">
        <v>19.36</v>
      </c>
      <c r="G66" s="303" t="s">
        <v>42</v>
      </c>
    </row>
    <row r="67" spans="1:7" ht="43.5" thickBot="1">
      <c r="A67" s="321">
        <f t="shared" si="2"/>
        <v>55</v>
      </c>
      <c r="B67" s="322" t="s">
        <v>599</v>
      </c>
      <c r="C67" s="323" t="s">
        <v>600</v>
      </c>
      <c r="D67" s="324" t="s">
        <v>119</v>
      </c>
      <c r="E67" s="321">
        <v>1</v>
      </c>
      <c r="F67" s="325">
        <v>10.54</v>
      </c>
      <c r="G67" s="303" t="s">
        <v>42</v>
      </c>
    </row>
    <row r="68" spans="1:7" ht="15" customHeight="1" thickBot="1">
      <c r="A68" s="724" t="s">
        <v>601</v>
      </c>
      <c r="B68" s="722"/>
      <c r="C68" s="722"/>
      <c r="D68" s="722"/>
      <c r="E68" s="722"/>
      <c r="F68" s="722"/>
      <c r="G68" s="727"/>
    </row>
    <row r="69" spans="1:7" ht="42.75">
      <c r="A69" s="313">
        <f>A67+1</f>
        <v>56</v>
      </c>
      <c r="B69" s="326" t="s">
        <v>602</v>
      </c>
      <c r="C69" s="327" t="s">
        <v>603</v>
      </c>
      <c r="D69" s="315" t="s">
        <v>9</v>
      </c>
      <c r="E69" s="300">
        <v>5</v>
      </c>
      <c r="F69" s="328">
        <v>44.78</v>
      </c>
      <c r="G69" s="303" t="s">
        <v>892</v>
      </c>
    </row>
    <row r="70" spans="1:7" ht="42.75">
      <c r="A70" s="300">
        <f t="shared" ref="A70:A77" si="3">A69+1</f>
        <v>57</v>
      </c>
      <c r="B70" s="329" t="s">
        <v>602</v>
      </c>
      <c r="C70" s="330" t="s">
        <v>603</v>
      </c>
      <c r="D70" s="317" t="s">
        <v>119</v>
      </c>
      <c r="E70" s="302">
        <v>5</v>
      </c>
      <c r="F70" s="331">
        <v>65.25</v>
      </c>
      <c r="G70" s="303" t="s">
        <v>892</v>
      </c>
    </row>
    <row r="71" spans="1:7" ht="42.75">
      <c r="A71" s="300">
        <f t="shared" si="3"/>
        <v>58</v>
      </c>
      <c r="B71" s="329" t="s">
        <v>602</v>
      </c>
      <c r="C71" s="330" t="s">
        <v>603</v>
      </c>
      <c r="D71" s="332" t="s">
        <v>8</v>
      </c>
      <c r="E71" s="302">
        <v>3</v>
      </c>
      <c r="F71" s="331">
        <v>74.87</v>
      </c>
      <c r="G71" s="303" t="s">
        <v>892</v>
      </c>
    </row>
    <row r="72" spans="1:7" ht="42.75">
      <c r="A72" s="300">
        <f t="shared" si="3"/>
        <v>59</v>
      </c>
      <c r="B72" s="329" t="s">
        <v>602</v>
      </c>
      <c r="C72" s="330" t="s">
        <v>603</v>
      </c>
      <c r="D72" s="318" t="s">
        <v>10</v>
      </c>
      <c r="E72" s="302">
        <v>4</v>
      </c>
      <c r="F72" s="331" t="s">
        <v>894</v>
      </c>
      <c r="G72" s="303" t="s">
        <v>892</v>
      </c>
    </row>
    <row r="73" spans="1:7" ht="57">
      <c r="A73" s="300">
        <f t="shared" si="3"/>
        <v>60</v>
      </c>
      <c r="B73" s="329" t="s">
        <v>604</v>
      </c>
      <c r="C73" s="330" t="s">
        <v>605</v>
      </c>
      <c r="D73" s="318" t="s">
        <v>9</v>
      </c>
      <c r="E73" s="302">
        <v>2</v>
      </c>
      <c r="F73" s="331">
        <v>14.68</v>
      </c>
      <c r="G73" s="303" t="s">
        <v>892</v>
      </c>
    </row>
    <row r="74" spans="1:7" ht="57">
      <c r="A74" s="300">
        <f t="shared" si="3"/>
        <v>61</v>
      </c>
      <c r="B74" s="329" t="s">
        <v>604</v>
      </c>
      <c r="C74" s="330" t="s">
        <v>605</v>
      </c>
      <c r="D74" s="317" t="s">
        <v>119</v>
      </c>
      <c r="E74" s="300">
        <v>1</v>
      </c>
      <c r="F74" s="331">
        <v>18.48</v>
      </c>
      <c r="G74" s="303" t="s">
        <v>892</v>
      </c>
    </row>
    <row r="75" spans="1:7" ht="57">
      <c r="A75" s="300">
        <f t="shared" si="3"/>
        <v>62</v>
      </c>
      <c r="B75" s="329" t="s">
        <v>604</v>
      </c>
      <c r="C75" s="330" t="s">
        <v>605</v>
      </c>
      <c r="D75" s="318" t="s">
        <v>8</v>
      </c>
      <c r="E75" s="300">
        <v>1</v>
      </c>
      <c r="F75" s="331">
        <v>4.8</v>
      </c>
      <c r="G75" s="303" t="s">
        <v>892</v>
      </c>
    </row>
    <row r="76" spans="1:7" ht="57">
      <c r="A76" s="300">
        <f t="shared" si="3"/>
        <v>63</v>
      </c>
      <c r="B76" s="329" t="s">
        <v>604</v>
      </c>
      <c r="C76" s="330" t="s">
        <v>605</v>
      </c>
      <c r="D76" s="317" t="s">
        <v>11</v>
      </c>
      <c r="E76" s="300">
        <v>1</v>
      </c>
      <c r="F76" s="333">
        <v>11.1</v>
      </c>
      <c r="G76" s="334" t="s">
        <v>42</v>
      </c>
    </row>
    <row r="77" spans="1:7" ht="57.75" thickBot="1">
      <c r="A77" s="300">
        <f t="shared" si="3"/>
        <v>64</v>
      </c>
      <c r="B77" s="329" t="s">
        <v>604</v>
      </c>
      <c r="C77" s="330" t="s">
        <v>605</v>
      </c>
      <c r="D77" s="318" t="s">
        <v>10</v>
      </c>
      <c r="E77" s="300">
        <v>2</v>
      </c>
      <c r="F77" s="331">
        <v>11.3</v>
      </c>
      <c r="G77" s="303" t="s">
        <v>892</v>
      </c>
    </row>
    <row r="78" spans="1:7" ht="15.75" customHeight="1" thickBot="1">
      <c r="A78" s="724" t="s">
        <v>606</v>
      </c>
      <c r="B78" s="729"/>
      <c r="C78" s="729"/>
      <c r="D78" s="729"/>
      <c r="E78" s="729"/>
      <c r="F78" s="729"/>
      <c r="G78" s="730"/>
    </row>
    <row r="79" spans="1:7" ht="28.5">
      <c r="A79" s="300">
        <v>65</v>
      </c>
      <c r="B79" s="301" t="s">
        <v>607</v>
      </c>
      <c r="C79" s="335" t="s">
        <v>608</v>
      </c>
      <c r="D79" s="301" t="s">
        <v>65</v>
      </c>
      <c r="E79" s="304">
        <v>9</v>
      </c>
      <c r="F79" s="305">
        <v>195.72</v>
      </c>
      <c r="G79" s="334" t="s">
        <v>892</v>
      </c>
    </row>
    <row r="80" spans="1:7" ht="28.5">
      <c r="A80" s="300">
        <f>1+A79</f>
        <v>66</v>
      </c>
      <c r="B80" s="301" t="s">
        <v>607</v>
      </c>
      <c r="C80" s="335" t="s">
        <v>608</v>
      </c>
      <c r="D80" s="301" t="s">
        <v>8</v>
      </c>
      <c r="E80" s="304">
        <v>3</v>
      </c>
      <c r="F80" s="305">
        <v>22.77</v>
      </c>
      <c r="G80" s="334" t="s">
        <v>892</v>
      </c>
    </row>
    <row r="81" spans="1:7" ht="28.5">
      <c r="A81" s="300">
        <f>1+A80</f>
        <v>67</v>
      </c>
      <c r="B81" s="301" t="s">
        <v>607</v>
      </c>
      <c r="C81" s="335" t="s">
        <v>608</v>
      </c>
      <c r="D81" s="301" t="s">
        <v>9</v>
      </c>
      <c r="E81" s="304">
        <v>3</v>
      </c>
      <c r="F81" s="305">
        <v>66.260000000000005</v>
      </c>
      <c r="G81" s="334" t="s">
        <v>892</v>
      </c>
    </row>
    <row r="82" spans="1:7" ht="28.5">
      <c r="A82" s="300">
        <f>1+A81</f>
        <v>68</v>
      </c>
      <c r="B82" s="301" t="s">
        <v>607</v>
      </c>
      <c r="C82" s="335" t="s">
        <v>608</v>
      </c>
      <c r="D82" s="301" t="s">
        <v>10</v>
      </c>
      <c r="E82" s="304">
        <v>3</v>
      </c>
      <c r="F82" s="305">
        <v>44.68</v>
      </c>
      <c r="G82" s="334" t="s">
        <v>892</v>
      </c>
    </row>
    <row r="83" spans="1:7" ht="28.5">
      <c r="A83" s="321">
        <v>69</v>
      </c>
      <c r="B83" s="336" t="s">
        <v>607</v>
      </c>
      <c r="C83" s="337" t="s">
        <v>608</v>
      </c>
      <c r="D83" s="336" t="s">
        <v>11</v>
      </c>
      <c r="E83" s="338">
        <v>2</v>
      </c>
      <c r="F83" s="339">
        <v>21.32</v>
      </c>
      <c r="G83" s="334" t="s">
        <v>42</v>
      </c>
    </row>
    <row r="84" spans="1:7" ht="28.5">
      <c r="A84" s="300">
        <f>1+A83</f>
        <v>70</v>
      </c>
      <c r="B84" s="559" t="s">
        <v>607</v>
      </c>
      <c r="C84" s="577" t="s">
        <v>893</v>
      </c>
      <c r="D84" s="559" t="s">
        <v>65</v>
      </c>
      <c r="E84" s="558">
        <v>21</v>
      </c>
      <c r="F84" s="576">
        <v>343.97</v>
      </c>
      <c r="G84" s="578" t="s">
        <v>892</v>
      </c>
    </row>
    <row r="85" spans="1:7" ht="28.5">
      <c r="A85" s="300">
        <f>1+A84</f>
        <v>71</v>
      </c>
      <c r="B85" s="559" t="s">
        <v>607</v>
      </c>
      <c r="C85" s="577" t="s">
        <v>893</v>
      </c>
      <c r="D85" s="559" t="s">
        <v>8</v>
      </c>
      <c r="E85" s="558">
        <v>6</v>
      </c>
      <c r="F85" s="576">
        <v>33.28</v>
      </c>
      <c r="G85" s="578" t="s">
        <v>892</v>
      </c>
    </row>
    <row r="86" spans="1:7" ht="28.5">
      <c r="A86" s="321">
        <v>72</v>
      </c>
      <c r="B86" s="559" t="s">
        <v>607</v>
      </c>
      <c r="C86" s="577" t="s">
        <v>893</v>
      </c>
      <c r="D86" s="559" t="s">
        <v>9</v>
      </c>
      <c r="E86" s="558">
        <v>11</v>
      </c>
      <c r="F86" s="576">
        <v>101.62</v>
      </c>
      <c r="G86" s="578" t="s">
        <v>892</v>
      </c>
    </row>
    <row r="87" spans="1:7" ht="28.5">
      <c r="A87" s="300">
        <f>1+A86</f>
        <v>73</v>
      </c>
      <c r="B87" s="559" t="s">
        <v>607</v>
      </c>
      <c r="C87" s="577" t="s">
        <v>893</v>
      </c>
      <c r="D87" s="559" t="s">
        <v>10</v>
      </c>
      <c r="E87" s="558">
        <v>3</v>
      </c>
      <c r="F87" s="576">
        <v>27.79</v>
      </c>
      <c r="G87" s="578" t="s">
        <v>892</v>
      </c>
    </row>
    <row r="88" spans="1:7" ht="29.25" thickBot="1">
      <c r="A88" s="300">
        <f>1+A87</f>
        <v>74</v>
      </c>
      <c r="B88" s="559" t="s">
        <v>607</v>
      </c>
      <c r="C88" s="577" t="s">
        <v>893</v>
      </c>
      <c r="D88" s="559" t="s">
        <v>11</v>
      </c>
      <c r="E88" s="558">
        <v>4</v>
      </c>
      <c r="F88" s="576">
        <v>28.93</v>
      </c>
      <c r="G88" s="569" t="s">
        <v>42</v>
      </c>
    </row>
    <row r="89" spans="1:7" ht="15" customHeight="1" thickBot="1">
      <c r="A89" s="724" t="s">
        <v>609</v>
      </c>
      <c r="B89" s="722"/>
      <c r="C89" s="722"/>
      <c r="D89" s="722"/>
      <c r="E89" s="722"/>
      <c r="F89" s="722"/>
      <c r="G89" s="727"/>
    </row>
    <row r="90" spans="1:7" ht="28.5">
      <c r="A90" s="313">
        <v>75</v>
      </c>
      <c r="B90" s="326" t="s">
        <v>610</v>
      </c>
      <c r="C90" s="327" t="s">
        <v>611</v>
      </c>
      <c r="D90" s="315" t="s">
        <v>9</v>
      </c>
      <c r="E90" s="313">
        <v>3</v>
      </c>
      <c r="F90" s="328">
        <v>16.13</v>
      </c>
      <c r="G90" s="303" t="s">
        <v>892</v>
      </c>
    </row>
    <row r="91" spans="1:7" ht="28.5">
      <c r="A91" s="300">
        <f>A90+1</f>
        <v>76</v>
      </c>
      <c r="B91" s="329" t="s">
        <v>610</v>
      </c>
      <c r="C91" s="330" t="s">
        <v>611</v>
      </c>
      <c r="D91" s="317" t="s">
        <v>119</v>
      </c>
      <c r="E91" s="300">
        <v>2</v>
      </c>
      <c r="F91" s="331">
        <v>39.39</v>
      </c>
      <c r="G91" s="303" t="s">
        <v>892</v>
      </c>
    </row>
    <row r="92" spans="1:7" ht="28.5">
      <c r="A92" s="300">
        <f>A91+1</f>
        <v>77</v>
      </c>
      <c r="B92" s="329" t="s">
        <v>610</v>
      </c>
      <c r="C92" s="330" t="s">
        <v>611</v>
      </c>
      <c r="D92" s="318" t="s">
        <v>8</v>
      </c>
      <c r="E92" s="300">
        <v>1</v>
      </c>
      <c r="F92" s="331">
        <v>21.3</v>
      </c>
      <c r="G92" s="303" t="s">
        <v>892</v>
      </c>
    </row>
    <row r="93" spans="1:7" ht="28.5">
      <c r="A93" s="321">
        <v>78</v>
      </c>
      <c r="B93" s="340" t="s">
        <v>610</v>
      </c>
      <c r="C93" s="341" t="s">
        <v>611</v>
      </c>
      <c r="D93" s="342" t="s">
        <v>10</v>
      </c>
      <c r="E93" s="321">
        <v>2</v>
      </c>
      <c r="F93" s="333">
        <v>42.52</v>
      </c>
      <c r="G93" s="303" t="s">
        <v>892</v>
      </c>
    </row>
    <row r="94" spans="1:7" ht="29.25" thickBot="1">
      <c r="A94" s="300">
        <f>A93+1</f>
        <v>79</v>
      </c>
      <c r="B94" s="575" t="s">
        <v>610</v>
      </c>
      <c r="C94" s="574" t="s">
        <v>611</v>
      </c>
      <c r="D94" s="573" t="s">
        <v>11</v>
      </c>
      <c r="E94" s="558">
        <v>15</v>
      </c>
      <c r="F94" s="572">
        <v>177.75</v>
      </c>
      <c r="G94" s="569" t="s">
        <v>42</v>
      </c>
    </row>
    <row r="95" spans="1:7" ht="15" customHeight="1" thickBot="1">
      <c r="A95" s="724" t="s">
        <v>612</v>
      </c>
      <c r="B95" s="722"/>
      <c r="C95" s="722"/>
      <c r="D95" s="722"/>
      <c r="E95" s="722"/>
      <c r="F95" s="722"/>
      <c r="G95" s="727"/>
    </row>
    <row r="96" spans="1:7" ht="28.5">
      <c r="A96" s="300">
        <f>A94+1</f>
        <v>80</v>
      </c>
      <c r="B96" s="301" t="s">
        <v>613</v>
      </c>
      <c r="C96" s="301" t="s">
        <v>614</v>
      </c>
      <c r="D96" s="301" t="s">
        <v>65</v>
      </c>
      <c r="E96" s="300">
        <v>3</v>
      </c>
      <c r="F96" s="306">
        <v>65.459999999999994</v>
      </c>
      <c r="G96" s="303" t="s">
        <v>892</v>
      </c>
    </row>
    <row r="97" spans="1:7" ht="15" customHeight="1">
      <c r="A97" s="300">
        <f>A96+1</f>
        <v>81</v>
      </c>
      <c r="B97" s="301" t="s">
        <v>613</v>
      </c>
      <c r="C97" s="301" t="s">
        <v>614</v>
      </c>
      <c r="D97" s="301" t="s">
        <v>8</v>
      </c>
      <c r="E97" s="300">
        <v>4</v>
      </c>
      <c r="F97" s="306">
        <v>14.55</v>
      </c>
      <c r="G97" s="303" t="s">
        <v>892</v>
      </c>
    </row>
    <row r="98" spans="1:7" ht="28.5">
      <c r="A98" s="300">
        <f>A97+1</f>
        <v>82</v>
      </c>
      <c r="B98" s="301" t="s">
        <v>613</v>
      </c>
      <c r="C98" s="301" t="s">
        <v>614</v>
      </c>
      <c r="D98" s="301" t="s">
        <v>9</v>
      </c>
      <c r="E98" s="300">
        <v>4</v>
      </c>
      <c r="F98" s="306">
        <v>43.05</v>
      </c>
      <c r="G98" s="303" t="s">
        <v>892</v>
      </c>
    </row>
    <row r="99" spans="1:7" ht="28.5">
      <c r="A99" s="300">
        <v>82</v>
      </c>
      <c r="B99" s="301" t="s">
        <v>613</v>
      </c>
      <c r="C99" s="301" t="s">
        <v>614</v>
      </c>
      <c r="D99" s="301" t="s">
        <v>10</v>
      </c>
      <c r="E99" s="300">
        <v>3</v>
      </c>
      <c r="F99" s="306">
        <v>30.6</v>
      </c>
      <c r="G99" s="303" t="s">
        <v>892</v>
      </c>
    </row>
    <row r="100" spans="1:7" ht="28.5">
      <c r="A100" s="300">
        <f>A99+1</f>
        <v>83</v>
      </c>
      <c r="B100" s="571" t="s">
        <v>613</v>
      </c>
      <c r="C100" s="571" t="s">
        <v>614</v>
      </c>
      <c r="D100" s="571" t="s">
        <v>10</v>
      </c>
      <c r="E100" s="570">
        <v>2</v>
      </c>
      <c r="F100" s="557">
        <v>46</v>
      </c>
      <c r="G100" s="569" t="s">
        <v>42</v>
      </c>
    </row>
    <row r="101" spans="1:7" ht="29.25" thickBot="1">
      <c r="A101" s="300">
        <f>A100+1</f>
        <v>84</v>
      </c>
      <c r="B101" s="307" t="s">
        <v>613</v>
      </c>
      <c r="C101" s="308" t="s">
        <v>121</v>
      </c>
      <c r="D101" s="308" t="s">
        <v>121</v>
      </c>
      <c r="E101" s="308">
        <v>1</v>
      </c>
      <c r="F101" s="309">
        <v>2146</v>
      </c>
      <c r="G101" s="312" t="s">
        <v>42</v>
      </c>
    </row>
    <row r="102" spans="1:7" ht="15" customHeight="1" thickBot="1">
      <c r="A102" s="724" t="s">
        <v>615</v>
      </c>
      <c r="B102" s="722"/>
      <c r="C102" s="722"/>
      <c r="D102" s="722"/>
      <c r="E102" s="722"/>
      <c r="F102" s="722"/>
      <c r="G102" s="726"/>
    </row>
    <row r="103" spans="1:7" ht="28.5">
      <c r="A103" s="300">
        <f>A101+1</f>
        <v>85</v>
      </c>
      <c r="B103" s="317" t="s">
        <v>616</v>
      </c>
      <c r="C103" s="317" t="s">
        <v>617</v>
      </c>
      <c r="D103" s="301" t="s">
        <v>65</v>
      </c>
      <c r="E103" s="300">
        <v>1</v>
      </c>
      <c r="F103" s="306">
        <v>10.55</v>
      </c>
      <c r="G103" s="303" t="s">
        <v>872</v>
      </c>
    </row>
    <row r="104" spans="1:7" ht="28.5">
      <c r="A104" s="300">
        <f>A103+1</f>
        <v>86</v>
      </c>
      <c r="B104" s="317" t="s">
        <v>618</v>
      </c>
      <c r="C104" s="317" t="s">
        <v>617</v>
      </c>
      <c r="D104" s="301" t="s">
        <v>8</v>
      </c>
      <c r="E104" s="300">
        <v>1</v>
      </c>
      <c r="F104" s="306">
        <v>20.75</v>
      </c>
      <c r="G104" s="303" t="s">
        <v>872</v>
      </c>
    </row>
    <row r="105" spans="1:7" ht="28.5">
      <c r="A105" s="300">
        <f>A104+1</f>
        <v>87</v>
      </c>
      <c r="B105" s="317" t="s">
        <v>619</v>
      </c>
      <c r="C105" s="317" t="s">
        <v>617</v>
      </c>
      <c r="D105" s="301" t="s">
        <v>9</v>
      </c>
      <c r="E105" s="300">
        <v>1</v>
      </c>
      <c r="F105" s="306">
        <v>8.1199999999999992</v>
      </c>
      <c r="G105" s="303" t="s">
        <v>872</v>
      </c>
    </row>
    <row r="106" spans="1:7" ht="28.5">
      <c r="A106" s="300">
        <f>A105+1</f>
        <v>88</v>
      </c>
      <c r="B106" s="317" t="s">
        <v>620</v>
      </c>
      <c r="C106" s="317" t="s">
        <v>617</v>
      </c>
      <c r="D106" s="301" t="s">
        <v>10</v>
      </c>
      <c r="E106" s="300">
        <v>1</v>
      </c>
      <c r="F106" s="306">
        <v>6.1</v>
      </c>
      <c r="G106" s="303" t="s">
        <v>872</v>
      </c>
    </row>
    <row r="107" spans="1:7" ht="28.5">
      <c r="A107" s="300">
        <v>89</v>
      </c>
      <c r="B107" s="343" t="s">
        <v>620</v>
      </c>
      <c r="C107" s="344" t="s">
        <v>303</v>
      </c>
      <c r="D107" s="344" t="s">
        <v>65</v>
      </c>
      <c r="E107" s="345">
        <v>11</v>
      </c>
      <c r="F107" s="346">
        <v>168.1</v>
      </c>
      <c r="G107" s="346" t="s">
        <v>872</v>
      </c>
    </row>
    <row r="108" spans="1:7" ht="15" customHeight="1">
      <c r="A108" s="300">
        <f>A107+1</f>
        <v>90</v>
      </c>
      <c r="B108" s="343" t="s">
        <v>620</v>
      </c>
      <c r="C108" s="344" t="s">
        <v>303</v>
      </c>
      <c r="D108" s="347" t="s">
        <v>8</v>
      </c>
      <c r="E108" s="304">
        <v>1</v>
      </c>
      <c r="F108" s="305">
        <v>12.6</v>
      </c>
      <c r="G108" s="348" t="s">
        <v>872</v>
      </c>
    </row>
    <row r="109" spans="1:7" ht="28.5">
      <c r="A109" s="300">
        <f>A108+1</f>
        <v>91</v>
      </c>
      <c r="B109" s="343" t="s">
        <v>620</v>
      </c>
      <c r="C109" s="344" t="s">
        <v>303</v>
      </c>
      <c r="D109" s="347" t="s">
        <v>9</v>
      </c>
      <c r="E109" s="304">
        <v>3</v>
      </c>
      <c r="F109" s="305">
        <v>76.400000000000006</v>
      </c>
      <c r="G109" s="348" t="s">
        <v>872</v>
      </c>
    </row>
    <row r="110" spans="1:7" ht="28.5">
      <c r="A110" s="300">
        <f>A109+1</f>
        <v>92</v>
      </c>
      <c r="B110" s="343" t="s">
        <v>620</v>
      </c>
      <c r="C110" s="344" t="s">
        <v>303</v>
      </c>
      <c r="D110" s="347" t="s">
        <v>10</v>
      </c>
      <c r="E110" s="304">
        <v>1</v>
      </c>
      <c r="F110" s="305">
        <v>37</v>
      </c>
      <c r="G110" s="348" t="s">
        <v>872</v>
      </c>
    </row>
    <row r="111" spans="1:7" ht="28.5">
      <c r="A111" s="300">
        <v>93</v>
      </c>
      <c r="B111" s="343" t="s">
        <v>620</v>
      </c>
      <c r="C111" s="344" t="s">
        <v>621</v>
      </c>
      <c r="D111" s="344" t="s">
        <v>65</v>
      </c>
      <c r="E111" s="304">
        <v>3</v>
      </c>
      <c r="F111" s="305">
        <v>154.30000000000001</v>
      </c>
      <c r="G111" s="346" t="s">
        <v>891</v>
      </c>
    </row>
    <row r="112" spans="1:7" ht="28.5">
      <c r="A112" s="300">
        <f>A111+1</f>
        <v>94</v>
      </c>
      <c r="B112" s="343" t="s">
        <v>620</v>
      </c>
      <c r="C112" s="344" t="s">
        <v>621</v>
      </c>
      <c r="D112" s="347" t="s">
        <v>8</v>
      </c>
      <c r="E112" s="304">
        <v>7</v>
      </c>
      <c r="F112" s="305">
        <v>51.7</v>
      </c>
      <c r="G112" s="348" t="s">
        <v>872</v>
      </c>
    </row>
    <row r="113" spans="1:7" ht="28.5">
      <c r="A113" s="300">
        <f>A112+1</f>
        <v>95</v>
      </c>
      <c r="B113" s="343" t="s">
        <v>620</v>
      </c>
      <c r="C113" s="344" t="s">
        <v>621</v>
      </c>
      <c r="D113" s="347" t="s">
        <v>9</v>
      </c>
      <c r="E113" s="304">
        <v>2</v>
      </c>
      <c r="F113" s="305">
        <v>62.5</v>
      </c>
      <c r="G113" s="348" t="s">
        <v>872</v>
      </c>
    </row>
    <row r="114" spans="1:7" ht="28.5">
      <c r="A114" s="300">
        <f>A113+1</f>
        <v>96</v>
      </c>
      <c r="B114" s="343" t="s">
        <v>620</v>
      </c>
      <c r="C114" s="344" t="s">
        <v>621</v>
      </c>
      <c r="D114" s="347" t="s">
        <v>10</v>
      </c>
      <c r="E114" s="304">
        <v>7</v>
      </c>
      <c r="F114" s="305">
        <v>145.1</v>
      </c>
      <c r="G114" s="348" t="s">
        <v>872</v>
      </c>
    </row>
    <row r="115" spans="1:7" ht="15" customHeight="1" thickBot="1">
      <c r="A115" s="300">
        <v>97</v>
      </c>
      <c r="B115" s="349" t="s">
        <v>622</v>
      </c>
      <c r="C115" s="350" t="s">
        <v>121</v>
      </c>
      <c r="D115" s="350" t="s">
        <v>121</v>
      </c>
      <c r="E115" s="350"/>
      <c r="F115" s="351">
        <v>2065</v>
      </c>
      <c r="G115" s="352"/>
    </row>
    <row r="116" spans="1:7" ht="15" customHeight="1" thickBot="1">
      <c r="A116" s="724" t="s">
        <v>623</v>
      </c>
      <c r="B116" s="722"/>
      <c r="C116" s="722"/>
      <c r="D116" s="722"/>
      <c r="E116" s="722"/>
      <c r="F116" s="722"/>
      <c r="G116" s="731"/>
    </row>
    <row r="117" spans="1:7" ht="42.75">
      <c r="A117" s="313">
        <f>A115+1</f>
        <v>98</v>
      </c>
      <c r="B117" s="353" t="s">
        <v>624</v>
      </c>
      <c r="C117" s="354" t="s">
        <v>625</v>
      </c>
      <c r="D117" s="355" t="s">
        <v>119</v>
      </c>
      <c r="E117" s="356">
        <v>1</v>
      </c>
      <c r="F117" s="357">
        <v>18.600000000000001</v>
      </c>
      <c r="G117" s="303" t="s">
        <v>42</v>
      </c>
    </row>
    <row r="118" spans="1:7" ht="42.75">
      <c r="A118" s="300">
        <f>A117+1</f>
        <v>99</v>
      </c>
      <c r="B118" s="358" t="s">
        <v>624</v>
      </c>
      <c r="C118" s="359" t="s">
        <v>625</v>
      </c>
      <c r="D118" s="360" t="s">
        <v>8</v>
      </c>
      <c r="E118" s="356">
        <v>2</v>
      </c>
      <c r="F118" s="357">
        <v>18.600000000000001</v>
      </c>
      <c r="G118" s="303" t="s">
        <v>42</v>
      </c>
    </row>
    <row r="119" spans="1:7" ht="42.75">
      <c r="A119" s="300">
        <f>A118+1</f>
        <v>100</v>
      </c>
      <c r="B119" s="358" t="s">
        <v>624</v>
      </c>
      <c r="C119" s="359" t="s">
        <v>625</v>
      </c>
      <c r="D119" s="360" t="s">
        <v>9</v>
      </c>
      <c r="E119" s="356">
        <v>3</v>
      </c>
      <c r="F119" s="357">
        <v>28.9</v>
      </c>
      <c r="G119" s="303" t="s">
        <v>42</v>
      </c>
    </row>
    <row r="120" spans="1:7" ht="43.5" thickBot="1">
      <c r="A120" s="300">
        <f>A119+1</f>
        <v>101</v>
      </c>
      <c r="B120" s="358" t="s">
        <v>624</v>
      </c>
      <c r="C120" s="359" t="s">
        <v>625</v>
      </c>
      <c r="D120" s="360" t="s">
        <v>10</v>
      </c>
      <c r="E120" s="356">
        <v>3</v>
      </c>
      <c r="F120" s="357">
        <v>35.6</v>
      </c>
      <c r="G120" s="303" t="s">
        <v>42</v>
      </c>
    </row>
    <row r="121" spans="1:7" ht="15" customHeight="1" thickBot="1">
      <c r="A121" s="728" t="s">
        <v>626</v>
      </c>
      <c r="B121" s="722"/>
      <c r="C121" s="722"/>
      <c r="D121" s="722"/>
      <c r="E121" s="722"/>
      <c r="F121" s="722"/>
      <c r="G121" s="726"/>
    </row>
    <row r="122" spans="1:7" ht="15" customHeight="1">
      <c r="A122" s="300">
        <f>A120+1</f>
        <v>102</v>
      </c>
      <c r="B122" s="329" t="s">
        <v>627</v>
      </c>
      <c r="C122" s="361" t="s">
        <v>628</v>
      </c>
      <c r="D122" s="314" t="s">
        <v>119</v>
      </c>
      <c r="E122" s="356">
        <v>38</v>
      </c>
      <c r="F122" s="362">
        <v>1012.54</v>
      </c>
      <c r="G122" s="303" t="s">
        <v>42</v>
      </c>
    </row>
    <row r="123" spans="1:7" ht="28.5">
      <c r="A123" s="300">
        <f t="shared" ref="A123:A139" si="4">A122+1</f>
        <v>103</v>
      </c>
      <c r="B123" s="329" t="s">
        <v>627</v>
      </c>
      <c r="C123" s="361" t="s">
        <v>628</v>
      </c>
      <c r="D123" s="314" t="s">
        <v>9</v>
      </c>
      <c r="E123" s="356">
        <v>28</v>
      </c>
      <c r="F123" s="363">
        <v>402.18</v>
      </c>
      <c r="G123" s="303" t="s">
        <v>42</v>
      </c>
    </row>
    <row r="124" spans="1:7" ht="28.5">
      <c r="A124" s="300">
        <f t="shared" si="4"/>
        <v>104</v>
      </c>
      <c r="B124" s="329" t="s">
        <v>627</v>
      </c>
      <c r="C124" s="361" t="s">
        <v>628</v>
      </c>
      <c r="D124" s="364" t="s">
        <v>10</v>
      </c>
      <c r="E124" s="356">
        <v>4</v>
      </c>
      <c r="F124" s="363">
        <v>39.299999999999997</v>
      </c>
      <c r="G124" s="303" t="s">
        <v>42</v>
      </c>
    </row>
    <row r="125" spans="1:7" ht="28.5">
      <c r="A125" s="300">
        <f t="shared" si="4"/>
        <v>105</v>
      </c>
      <c r="B125" s="329" t="s">
        <v>627</v>
      </c>
      <c r="C125" s="361" t="s">
        <v>628</v>
      </c>
      <c r="D125" s="315" t="s">
        <v>8</v>
      </c>
      <c r="E125" s="356">
        <v>11</v>
      </c>
      <c r="F125" s="363">
        <v>106.4</v>
      </c>
      <c r="G125" s="303" t="s">
        <v>42</v>
      </c>
    </row>
    <row r="126" spans="1:7" ht="28.5">
      <c r="A126" s="300">
        <f t="shared" si="4"/>
        <v>106</v>
      </c>
      <c r="B126" s="317" t="s">
        <v>627</v>
      </c>
      <c r="C126" s="361" t="s">
        <v>628</v>
      </c>
      <c r="D126" s="359" t="s">
        <v>11</v>
      </c>
      <c r="E126" s="365">
        <v>6</v>
      </c>
      <c r="F126" s="366">
        <v>101.1</v>
      </c>
      <c r="G126" s="334" t="s">
        <v>42</v>
      </c>
    </row>
    <row r="127" spans="1:7" ht="28.5">
      <c r="A127" s="300">
        <f t="shared" si="4"/>
        <v>107</v>
      </c>
      <c r="B127" s="320" t="s">
        <v>627</v>
      </c>
      <c r="C127" s="367" t="s">
        <v>629</v>
      </c>
      <c r="D127" s="314" t="s">
        <v>119</v>
      </c>
      <c r="E127" s="368">
        <v>4</v>
      </c>
      <c r="F127" s="362">
        <v>32.1</v>
      </c>
      <c r="G127" s="303" t="s">
        <v>42</v>
      </c>
    </row>
    <row r="128" spans="1:7" ht="28.5">
      <c r="A128" s="300">
        <f t="shared" si="4"/>
        <v>108</v>
      </c>
      <c r="B128" s="320" t="s">
        <v>627</v>
      </c>
      <c r="C128" s="367" t="s">
        <v>629</v>
      </c>
      <c r="D128" s="314" t="s">
        <v>9</v>
      </c>
      <c r="E128" s="368">
        <v>2</v>
      </c>
      <c r="F128" s="362">
        <v>59.1</v>
      </c>
      <c r="G128" s="303" t="s">
        <v>42</v>
      </c>
    </row>
    <row r="129" spans="1:7" ht="28.5">
      <c r="A129" s="300">
        <f t="shared" si="4"/>
        <v>109</v>
      </c>
      <c r="B129" s="320" t="s">
        <v>627</v>
      </c>
      <c r="C129" s="367" t="s">
        <v>629</v>
      </c>
      <c r="D129" s="364" t="s">
        <v>10</v>
      </c>
      <c r="E129" s="368">
        <v>1</v>
      </c>
      <c r="F129" s="362">
        <v>7.8</v>
      </c>
      <c r="G129" s="303" t="s">
        <v>42</v>
      </c>
    </row>
    <row r="130" spans="1:7" ht="28.5">
      <c r="A130" s="300">
        <f t="shared" si="4"/>
        <v>110</v>
      </c>
      <c r="B130" s="320" t="s">
        <v>627</v>
      </c>
      <c r="C130" s="367" t="s">
        <v>629</v>
      </c>
      <c r="D130" s="315" t="s">
        <v>8</v>
      </c>
      <c r="E130" s="368">
        <v>1</v>
      </c>
      <c r="F130" s="362">
        <v>19</v>
      </c>
      <c r="G130" s="303" t="s">
        <v>42</v>
      </c>
    </row>
    <row r="131" spans="1:7" ht="28.5">
      <c r="A131" s="300">
        <f t="shared" si="4"/>
        <v>111</v>
      </c>
      <c r="B131" s="320" t="s">
        <v>627</v>
      </c>
      <c r="C131" s="367" t="s">
        <v>629</v>
      </c>
      <c r="D131" s="359" t="s">
        <v>11</v>
      </c>
      <c r="E131" s="368">
        <v>4</v>
      </c>
      <c r="F131" s="362">
        <v>43.5</v>
      </c>
      <c r="G131" s="303" t="s">
        <v>42</v>
      </c>
    </row>
    <row r="132" spans="1:7" ht="28.5">
      <c r="A132" s="300">
        <f t="shared" si="4"/>
        <v>112</v>
      </c>
      <c r="B132" s="320" t="s">
        <v>627</v>
      </c>
      <c r="C132" s="369" t="s">
        <v>630</v>
      </c>
      <c r="D132" s="370" t="s">
        <v>65</v>
      </c>
      <c r="E132" s="371">
        <v>1</v>
      </c>
      <c r="F132" s="372">
        <v>18</v>
      </c>
      <c r="G132" s="303" t="s">
        <v>42</v>
      </c>
    </row>
    <row r="133" spans="1:7" ht="28.5">
      <c r="A133" s="300">
        <f t="shared" si="4"/>
        <v>113</v>
      </c>
      <c r="B133" s="320" t="s">
        <v>627</v>
      </c>
      <c r="C133" s="369" t="s">
        <v>630</v>
      </c>
      <c r="D133" s="373" t="s">
        <v>8</v>
      </c>
      <c r="E133" s="371">
        <v>1</v>
      </c>
      <c r="F133" s="372">
        <v>2</v>
      </c>
      <c r="G133" s="303" t="s">
        <v>42</v>
      </c>
    </row>
    <row r="134" spans="1:7" ht="28.5">
      <c r="A134" s="300">
        <f t="shared" si="4"/>
        <v>114</v>
      </c>
      <c r="B134" s="320" t="s">
        <v>627</v>
      </c>
      <c r="C134" s="367" t="s">
        <v>631</v>
      </c>
      <c r="D134" s="314" t="s">
        <v>119</v>
      </c>
      <c r="E134" s="372">
        <v>1</v>
      </c>
      <c r="F134" s="362">
        <v>126.61</v>
      </c>
      <c r="G134" s="303" t="s">
        <v>42</v>
      </c>
    </row>
    <row r="135" spans="1:7" ht="28.5">
      <c r="A135" s="300">
        <f t="shared" si="4"/>
        <v>115</v>
      </c>
      <c r="B135" s="320" t="s">
        <v>627</v>
      </c>
      <c r="C135" s="367" t="s">
        <v>631</v>
      </c>
      <c r="D135" s="314" t="s">
        <v>9</v>
      </c>
      <c r="E135" s="372">
        <v>2</v>
      </c>
      <c r="F135" s="362">
        <v>19.5</v>
      </c>
      <c r="G135" s="303" t="s">
        <v>42</v>
      </c>
    </row>
    <row r="136" spans="1:7" ht="15" customHeight="1">
      <c r="A136" s="300">
        <f t="shared" si="4"/>
        <v>116</v>
      </c>
      <c r="B136" s="320" t="s">
        <v>627</v>
      </c>
      <c r="C136" s="367" t="s">
        <v>631</v>
      </c>
      <c r="D136" s="364" t="s">
        <v>10</v>
      </c>
      <c r="E136" s="372">
        <v>1</v>
      </c>
      <c r="F136" s="362">
        <v>7</v>
      </c>
      <c r="G136" s="303" t="s">
        <v>42</v>
      </c>
    </row>
    <row r="137" spans="1:7" ht="28.5">
      <c r="A137" s="300">
        <f t="shared" si="4"/>
        <v>117</v>
      </c>
      <c r="B137" s="320" t="s">
        <v>627</v>
      </c>
      <c r="C137" s="367" t="s">
        <v>631</v>
      </c>
      <c r="D137" s="315" t="s">
        <v>8</v>
      </c>
      <c r="E137" s="372">
        <v>2</v>
      </c>
      <c r="F137" s="362">
        <v>9.8000000000000007</v>
      </c>
      <c r="G137" s="303" t="s">
        <v>42</v>
      </c>
    </row>
    <row r="138" spans="1:7" ht="28.5">
      <c r="A138" s="300">
        <f t="shared" si="4"/>
        <v>118</v>
      </c>
      <c r="B138" s="320" t="s">
        <v>627</v>
      </c>
      <c r="C138" s="367" t="s">
        <v>631</v>
      </c>
      <c r="D138" s="359" t="s">
        <v>11</v>
      </c>
      <c r="E138" s="372">
        <v>2</v>
      </c>
      <c r="F138" s="362">
        <v>17.510000000000002</v>
      </c>
      <c r="G138" s="303" t="s">
        <v>42</v>
      </c>
    </row>
    <row r="139" spans="1:7" ht="29.25" thickBot="1">
      <c r="A139" s="307">
        <f t="shared" si="4"/>
        <v>119</v>
      </c>
      <c r="B139" s="374" t="s">
        <v>627</v>
      </c>
      <c r="C139" s="375" t="s">
        <v>121</v>
      </c>
      <c r="D139" s="308" t="s">
        <v>121</v>
      </c>
      <c r="E139" s="308"/>
      <c r="F139" s="376">
        <v>8368</v>
      </c>
      <c r="G139" s="377"/>
    </row>
    <row r="140" spans="1:7" ht="15" customHeight="1" thickBot="1">
      <c r="A140" s="724" t="s">
        <v>632</v>
      </c>
      <c r="B140" s="722"/>
      <c r="C140" s="722"/>
      <c r="D140" s="722"/>
      <c r="E140" s="722"/>
      <c r="F140" s="722"/>
      <c r="G140" s="726"/>
    </row>
    <row r="141" spans="1:7" ht="28.5">
      <c r="A141" s="300">
        <f>A139+1</f>
        <v>120</v>
      </c>
      <c r="B141" s="301" t="s">
        <v>633</v>
      </c>
      <c r="C141" s="361" t="s">
        <v>628</v>
      </c>
      <c r="D141" s="378" t="s">
        <v>119</v>
      </c>
      <c r="E141" s="379">
        <v>51</v>
      </c>
      <c r="F141" s="380">
        <v>1420.69</v>
      </c>
      <c r="G141" s="303" t="s">
        <v>42</v>
      </c>
    </row>
    <row r="142" spans="1:7" ht="28.5">
      <c r="A142" s="300">
        <f t="shared" ref="A142:A149" si="5">A141+1</f>
        <v>121</v>
      </c>
      <c r="B142" s="301" t="s">
        <v>633</v>
      </c>
      <c r="C142" s="361" t="s">
        <v>628</v>
      </c>
      <c r="D142" s="359" t="s">
        <v>9</v>
      </c>
      <c r="E142" s="381">
        <v>9</v>
      </c>
      <c r="F142" s="380">
        <v>290.5</v>
      </c>
      <c r="G142" s="303" t="s">
        <v>42</v>
      </c>
    </row>
    <row r="143" spans="1:7" ht="15" customHeight="1">
      <c r="A143" s="300">
        <f t="shared" si="5"/>
        <v>122</v>
      </c>
      <c r="B143" s="301" t="s">
        <v>633</v>
      </c>
      <c r="C143" s="361" t="s">
        <v>628</v>
      </c>
      <c r="D143" s="361" t="s">
        <v>11</v>
      </c>
      <c r="E143" s="381">
        <v>1</v>
      </c>
      <c r="F143" s="380">
        <v>15.14</v>
      </c>
      <c r="G143" s="303" t="s">
        <v>42</v>
      </c>
    </row>
    <row r="144" spans="1:7" ht="28.5">
      <c r="A144" s="300">
        <f t="shared" si="5"/>
        <v>123</v>
      </c>
      <c r="B144" s="301" t="s">
        <v>633</v>
      </c>
      <c r="C144" s="361" t="s">
        <v>628</v>
      </c>
      <c r="D144" s="361" t="s">
        <v>10</v>
      </c>
      <c r="E144" s="381">
        <v>1</v>
      </c>
      <c r="F144" s="380">
        <v>16.46</v>
      </c>
      <c r="G144" s="303" t="s">
        <v>42</v>
      </c>
    </row>
    <row r="145" spans="1:7" ht="28.5">
      <c r="A145" s="300">
        <f t="shared" si="5"/>
        <v>124</v>
      </c>
      <c r="B145" s="301" t="s">
        <v>633</v>
      </c>
      <c r="C145" s="361" t="s">
        <v>628</v>
      </c>
      <c r="D145" s="361" t="s">
        <v>8</v>
      </c>
      <c r="E145" s="381">
        <v>8</v>
      </c>
      <c r="F145" s="380">
        <v>45.65</v>
      </c>
      <c r="G145" s="303" t="s">
        <v>42</v>
      </c>
    </row>
    <row r="146" spans="1:7" ht="28.5">
      <c r="A146" s="300">
        <f t="shared" si="5"/>
        <v>125</v>
      </c>
      <c r="B146" s="301" t="s">
        <v>633</v>
      </c>
      <c r="C146" s="301" t="s">
        <v>634</v>
      </c>
      <c r="D146" s="354" t="s">
        <v>119</v>
      </c>
      <c r="E146" s="365">
        <v>4</v>
      </c>
      <c r="F146" s="382">
        <v>39.299999999999997</v>
      </c>
      <c r="G146" s="303" t="s">
        <v>42</v>
      </c>
    </row>
    <row r="147" spans="1:7" ht="28.5">
      <c r="A147" s="300">
        <f t="shared" si="5"/>
        <v>126</v>
      </c>
      <c r="B147" s="301" t="s">
        <v>633</v>
      </c>
      <c r="C147" s="301" t="s">
        <v>634</v>
      </c>
      <c r="D147" s="360" t="s">
        <v>10</v>
      </c>
      <c r="E147" s="365">
        <v>1</v>
      </c>
      <c r="F147" s="382">
        <v>10.3</v>
      </c>
      <c r="G147" s="303" t="s">
        <v>42</v>
      </c>
    </row>
    <row r="148" spans="1:7" ht="28.5">
      <c r="A148" s="300">
        <f t="shared" si="5"/>
        <v>127</v>
      </c>
      <c r="B148" s="301" t="s">
        <v>633</v>
      </c>
      <c r="C148" s="301" t="s">
        <v>634</v>
      </c>
      <c r="D148" s="360" t="s">
        <v>11</v>
      </c>
      <c r="E148" s="365">
        <v>1</v>
      </c>
      <c r="F148" s="382">
        <v>11.8</v>
      </c>
      <c r="G148" s="303" t="s">
        <v>42</v>
      </c>
    </row>
    <row r="149" spans="1:7" ht="28.5">
      <c r="A149" s="300">
        <f t="shared" si="5"/>
        <v>128</v>
      </c>
      <c r="B149" s="301" t="s">
        <v>633</v>
      </c>
      <c r="C149" s="301" t="s">
        <v>634</v>
      </c>
      <c r="D149" s="360" t="s">
        <v>8</v>
      </c>
      <c r="E149" s="365">
        <v>2</v>
      </c>
      <c r="F149" s="382">
        <v>7</v>
      </c>
      <c r="G149" s="303" t="s">
        <v>42</v>
      </c>
    </row>
    <row r="150" spans="1:7" ht="28.5">
      <c r="A150" s="300">
        <v>129</v>
      </c>
      <c r="B150" s="301" t="s">
        <v>633</v>
      </c>
      <c r="C150" s="301" t="s">
        <v>634</v>
      </c>
      <c r="D150" s="360" t="s">
        <v>9</v>
      </c>
      <c r="E150" s="365">
        <v>2</v>
      </c>
      <c r="F150" s="382">
        <v>10.050000000000001</v>
      </c>
      <c r="G150" s="303" t="s">
        <v>42</v>
      </c>
    </row>
    <row r="151" spans="1:7" ht="28.5">
      <c r="A151" s="300">
        <f>A150+1</f>
        <v>130</v>
      </c>
      <c r="B151" s="301" t="s">
        <v>633</v>
      </c>
      <c r="C151" s="301" t="s">
        <v>890</v>
      </c>
      <c r="D151" s="360" t="s">
        <v>119</v>
      </c>
      <c r="E151" s="365">
        <v>10</v>
      </c>
      <c r="F151" s="382">
        <v>138.28</v>
      </c>
      <c r="G151" s="303" t="s">
        <v>42</v>
      </c>
    </row>
    <row r="152" spans="1:7" ht="28.5">
      <c r="A152" s="300">
        <f>A151+1</f>
        <v>131</v>
      </c>
      <c r="B152" s="301" t="s">
        <v>633</v>
      </c>
      <c r="C152" s="301" t="s">
        <v>890</v>
      </c>
      <c r="D152" s="360" t="s">
        <v>10</v>
      </c>
      <c r="E152" s="365">
        <v>3</v>
      </c>
      <c r="F152" s="382">
        <v>30.67</v>
      </c>
      <c r="G152" s="303" t="s">
        <v>42</v>
      </c>
    </row>
    <row r="153" spans="1:7" ht="28.5">
      <c r="A153" s="300">
        <v>132</v>
      </c>
      <c r="B153" s="301" t="s">
        <v>633</v>
      </c>
      <c r="C153" s="301" t="s">
        <v>890</v>
      </c>
      <c r="D153" s="360" t="s">
        <v>8</v>
      </c>
      <c r="E153" s="365">
        <v>4</v>
      </c>
      <c r="F153" s="382">
        <v>12.24</v>
      </c>
      <c r="G153" s="303" t="s">
        <v>42</v>
      </c>
    </row>
    <row r="154" spans="1:7" ht="28.5">
      <c r="A154" s="300">
        <v>133</v>
      </c>
      <c r="B154" s="301" t="s">
        <v>633</v>
      </c>
      <c r="C154" s="301" t="s">
        <v>890</v>
      </c>
      <c r="D154" s="360" t="s">
        <v>9</v>
      </c>
      <c r="E154" s="365">
        <v>5</v>
      </c>
      <c r="F154" s="382">
        <v>81.260000000000005</v>
      </c>
      <c r="G154" s="303" t="s">
        <v>42</v>
      </c>
    </row>
    <row r="155" spans="1:7" ht="28.5">
      <c r="A155" s="570">
        <v>134</v>
      </c>
      <c r="B155" s="571" t="s">
        <v>633</v>
      </c>
      <c r="C155" s="571" t="s">
        <v>628</v>
      </c>
      <c r="D155" s="587" t="s">
        <v>119</v>
      </c>
      <c r="E155" s="588">
        <v>17</v>
      </c>
      <c r="F155" s="589">
        <v>296</v>
      </c>
      <c r="G155" s="569" t="s">
        <v>42</v>
      </c>
    </row>
    <row r="156" spans="1:7" ht="15" customHeight="1">
      <c r="A156" s="570">
        <v>135</v>
      </c>
      <c r="B156" s="571" t="s">
        <v>633</v>
      </c>
      <c r="C156" s="571" t="s">
        <v>628</v>
      </c>
      <c r="D156" s="587" t="s">
        <v>9</v>
      </c>
      <c r="E156" s="588">
        <v>4</v>
      </c>
      <c r="F156" s="589">
        <v>129.97</v>
      </c>
      <c r="G156" s="569" t="s">
        <v>42</v>
      </c>
    </row>
    <row r="157" spans="1:7" ht="29.25" thickBot="1">
      <c r="A157" s="570">
        <v>136</v>
      </c>
      <c r="B157" s="571" t="s">
        <v>633</v>
      </c>
      <c r="C157" s="571" t="s">
        <v>628</v>
      </c>
      <c r="D157" s="587" t="s">
        <v>8</v>
      </c>
      <c r="E157" s="588">
        <v>2</v>
      </c>
      <c r="F157" s="589">
        <v>16.11</v>
      </c>
      <c r="G157" s="569" t="s">
        <v>42</v>
      </c>
    </row>
    <row r="158" spans="1:7" ht="15" customHeight="1" thickBot="1">
      <c r="A158" s="724" t="s">
        <v>635</v>
      </c>
      <c r="B158" s="722"/>
      <c r="C158" s="722"/>
      <c r="D158" s="722"/>
      <c r="E158" s="722"/>
      <c r="F158" s="722"/>
      <c r="G158" s="726"/>
    </row>
    <row r="159" spans="1:7" ht="42.75">
      <c r="A159" s="300">
        <f>A157+1</f>
        <v>137</v>
      </c>
      <c r="B159" s="383" t="s">
        <v>636</v>
      </c>
      <c r="C159" s="301" t="s">
        <v>637</v>
      </c>
      <c r="D159" s="301" t="s">
        <v>65</v>
      </c>
      <c r="E159" s="300">
        <v>3</v>
      </c>
      <c r="F159" s="306">
        <v>75.17</v>
      </c>
      <c r="G159" s="303" t="s">
        <v>42</v>
      </c>
    </row>
    <row r="160" spans="1:7" ht="42.75">
      <c r="A160" s="300">
        <f>A159+1</f>
        <v>138</v>
      </c>
      <c r="B160" s="383" t="s">
        <v>636</v>
      </c>
      <c r="C160" s="301" t="s">
        <v>637</v>
      </c>
      <c r="D160" s="301" t="s">
        <v>9</v>
      </c>
      <c r="E160" s="300">
        <v>2</v>
      </c>
      <c r="F160" s="306">
        <v>24.37</v>
      </c>
      <c r="G160" s="303" t="s">
        <v>42</v>
      </c>
    </row>
    <row r="161" spans="1:7" ht="42.75">
      <c r="A161" s="300">
        <f>A160+1</f>
        <v>139</v>
      </c>
      <c r="B161" s="383" t="s">
        <v>636</v>
      </c>
      <c r="C161" s="301" t="s">
        <v>637</v>
      </c>
      <c r="D161" s="301" t="s">
        <v>10</v>
      </c>
      <c r="E161" s="300">
        <v>1</v>
      </c>
      <c r="F161" s="306">
        <v>8</v>
      </c>
      <c r="G161" s="303" t="s">
        <v>42</v>
      </c>
    </row>
    <row r="162" spans="1:7" ht="42.75">
      <c r="A162" s="300">
        <f>A161+1</f>
        <v>140</v>
      </c>
      <c r="B162" s="383" t="s">
        <v>636</v>
      </c>
      <c r="C162" s="301" t="s">
        <v>637</v>
      </c>
      <c r="D162" s="301" t="s">
        <v>11</v>
      </c>
      <c r="E162" s="300">
        <v>4</v>
      </c>
      <c r="F162" s="306">
        <v>56.14</v>
      </c>
      <c r="G162" s="303" t="s">
        <v>42</v>
      </c>
    </row>
    <row r="163" spans="1:7" ht="15" customHeight="1">
      <c r="A163" s="300">
        <v>141</v>
      </c>
      <c r="B163" s="383" t="s">
        <v>636</v>
      </c>
      <c r="C163" s="301" t="s">
        <v>637</v>
      </c>
      <c r="D163" s="301" t="s">
        <v>8</v>
      </c>
      <c r="E163" s="300">
        <v>2</v>
      </c>
      <c r="F163" s="306">
        <v>37.82</v>
      </c>
      <c r="G163" s="303" t="s">
        <v>42</v>
      </c>
    </row>
    <row r="164" spans="1:7" ht="43.5" thickBot="1">
      <c r="A164" s="307">
        <v>142</v>
      </c>
      <c r="B164" s="568" t="s">
        <v>636</v>
      </c>
      <c r="C164" s="567" t="s">
        <v>121</v>
      </c>
      <c r="D164" s="567" t="s">
        <v>121</v>
      </c>
      <c r="E164" s="307"/>
      <c r="F164" s="309">
        <v>3500</v>
      </c>
      <c r="G164" s="311"/>
    </row>
    <row r="165" spans="1:7" ht="15" thickBot="1">
      <c r="A165" s="724" t="s">
        <v>638</v>
      </c>
      <c r="B165" s="722"/>
      <c r="C165" s="722"/>
      <c r="D165" s="722"/>
      <c r="E165" s="722"/>
      <c r="F165" s="722"/>
      <c r="G165" s="726"/>
    </row>
    <row r="166" spans="1:7" ht="42.75">
      <c r="A166" s="300">
        <f>A164+1</f>
        <v>143</v>
      </c>
      <c r="B166" s="383" t="s">
        <v>639</v>
      </c>
      <c r="C166" s="301" t="s">
        <v>640</v>
      </c>
      <c r="D166" s="301" t="s">
        <v>65</v>
      </c>
      <c r="E166" s="300">
        <v>2</v>
      </c>
      <c r="F166" s="306">
        <v>33.5</v>
      </c>
      <c r="G166" s="303" t="s">
        <v>42</v>
      </c>
    </row>
    <row r="167" spans="1:7" ht="42.75">
      <c r="A167" s="300">
        <f>A166+1</f>
        <v>144</v>
      </c>
      <c r="B167" s="383" t="s">
        <v>639</v>
      </c>
      <c r="C167" s="301" t="s">
        <v>640</v>
      </c>
      <c r="D167" s="301" t="s">
        <v>9</v>
      </c>
      <c r="E167" s="300">
        <v>1</v>
      </c>
      <c r="F167" s="306">
        <v>13.4</v>
      </c>
      <c r="G167" s="303" t="s">
        <v>42</v>
      </c>
    </row>
    <row r="168" spans="1:7" ht="15.75" customHeight="1">
      <c r="A168" s="300">
        <f>A167+1</f>
        <v>145</v>
      </c>
      <c r="B168" s="383" t="s">
        <v>639</v>
      </c>
      <c r="C168" s="301" t="s">
        <v>640</v>
      </c>
      <c r="D168" s="301" t="s">
        <v>10</v>
      </c>
      <c r="E168" s="300">
        <v>1</v>
      </c>
      <c r="F168" s="306">
        <v>11.1</v>
      </c>
      <c r="G168" s="303" t="s">
        <v>42</v>
      </c>
    </row>
    <row r="169" spans="1:7" ht="42.75">
      <c r="A169" s="300">
        <f>A168+1</f>
        <v>146</v>
      </c>
      <c r="B169" s="383" t="s">
        <v>639</v>
      </c>
      <c r="C169" s="301" t="s">
        <v>640</v>
      </c>
      <c r="D169" s="301" t="s">
        <v>8</v>
      </c>
      <c r="E169" s="300">
        <v>1</v>
      </c>
      <c r="F169" s="306">
        <v>8.8000000000000007</v>
      </c>
      <c r="G169" s="303" t="s">
        <v>42</v>
      </c>
    </row>
    <row r="170" spans="1:7" ht="15" customHeight="1">
      <c r="A170" s="300">
        <v>147</v>
      </c>
      <c r="B170" s="383" t="s">
        <v>639</v>
      </c>
      <c r="C170" s="301" t="s">
        <v>640</v>
      </c>
      <c r="D170" s="301" t="s">
        <v>11</v>
      </c>
      <c r="E170" s="300">
        <v>2</v>
      </c>
      <c r="F170" s="306">
        <v>25.5</v>
      </c>
      <c r="G170" s="303" t="s">
        <v>42</v>
      </c>
    </row>
    <row r="171" spans="1:7" ht="43.5" thickBot="1">
      <c r="A171" s="307">
        <v>148</v>
      </c>
      <c r="B171" s="568" t="s">
        <v>639</v>
      </c>
      <c r="C171" s="567" t="s">
        <v>121</v>
      </c>
      <c r="D171" s="567" t="s">
        <v>121</v>
      </c>
      <c r="E171" s="308"/>
      <c r="F171" s="309">
        <v>1380</v>
      </c>
      <c r="G171" s="312"/>
    </row>
    <row r="172" spans="1:7" ht="15" thickBot="1">
      <c r="A172" s="724" t="s">
        <v>641</v>
      </c>
      <c r="B172" s="722"/>
      <c r="C172" s="722"/>
      <c r="D172" s="722"/>
      <c r="E172" s="722"/>
      <c r="F172" s="722"/>
      <c r="G172" s="726"/>
    </row>
    <row r="173" spans="1:7" ht="57">
      <c r="A173" s="300">
        <f>A171+1</f>
        <v>149</v>
      </c>
      <c r="B173" s="301" t="s">
        <v>642</v>
      </c>
      <c r="C173" s="301" t="s">
        <v>643</v>
      </c>
      <c r="D173" s="301" t="s">
        <v>65</v>
      </c>
      <c r="E173" s="300">
        <v>1</v>
      </c>
      <c r="F173" s="306">
        <v>54</v>
      </c>
      <c r="G173" s="303" t="s">
        <v>42</v>
      </c>
    </row>
    <row r="174" spans="1:7" ht="57">
      <c r="A174" s="300">
        <f>A173+1</f>
        <v>150</v>
      </c>
      <c r="B174" s="301" t="s">
        <v>642</v>
      </c>
      <c r="C174" s="301" t="s">
        <v>643</v>
      </c>
      <c r="D174" s="301" t="s">
        <v>9</v>
      </c>
      <c r="E174" s="300">
        <v>1</v>
      </c>
      <c r="F174" s="306">
        <v>50</v>
      </c>
      <c r="G174" s="303" t="s">
        <v>42</v>
      </c>
    </row>
    <row r="175" spans="1:7" ht="57">
      <c r="A175" s="300">
        <f>A174+1</f>
        <v>151</v>
      </c>
      <c r="B175" s="301" t="s">
        <v>642</v>
      </c>
      <c r="C175" s="301" t="s">
        <v>643</v>
      </c>
      <c r="D175" s="301" t="s">
        <v>10</v>
      </c>
      <c r="E175" s="300">
        <v>1</v>
      </c>
      <c r="F175" s="306">
        <v>23</v>
      </c>
      <c r="G175" s="303" t="s">
        <v>42</v>
      </c>
    </row>
    <row r="176" spans="1:7" ht="14.25" customHeight="1">
      <c r="A176" s="300">
        <v>152</v>
      </c>
      <c r="B176" s="301" t="s">
        <v>642</v>
      </c>
      <c r="C176" s="301" t="s">
        <v>643</v>
      </c>
      <c r="D176" s="301" t="s">
        <v>8</v>
      </c>
      <c r="E176" s="300">
        <v>1</v>
      </c>
      <c r="F176" s="306">
        <v>47</v>
      </c>
      <c r="G176" s="303" t="s">
        <v>42</v>
      </c>
    </row>
    <row r="177" spans="1:7" ht="57.75" thickBot="1">
      <c r="A177" s="307">
        <v>153</v>
      </c>
      <c r="B177" s="398" t="s">
        <v>642</v>
      </c>
      <c r="C177" s="567" t="s">
        <v>121</v>
      </c>
      <c r="D177" s="567" t="s">
        <v>121</v>
      </c>
      <c r="E177" s="308"/>
      <c r="F177" s="309">
        <v>2018</v>
      </c>
      <c r="G177" s="312"/>
    </row>
    <row r="178" spans="1:7">
      <c r="A178" s="737" t="s">
        <v>644</v>
      </c>
      <c r="B178" s="738"/>
      <c r="C178" s="738"/>
      <c r="D178" s="738"/>
      <c r="E178" s="738"/>
      <c r="F178" s="738"/>
      <c r="G178" s="739"/>
    </row>
    <row r="179" spans="1:7" ht="15" customHeight="1">
      <c r="A179" s="300">
        <f>A177+1</f>
        <v>154</v>
      </c>
      <c r="B179" s="343" t="s">
        <v>645</v>
      </c>
      <c r="C179" s="384" t="s">
        <v>646</v>
      </c>
      <c r="D179" s="385" t="s">
        <v>10</v>
      </c>
      <c r="E179" s="386">
        <v>1</v>
      </c>
      <c r="F179" s="566">
        <v>91</v>
      </c>
      <c r="G179" s="303" t="s">
        <v>42</v>
      </c>
    </row>
    <row r="180" spans="1:7" ht="42.75">
      <c r="A180" s="300">
        <f>A179+1</f>
        <v>155</v>
      </c>
      <c r="B180" s="343" t="s">
        <v>645</v>
      </c>
      <c r="C180" s="384" t="s">
        <v>646</v>
      </c>
      <c r="D180" s="359" t="s">
        <v>8</v>
      </c>
      <c r="E180" s="386">
        <v>2</v>
      </c>
      <c r="F180" s="566">
        <v>32.700000000000003</v>
      </c>
      <c r="G180" s="303" t="s">
        <v>42</v>
      </c>
    </row>
    <row r="181" spans="1:7" ht="42.75">
      <c r="A181" s="300">
        <f>A180+1</f>
        <v>156</v>
      </c>
      <c r="B181" s="343" t="s">
        <v>645</v>
      </c>
      <c r="C181" s="384" t="s">
        <v>646</v>
      </c>
      <c r="D181" s="359" t="s">
        <v>9</v>
      </c>
      <c r="E181" s="386">
        <v>1</v>
      </c>
      <c r="F181" s="566">
        <v>29.6</v>
      </c>
      <c r="G181" s="303" t="s">
        <v>42</v>
      </c>
    </row>
    <row r="182" spans="1:7" ht="42.75">
      <c r="A182" s="300">
        <f>A181+1</f>
        <v>157</v>
      </c>
      <c r="B182" s="343" t="s">
        <v>645</v>
      </c>
      <c r="C182" s="384" t="s">
        <v>646</v>
      </c>
      <c r="D182" s="385" t="s">
        <v>65</v>
      </c>
      <c r="E182" s="386">
        <v>4</v>
      </c>
      <c r="F182" s="566">
        <v>112</v>
      </c>
      <c r="G182" s="303" t="s">
        <v>42</v>
      </c>
    </row>
    <row r="183" spans="1:7" ht="15" customHeight="1">
      <c r="A183" s="300">
        <v>158</v>
      </c>
      <c r="B183" s="343" t="s">
        <v>645</v>
      </c>
      <c r="C183" s="384" t="s">
        <v>646</v>
      </c>
      <c r="D183" s="385" t="s">
        <v>11</v>
      </c>
      <c r="E183" s="386">
        <v>1</v>
      </c>
      <c r="F183" s="566">
        <v>62.7</v>
      </c>
      <c r="G183" s="303" t="s">
        <v>42</v>
      </c>
    </row>
    <row r="184" spans="1:7" ht="44.25" thickBot="1">
      <c r="A184" s="307">
        <v>159</v>
      </c>
      <c r="B184" s="565" t="s">
        <v>645</v>
      </c>
      <c r="C184" s="564" t="s">
        <v>121</v>
      </c>
      <c r="D184" s="563" t="s">
        <v>121</v>
      </c>
      <c r="E184" s="562"/>
      <c r="F184" s="561">
        <v>4900</v>
      </c>
      <c r="G184" s="312"/>
    </row>
    <row r="185" spans="1:7" ht="15" customHeight="1" thickBot="1">
      <c r="A185" s="724" t="s">
        <v>647</v>
      </c>
      <c r="B185" s="722"/>
      <c r="C185" s="722"/>
      <c r="D185" s="722"/>
      <c r="E185" s="722"/>
      <c r="F185" s="722"/>
      <c r="G185" s="726"/>
    </row>
    <row r="186" spans="1:7" ht="42.75">
      <c r="A186" s="300">
        <f>A184+1</f>
        <v>160</v>
      </c>
      <c r="B186" s="301" t="s">
        <v>648</v>
      </c>
      <c r="C186" s="301" t="s">
        <v>649</v>
      </c>
      <c r="D186" s="354" t="s">
        <v>119</v>
      </c>
      <c r="E186" s="304">
        <v>19</v>
      </c>
      <c r="F186" s="305">
        <v>480.23</v>
      </c>
      <c r="G186" s="303" t="s">
        <v>42</v>
      </c>
    </row>
    <row r="187" spans="1:7" ht="42.75">
      <c r="A187" s="300">
        <f t="shared" ref="A187:A193" si="6">A186+1</f>
        <v>161</v>
      </c>
      <c r="B187" s="301" t="s">
        <v>648</v>
      </c>
      <c r="C187" s="301" t="s">
        <v>649</v>
      </c>
      <c r="D187" s="360" t="s">
        <v>8</v>
      </c>
      <c r="E187" s="304">
        <v>6</v>
      </c>
      <c r="F187" s="305">
        <v>69.239999999999995</v>
      </c>
      <c r="G187" s="303" t="s">
        <v>42</v>
      </c>
    </row>
    <row r="188" spans="1:7" ht="42.75">
      <c r="A188" s="300">
        <f t="shared" si="6"/>
        <v>162</v>
      </c>
      <c r="B188" s="301" t="s">
        <v>648</v>
      </c>
      <c r="C188" s="301" t="s">
        <v>649</v>
      </c>
      <c r="D188" s="360" t="s">
        <v>9</v>
      </c>
      <c r="E188" s="304">
        <v>16</v>
      </c>
      <c r="F188" s="305">
        <v>166.23</v>
      </c>
      <c r="G188" s="303" t="s">
        <v>42</v>
      </c>
    </row>
    <row r="189" spans="1:7" ht="42.75">
      <c r="A189" s="300">
        <f t="shared" si="6"/>
        <v>163</v>
      </c>
      <c r="B189" s="301" t="s">
        <v>648</v>
      </c>
      <c r="C189" s="301" t="s">
        <v>649</v>
      </c>
      <c r="D189" s="360" t="s">
        <v>10</v>
      </c>
      <c r="E189" s="304">
        <v>4</v>
      </c>
      <c r="F189" s="305">
        <v>129.88999999999999</v>
      </c>
      <c r="G189" s="303" t="s">
        <v>42</v>
      </c>
    </row>
    <row r="190" spans="1:7" ht="42.75">
      <c r="A190" s="300">
        <f t="shared" si="6"/>
        <v>164</v>
      </c>
      <c r="B190" s="301" t="s">
        <v>648</v>
      </c>
      <c r="C190" s="301" t="s">
        <v>650</v>
      </c>
      <c r="D190" s="387" t="s">
        <v>119</v>
      </c>
      <c r="E190" s="304">
        <v>25</v>
      </c>
      <c r="F190" s="305">
        <v>670.4</v>
      </c>
      <c r="G190" s="303" t="s">
        <v>42</v>
      </c>
    </row>
    <row r="191" spans="1:7" ht="42.75">
      <c r="A191" s="300">
        <f t="shared" si="6"/>
        <v>165</v>
      </c>
      <c r="B191" s="301" t="s">
        <v>648</v>
      </c>
      <c r="C191" s="301" t="s">
        <v>650</v>
      </c>
      <c r="D191" s="387" t="s">
        <v>10</v>
      </c>
      <c r="E191" s="304">
        <v>3</v>
      </c>
      <c r="F191" s="305">
        <v>25.74</v>
      </c>
      <c r="G191" s="303" t="s">
        <v>42</v>
      </c>
    </row>
    <row r="192" spans="1:7" ht="15" customHeight="1">
      <c r="A192" s="300">
        <f t="shared" si="6"/>
        <v>166</v>
      </c>
      <c r="B192" s="301" t="s">
        <v>648</v>
      </c>
      <c r="C192" s="301" t="s">
        <v>650</v>
      </c>
      <c r="D192" s="387" t="s">
        <v>9</v>
      </c>
      <c r="E192" s="304">
        <v>18</v>
      </c>
      <c r="F192" s="305">
        <v>208.84</v>
      </c>
      <c r="G192" s="303" t="s">
        <v>42</v>
      </c>
    </row>
    <row r="193" spans="1:7" ht="42.75">
      <c r="A193" s="300">
        <f t="shared" si="6"/>
        <v>167</v>
      </c>
      <c r="B193" s="301" t="s">
        <v>648</v>
      </c>
      <c r="C193" s="301" t="s">
        <v>650</v>
      </c>
      <c r="D193" s="387" t="s">
        <v>8</v>
      </c>
      <c r="E193" s="304">
        <v>6</v>
      </c>
      <c r="F193" s="305">
        <v>39</v>
      </c>
      <c r="G193" s="303" t="s">
        <v>42</v>
      </c>
    </row>
    <row r="194" spans="1:7" ht="42.75">
      <c r="A194" s="388">
        <v>168</v>
      </c>
      <c r="B194" s="301" t="s">
        <v>648</v>
      </c>
      <c r="C194" s="347" t="s">
        <v>651</v>
      </c>
      <c r="D194" s="389" t="s">
        <v>119</v>
      </c>
      <c r="E194" s="304">
        <v>2</v>
      </c>
      <c r="F194" s="305">
        <v>24.3</v>
      </c>
      <c r="G194" s="303" t="s">
        <v>42</v>
      </c>
    </row>
    <row r="195" spans="1:7" ht="42.75">
      <c r="A195" s="388">
        <v>169</v>
      </c>
      <c r="B195" s="301" t="s">
        <v>648</v>
      </c>
      <c r="C195" s="347" t="s">
        <v>651</v>
      </c>
      <c r="D195" s="389" t="s">
        <v>8</v>
      </c>
      <c r="E195" s="304">
        <v>2</v>
      </c>
      <c r="F195" s="305">
        <v>6.22</v>
      </c>
      <c r="G195" s="303" t="s">
        <v>42</v>
      </c>
    </row>
    <row r="196" spans="1:7" ht="42.75">
      <c r="A196" s="388">
        <v>170</v>
      </c>
      <c r="B196" s="301" t="s">
        <v>648</v>
      </c>
      <c r="C196" s="347" t="s">
        <v>651</v>
      </c>
      <c r="D196" s="389" t="s">
        <v>10</v>
      </c>
      <c r="E196" s="304">
        <v>1</v>
      </c>
      <c r="F196" s="305">
        <v>3.6</v>
      </c>
      <c r="G196" s="303" t="s">
        <v>42</v>
      </c>
    </row>
    <row r="197" spans="1:7" ht="42.75">
      <c r="A197" s="388">
        <v>171</v>
      </c>
      <c r="B197" s="336" t="s">
        <v>648</v>
      </c>
      <c r="C197" s="390" t="s">
        <v>651</v>
      </c>
      <c r="D197" s="391" t="s">
        <v>9</v>
      </c>
      <c r="E197" s="338">
        <v>1</v>
      </c>
      <c r="F197" s="305">
        <v>8.5500000000000007</v>
      </c>
      <c r="G197" s="303" t="s">
        <v>42</v>
      </c>
    </row>
    <row r="198" spans="1:7" ht="42.75">
      <c r="A198" s="560">
        <v>172</v>
      </c>
      <c r="B198" s="390" t="s">
        <v>648</v>
      </c>
      <c r="C198" s="390" t="s">
        <v>889</v>
      </c>
      <c r="D198" s="391" t="s">
        <v>119</v>
      </c>
      <c r="E198" s="338">
        <v>3</v>
      </c>
      <c r="F198" s="305">
        <v>44.36</v>
      </c>
      <c r="G198" s="303" t="s">
        <v>42</v>
      </c>
    </row>
    <row r="199" spans="1:7" ht="42.75">
      <c r="A199" s="560">
        <v>173</v>
      </c>
      <c r="B199" s="390" t="s">
        <v>648</v>
      </c>
      <c r="C199" s="390" t="s">
        <v>889</v>
      </c>
      <c r="D199" s="391" t="s">
        <v>8</v>
      </c>
      <c r="E199" s="338">
        <v>2</v>
      </c>
      <c r="F199" s="305">
        <v>3.24</v>
      </c>
      <c r="G199" s="303" t="s">
        <v>42</v>
      </c>
    </row>
    <row r="200" spans="1:7" ht="15" customHeight="1">
      <c r="A200" s="560">
        <v>174</v>
      </c>
      <c r="B200" s="390" t="s">
        <v>648</v>
      </c>
      <c r="C200" s="390" t="s">
        <v>889</v>
      </c>
      <c r="D200" s="391" t="s">
        <v>9</v>
      </c>
      <c r="E200" s="338">
        <v>1</v>
      </c>
      <c r="F200" s="305">
        <v>45</v>
      </c>
      <c r="G200" s="303" t="s">
        <v>42</v>
      </c>
    </row>
    <row r="201" spans="1:7" ht="43.5" thickBot="1">
      <c r="A201" s="556">
        <v>175</v>
      </c>
      <c r="B201" s="555" t="s">
        <v>648</v>
      </c>
      <c r="C201" s="554" t="s">
        <v>121</v>
      </c>
      <c r="D201" s="553" t="s">
        <v>121</v>
      </c>
      <c r="E201" s="552"/>
      <c r="F201" s="551">
        <v>5530</v>
      </c>
      <c r="G201" s="311"/>
    </row>
    <row r="202" spans="1:7" ht="15" thickBot="1">
      <c r="A202" s="724" t="s">
        <v>652</v>
      </c>
      <c r="B202" s="722"/>
      <c r="C202" s="722"/>
      <c r="D202" s="722"/>
      <c r="E202" s="722"/>
      <c r="F202" s="722"/>
      <c r="G202" s="727"/>
    </row>
    <row r="203" spans="1:7" ht="28.5">
      <c r="A203" s="300">
        <v>176</v>
      </c>
      <c r="B203" s="347" t="s">
        <v>653</v>
      </c>
      <c r="C203" s="347" t="s">
        <v>654</v>
      </c>
      <c r="D203" s="354" t="s">
        <v>119</v>
      </c>
      <c r="E203" s="365">
        <v>2</v>
      </c>
      <c r="F203" s="382">
        <v>33.94</v>
      </c>
      <c r="G203" s="303" t="s">
        <v>42</v>
      </c>
    </row>
    <row r="204" spans="1:7" ht="15" customHeight="1">
      <c r="A204" s="300">
        <v>177</v>
      </c>
      <c r="B204" s="347" t="s">
        <v>653</v>
      </c>
      <c r="C204" s="347" t="s">
        <v>654</v>
      </c>
      <c r="D204" s="360" t="s">
        <v>8</v>
      </c>
      <c r="E204" s="365">
        <v>2</v>
      </c>
      <c r="F204" s="382">
        <v>14.79</v>
      </c>
      <c r="G204" s="303" t="s">
        <v>42</v>
      </c>
    </row>
    <row r="205" spans="1:7" ht="29.25" thickBot="1">
      <c r="A205" s="300">
        <v>178</v>
      </c>
      <c r="B205" s="347" t="s">
        <v>653</v>
      </c>
      <c r="C205" s="347" t="s">
        <v>654</v>
      </c>
      <c r="D205" s="360" t="s">
        <v>9</v>
      </c>
      <c r="E205" s="365">
        <v>4</v>
      </c>
      <c r="F205" s="382">
        <v>55.07</v>
      </c>
      <c r="G205" s="303" t="s">
        <v>42</v>
      </c>
    </row>
    <row r="206" spans="1:7" ht="15" customHeight="1" thickBot="1">
      <c r="A206" s="724">
        <v>3</v>
      </c>
      <c r="B206" s="722"/>
      <c r="C206" s="722"/>
      <c r="D206" s="722"/>
      <c r="E206" s="722"/>
      <c r="F206" s="722"/>
      <c r="G206" s="726"/>
    </row>
    <row r="207" spans="1:7" ht="42.75">
      <c r="A207" s="300">
        <f>A205+1</f>
        <v>179</v>
      </c>
      <c r="B207" s="301" t="s">
        <v>655</v>
      </c>
      <c r="C207" s="301" t="s">
        <v>656</v>
      </c>
      <c r="D207" s="354" t="s">
        <v>119</v>
      </c>
      <c r="E207" s="371">
        <v>2</v>
      </c>
      <c r="F207" s="392">
        <v>36.880000000000003</v>
      </c>
      <c r="G207" s="303" t="s">
        <v>42</v>
      </c>
    </row>
    <row r="208" spans="1:7" ht="42.75">
      <c r="A208" s="300">
        <f>A207+1</f>
        <v>180</v>
      </c>
      <c r="B208" s="301" t="s">
        <v>655</v>
      </c>
      <c r="C208" s="301" t="s">
        <v>656</v>
      </c>
      <c r="D208" s="360" t="s">
        <v>8</v>
      </c>
      <c r="E208" s="371">
        <v>2</v>
      </c>
      <c r="F208" s="392">
        <v>14.1</v>
      </c>
      <c r="G208" s="303" t="s">
        <v>42</v>
      </c>
    </row>
    <row r="209" spans="1:7" ht="42.75">
      <c r="A209" s="300">
        <f>A208+1</f>
        <v>181</v>
      </c>
      <c r="B209" s="301" t="s">
        <v>655</v>
      </c>
      <c r="C209" s="301" t="s">
        <v>656</v>
      </c>
      <c r="D209" s="360" t="s">
        <v>9</v>
      </c>
      <c r="E209" s="371">
        <v>1</v>
      </c>
      <c r="F209" s="392">
        <v>28.8</v>
      </c>
      <c r="G209" s="303" t="s">
        <v>42</v>
      </c>
    </row>
    <row r="210" spans="1:7" ht="15" customHeight="1" thickBot="1">
      <c r="A210" s="300">
        <f>A209+1</f>
        <v>182</v>
      </c>
      <c r="B210" s="301" t="s">
        <v>655</v>
      </c>
      <c r="C210" s="301" t="s">
        <v>656</v>
      </c>
      <c r="D210" s="360" t="s">
        <v>10</v>
      </c>
      <c r="E210" s="371">
        <v>3</v>
      </c>
      <c r="F210" s="392">
        <v>35.25</v>
      </c>
      <c r="G210" s="303" t="s">
        <v>42</v>
      </c>
    </row>
    <row r="211" spans="1:7" ht="15" customHeight="1" thickBot="1">
      <c r="A211" s="724" t="s">
        <v>657</v>
      </c>
      <c r="B211" s="722"/>
      <c r="C211" s="722"/>
      <c r="D211" s="722"/>
      <c r="E211" s="722"/>
      <c r="F211" s="722"/>
      <c r="G211" s="726"/>
    </row>
    <row r="212" spans="1:7" ht="42.75">
      <c r="A212" s="300">
        <v>183</v>
      </c>
      <c r="B212" s="301" t="s">
        <v>658</v>
      </c>
      <c r="C212" s="301" t="s">
        <v>659</v>
      </c>
      <c r="D212" s="354" t="s">
        <v>119</v>
      </c>
      <c r="E212" s="371">
        <v>2</v>
      </c>
      <c r="F212" s="393">
        <v>48.09</v>
      </c>
      <c r="G212" s="303" t="s">
        <v>42</v>
      </c>
    </row>
    <row r="213" spans="1:7" ht="42.75">
      <c r="A213" s="300">
        <f>A212+1</f>
        <v>184</v>
      </c>
      <c r="B213" s="301" t="s">
        <v>658</v>
      </c>
      <c r="C213" s="301" t="s">
        <v>659</v>
      </c>
      <c r="D213" s="360" t="s">
        <v>8</v>
      </c>
      <c r="E213" s="371">
        <v>5</v>
      </c>
      <c r="F213" s="393">
        <v>19.59</v>
      </c>
      <c r="G213" s="303" t="s">
        <v>42</v>
      </c>
    </row>
    <row r="214" spans="1:7" ht="15" customHeight="1" thickBot="1">
      <c r="A214" s="300">
        <f>A213+1</f>
        <v>185</v>
      </c>
      <c r="B214" s="301" t="s">
        <v>658</v>
      </c>
      <c r="C214" s="301" t="s">
        <v>659</v>
      </c>
      <c r="D214" s="360" t="s">
        <v>10</v>
      </c>
      <c r="E214" s="371">
        <v>12</v>
      </c>
      <c r="F214" s="393">
        <v>137.58000000000001</v>
      </c>
      <c r="G214" s="303" t="s">
        <v>42</v>
      </c>
    </row>
    <row r="215" spans="1:7" ht="15" thickBot="1">
      <c r="A215" s="724" t="s">
        <v>660</v>
      </c>
      <c r="B215" s="722"/>
      <c r="C215" s="722"/>
      <c r="D215" s="722"/>
      <c r="E215" s="722"/>
      <c r="F215" s="722"/>
      <c r="G215" s="727"/>
    </row>
    <row r="216" spans="1:7" ht="28.5">
      <c r="A216" s="394">
        <f>A214+1</f>
        <v>186</v>
      </c>
      <c r="B216" s="383" t="s">
        <v>661</v>
      </c>
      <c r="C216" s="395" t="s">
        <v>263</v>
      </c>
      <c r="D216" s="383" t="s">
        <v>65</v>
      </c>
      <c r="E216" s="394">
        <v>7</v>
      </c>
      <c r="F216" s="394">
        <v>120</v>
      </c>
      <c r="G216" s="396" t="s">
        <v>42</v>
      </c>
    </row>
    <row r="217" spans="1:7" ht="28.5">
      <c r="A217" s="396">
        <f t="shared" ref="A217:A223" si="7">A216+1</f>
        <v>187</v>
      </c>
      <c r="B217" s="301" t="s">
        <v>661</v>
      </c>
      <c r="C217" s="373" t="s">
        <v>263</v>
      </c>
      <c r="D217" s="301" t="s">
        <v>9</v>
      </c>
      <c r="E217" s="396">
        <v>2</v>
      </c>
      <c r="F217" s="396">
        <v>82.98</v>
      </c>
      <c r="G217" s="396" t="s">
        <v>42</v>
      </c>
    </row>
    <row r="218" spans="1:7" ht="28.5">
      <c r="A218" s="396">
        <f t="shared" si="7"/>
        <v>188</v>
      </c>
      <c r="B218" s="301" t="s">
        <v>661</v>
      </c>
      <c r="C218" s="373" t="s">
        <v>263</v>
      </c>
      <c r="D218" s="301" t="s">
        <v>10</v>
      </c>
      <c r="E218" s="396">
        <v>8</v>
      </c>
      <c r="F218" s="396">
        <v>162.72999999999999</v>
      </c>
      <c r="G218" s="396" t="s">
        <v>42</v>
      </c>
    </row>
    <row r="219" spans="1:7" ht="28.5">
      <c r="A219" s="396">
        <f t="shared" si="7"/>
        <v>189</v>
      </c>
      <c r="B219" s="301" t="s">
        <v>661</v>
      </c>
      <c r="C219" s="373" t="s">
        <v>263</v>
      </c>
      <c r="D219" s="301" t="s">
        <v>8</v>
      </c>
      <c r="E219" s="396">
        <v>4</v>
      </c>
      <c r="F219" s="396">
        <v>28.39</v>
      </c>
      <c r="G219" s="396" t="s">
        <v>42</v>
      </c>
    </row>
    <row r="220" spans="1:7" ht="28.5">
      <c r="A220" s="396">
        <v>190</v>
      </c>
      <c r="B220" s="301" t="s">
        <v>661</v>
      </c>
      <c r="C220" s="301" t="s">
        <v>662</v>
      </c>
      <c r="D220" s="301" t="s">
        <v>65</v>
      </c>
      <c r="E220" s="300">
        <v>4</v>
      </c>
      <c r="F220" s="392">
        <v>147.18</v>
      </c>
      <c r="G220" s="396" t="s">
        <v>42</v>
      </c>
    </row>
    <row r="221" spans="1:7" ht="28.5">
      <c r="A221" s="396">
        <f t="shared" si="7"/>
        <v>191</v>
      </c>
      <c r="B221" s="301" t="s">
        <v>661</v>
      </c>
      <c r="C221" s="301" t="s">
        <v>663</v>
      </c>
      <c r="D221" s="301" t="s">
        <v>9</v>
      </c>
      <c r="E221" s="300">
        <v>3</v>
      </c>
      <c r="F221" s="306">
        <v>68.53</v>
      </c>
      <c r="G221" s="396" t="s">
        <v>42</v>
      </c>
    </row>
    <row r="222" spans="1:7" ht="28.5">
      <c r="A222" s="396">
        <v>192</v>
      </c>
      <c r="B222" s="301" t="s">
        <v>661</v>
      </c>
      <c r="C222" s="301" t="s">
        <v>664</v>
      </c>
      <c r="D222" s="301" t="s">
        <v>8</v>
      </c>
      <c r="E222" s="300">
        <v>1</v>
      </c>
      <c r="F222" s="306">
        <v>7</v>
      </c>
      <c r="G222" s="396" t="s">
        <v>42</v>
      </c>
    </row>
    <row r="223" spans="1:7" ht="28.5">
      <c r="A223" s="397">
        <f t="shared" si="7"/>
        <v>193</v>
      </c>
      <c r="B223" s="398" t="s">
        <v>661</v>
      </c>
      <c r="C223" s="308" t="s">
        <v>121</v>
      </c>
      <c r="D223" s="308" t="s">
        <v>121</v>
      </c>
      <c r="E223" s="308"/>
      <c r="F223" s="309">
        <v>50</v>
      </c>
      <c r="G223" s="311"/>
    </row>
    <row r="224" spans="1:7" ht="15">
      <c r="A224" s="732" t="s">
        <v>666</v>
      </c>
      <c r="B224" s="732"/>
      <c r="C224" s="733" t="s">
        <v>203</v>
      </c>
      <c r="D224" s="733"/>
      <c r="E224" s="734">
        <v>17033.84</v>
      </c>
      <c r="F224" s="734"/>
      <c r="G224" s="399"/>
    </row>
    <row r="225" spans="1:7" ht="15">
      <c r="A225" s="732"/>
      <c r="B225" s="732"/>
      <c r="C225" s="735" t="s">
        <v>204</v>
      </c>
      <c r="D225" s="735"/>
      <c r="E225" s="736">
        <f>SUM(F17,F31,F45,F52,F101,F115,F139,F164,F171,F177,F184,F201,F223)</f>
        <v>41996</v>
      </c>
      <c r="F225" s="736"/>
      <c r="G225" s="400"/>
    </row>
  </sheetData>
  <mergeCells count="30">
    <mergeCell ref="A172:G172"/>
    <mergeCell ref="A178:G178"/>
    <mergeCell ref="A185:G185"/>
    <mergeCell ref="A202:G202"/>
    <mergeCell ref="A206:G206"/>
    <mergeCell ref="A211:G211"/>
    <mergeCell ref="A215:G215"/>
    <mergeCell ref="A224:B225"/>
    <mergeCell ref="C224:D224"/>
    <mergeCell ref="E224:F224"/>
    <mergeCell ref="C225:D225"/>
    <mergeCell ref="E225:F225"/>
    <mergeCell ref="A140:G140"/>
    <mergeCell ref="A158:G158"/>
    <mergeCell ref="A165:G165"/>
    <mergeCell ref="A78:G78"/>
    <mergeCell ref="A89:G89"/>
    <mergeCell ref="A95:G95"/>
    <mergeCell ref="A102:G102"/>
    <mergeCell ref="A116:G116"/>
    <mergeCell ref="A32:G32"/>
    <mergeCell ref="A46:G46"/>
    <mergeCell ref="A53:G53"/>
    <mergeCell ref="A68:G68"/>
    <mergeCell ref="A121:G121"/>
    <mergeCell ref="A3:G3"/>
    <mergeCell ref="A5:G5"/>
    <mergeCell ref="A7:G7"/>
    <mergeCell ref="A18:G18"/>
    <mergeCell ref="A25:G25"/>
  </mergeCells>
  <dataValidations count="3">
    <dataValidation type="list" allowBlank="1" showInputMessage="1" showErrorMessage="1" sqref="IR133 SN133 ACJ133 AMF133 AWB133 BFX133 BPT133 BZP133 CJL133 CTH133 DDD133 DMZ133 DWV133 EGR133 EQN133 FAJ133 FKF133 FUB133 GDX133 GNT133 GXP133 HHL133 HRH133 IBD133 IKZ133 IUV133 JER133 JON133 JYJ133 KIF133 KSB133 LBX133 LLT133 LVP133 MFL133 MPH133 MZD133 NIZ133 NSV133 OCR133 OMN133 OWJ133 PGF133 PQB133 PZX133 QJT133 QTP133 RDL133 RNH133 RXD133 SGZ133 SQV133 TAR133 TKN133 TUJ133 UEF133 UOB133 UXX133 VHT133 VRP133 WBL133 WLH133 WVD133 IR65668 SN65668 ACJ65668 AMF65668 AWB65668 BFX65668 BPT65668 BZP65668 CJL65668 CTH65668 DDD65668 DMZ65668 DWV65668 EGR65668 EQN65668 FAJ65668 FKF65668 FUB65668 GDX65668 GNT65668 GXP65668 HHL65668 HRH65668 IBD65668 IKZ65668 IUV65668 JER65668 JON65668 JYJ65668 KIF65668 KSB65668 LBX65668 LLT65668 LVP65668 MFL65668 MPH65668 MZD65668 NIZ65668 NSV65668 OCR65668 OMN65668 OWJ65668 PGF65668 PQB65668 PZX65668 QJT65668 QTP65668 RDL65668 RNH65668 RXD65668 SGZ65668 SQV65668 TAR65668 TKN65668 TUJ65668 UEF65668 UOB65668 UXX65668 VHT65668 VRP65668 WBL65668 WLH65668 WVD65668 IR131204 SN131204 ACJ131204 AMF131204 AWB131204 BFX131204 BPT131204 BZP131204 CJL131204 CTH131204 DDD131204 DMZ131204 DWV131204 EGR131204 EQN131204 FAJ131204 FKF131204 FUB131204 GDX131204 GNT131204 GXP131204 HHL131204 HRH131204 IBD131204 IKZ131204 IUV131204 JER131204 JON131204 JYJ131204 KIF131204 KSB131204 LBX131204 LLT131204 LVP131204 MFL131204 MPH131204 MZD131204 NIZ131204 NSV131204 OCR131204 OMN131204 OWJ131204 PGF131204 PQB131204 PZX131204 QJT131204 QTP131204 RDL131204 RNH131204 RXD131204 SGZ131204 SQV131204 TAR131204 TKN131204 TUJ131204 UEF131204 UOB131204 UXX131204 VHT131204 VRP131204 WBL131204 WLH131204 WVD131204 IR196740 SN196740 ACJ196740 AMF196740 AWB196740 BFX196740 BPT196740 BZP196740 CJL196740 CTH196740 DDD196740 DMZ196740 DWV196740 EGR196740 EQN196740 FAJ196740 FKF196740 FUB196740 GDX196740 GNT196740 GXP196740 HHL196740 HRH196740 IBD196740 IKZ196740 IUV196740 JER196740 JON196740 JYJ196740 KIF196740 KSB196740 LBX196740 LLT196740 LVP196740 MFL196740 MPH196740 MZD196740 NIZ196740 NSV196740 OCR196740 OMN196740 OWJ196740 PGF196740 PQB196740 PZX196740 QJT196740 QTP196740 RDL196740 RNH196740 RXD196740 SGZ196740 SQV196740 TAR196740 TKN196740 TUJ196740 UEF196740 UOB196740 UXX196740 VHT196740 VRP196740 WBL196740 WLH196740 WVD196740 IR262276 SN262276 ACJ262276 AMF262276 AWB262276 BFX262276 BPT262276 BZP262276 CJL262276 CTH262276 DDD262276 DMZ262276 DWV262276 EGR262276 EQN262276 FAJ262276 FKF262276 FUB262276 GDX262276 GNT262276 GXP262276 HHL262276 HRH262276 IBD262276 IKZ262276 IUV262276 JER262276 JON262276 JYJ262276 KIF262276 KSB262276 LBX262276 LLT262276 LVP262276 MFL262276 MPH262276 MZD262276 NIZ262276 NSV262276 OCR262276 OMN262276 OWJ262276 PGF262276 PQB262276 PZX262276 QJT262276 QTP262276 RDL262276 RNH262276 RXD262276 SGZ262276 SQV262276 TAR262276 TKN262276 TUJ262276 UEF262276 UOB262276 UXX262276 VHT262276 VRP262276 WBL262276 WLH262276 WVD262276 IR327812 SN327812 ACJ327812 AMF327812 AWB327812 BFX327812 BPT327812 BZP327812 CJL327812 CTH327812 DDD327812 DMZ327812 DWV327812 EGR327812 EQN327812 FAJ327812 FKF327812 FUB327812 GDX327812 GNT327812 GXP327812 HHL327812 HRH327812 IBD327812 IKZ327812 IUV327812 JER327812 JON327812 JYJ327812 KIF327812 KSB327812 LBX327812 LLT327812 LVP327812 MFL327812 MPH327812 MZD327812 NIZ327812 NSV327812 OCR327812 OMN327812 OWJ327812 PGF327812 PQB327812 PZX327812 QJT327812 QTP327812 RDL327812 RNH327812 RXD327812 SGZ327812 SQV327812 TAR327812 TKN327812 TUJ327812 UEF327812 UOB327812 UXX327812 VHT327812 VRP327812 WBL327812 WLH327812 WVD327812 IR393348 SN393348 ACJ393348 AMF393348 AWB393348 BFX393348 BPT393348 BZP393348 CJL393348 CTH393348 DDD393348 DMZ393348 DWV393348 EGR393348 EQN393348 FAJ393348 FKF393348 FUB393348 GDX393348 GNT393348 GXP393348 HHL393348 HRH393348 IBD393348 IKZ393348 IUV393348 JER393348 JON393348 JYJ393348 KIF393348 KSB393348 LBX393348 LLT393348 LVP393348 MFL393348 MPH393348 MZD393348 NIZ393348 NSV393348 OCR393348 OMN393348 OWJ393348 PGF393348 PQB393348 PZX393348 QJT393348 QTP393348 RDL393348 RNH393348 RXD393348 SGZ393348 SQV393348 TAR393348 TKN393348 TUJ393348 UEF393348 UOB393348 UXX393348 VHT393348 VRP393348 WBL393348 WLH393348 WVD393348 IR458884 SN458884 ACJ458884 AMF458884 AWB458884 BFX458884 BPT458884 BZP458884 CJL458884 CTH458884 DDD458884 DMZ458884 DWV458884 EGR458884 EQN458884 FAJ458884 FKF458884 FUB458884 GDX458884 GNT458884 GXP458884 HHL458884 HRH458884 IBD458884 IKZ458884 IUV458884 JER458884 JON458884 JYJ458884 KIF458884 KSB458884 LBX458884 LLT458884 LVP458884 MFL458884 MPH458884 MZD458884 NIZ458884 NSV458884 OCR458884 OMN458884 OWJ458884 PGF458884 PQB458884 PZX458884 QJT458884 QTP458884 RDL458884 RNH458884 RXD458884 SGZ458884 SQV458884 TAR458884 TKN458884 TUJ458884 UEF458884 UOB458884 UXX458884 VHT458884 VRP458884 WBL458884 WLH458884 WVD458884 IR524420 SN524420 ACJ524420 AMF524420 AWB524420 BFX524420 BPT524420 BZP524420 CJL524420 CTH524420 DDD524420 DMZ524420 DWV524420 EGR524420 EQN524420 FAJ524420 FKF524420 FUB524420 GDX524420 GNT524420 GXP524420 HHL524420 HRH524420 IBD524420 IKZ524420 IUV524420 JER524420 JON524420 JYJ524420 KIF524420 KSB524420 LBX524420 LLT524420 LVP524420 MFL524420 MPH524420 MZD524420 NIZ524420 NSV524420 OCR524420 OMN524420 OWJ524420 PGF524420 PQB524420 PZX524420 QJT524420 QTP524420 RDL524420 RNH524420 RXD524420 SGZ524420 SQV524420 TAR524420 TKN524420 TUJ524420 UEF524420 UOB524420 UXX524420 VHT524420 VRP524420 WBL524420 WLH524420 WVD524420 IR589956 SN589956 ACJ589956 AMF589956 AWB589956 BFX589956 BPT589956 BZP589956 CJL589956 CTH589956 DDD589956 DMZ589956 DWV589956 EGR589956 EQN589956 FAJ589956 FKF589956 FUB589956 GDX589956 GNT589956 GXP589956 HHL589956 HRH589956 IBD589956 IKZ589956 IUV589956 JER589956 JON589956 JYJ589956 KIF589956 KSB589956 LBX589956 LLT589956 LVP589956 MFL589956 MPH589956 MZD589956 NIZ589956 NSV589956 OCR589956 OMN589956 OWJ589956 PGF589956 PQB589956 PZX589956 QJT589956 QTP589956 RDL589956 RNH589956 RXD589956 SGZ589956 SQV589956 TAR589956 TKN589956 TUJ589956 UEF589956 UOB589956 UXX589956 VHT589956 VRP589956 WBL589956 WLH589956 WVD589956 IR655492 SN655492 ACJ655492 AMF655492 AWB655492 BFX655492 BPT655492 BZP655492 CJL655492 CTH655492 DDD655492 DMZ655492 DWV655492 EGR655492 EQN655492 FAJ655492 FKF655492 FUB655492 GDX655492 GNT655492 GXP655492 HHL655492 HRH655492 IBD655492 IKZ655492 IUV655492 JER655492 JON655492 JYJ655492 KIF655492 KSB655492 LBX655492 LLT655492 LVP655492 MFL655492 MPH655492 MZD655492 NIZ655492 NSV655492 OCR655492 OMN655492 OWJ655492 PGF655492 PQB655492 PZX655492 QJT655492 QTP655492 RDL655492 RNH655492 RXD655492 SGZ655492 SQV655492 TAR655492 TKN655492 TUJ655492 UEF655492 UOB655492 UXX655492 VHT655492 VRP655492 WBL655492 WLH655492 WVD655492 IR721028 SN721028 ACJ721028 AMF721028 AWB721028 BFX721028 BPT721028 BZP721028 CJL721028 CTH721028 DDD721028 DMZ721028 DWV721028 EGR721028 EQN721028 FAJ721028 FKF721028 FUB721028 GDX721028 GNT721028 GXP721028 HHL721028 HRH721028 IBD721028 IKZ721028 IUV721028 JER721028 JON721028 JYJ721028 KIF721028 KSB721028 LBX721028 LLT721028 LVP721028 MFL721028 MPH721028 MZD721028 NIZ721028 NSV721028 OCR721028 OMN721028 OWJ721028 PGF721028 PQB721028 PZX721028 QJT721028 QTP721028 RDL721028 RNH721028 RXD721028 SGZ721028 SQV721028 TAR721028 TKN721028 TUJ721028 UEF721028 UOB721028 UXX721028 VHT721028 VRP721028 WBL721028 WLH721028 WVD721028 IR786564 SN786564 ACJ786564 AMF786564 AWB786564 BFX786564 BPT786564 BZP786564 CJL786564 CTH786564 DDD786564 DMZ786564 DWV786564 EGR786564 EQN786564 FAJ786564 FKF786564 FUB786564 GDX786564 GNT786564 GXP786564 HHL786564 HRH786564 IBD786564 IKZ786564 IUV786564 JER786564 JON786564 JYJ786564 KIF786564 KSB786564 LBX786564 LLT786564 LVP786564 MFL786564 MPH786564 MZD786564 NIZ786564 NSV786564 OCR786564 OMN786564 OWJ786564 PGF786564 PQB786564 PZX786564 QJT786564 QTP786564 RDL786564 RNH786564 RXD786564 SGZ786564 SQV786564 TAR786564 TKN786564 TUJ786564 UEF786564 UOB786564 UXX786564 VHT786564 VRP786564 WBL786564 WLH786564 WVD786564 IR852100 SN852100 ACJ852100 AMF852100 AWB852100 BFX852100 BPT852100 BZP852100 CJL852100 CTH852100 DDD852100 DMZ852100 DWV852100 EGR852100 EQN852100 FAJ852100 FKF852100 FUB852100 GDX852100 GNT852100 GXP852100 HHL852100 HRH852100 IBD852100 IKZ852100 IUV852100 JER852100 JON852100 JYJ852100 KIF852100 KSB852100 LBX852100 LLT852100 LVP852100 MFL852100 MPH852100 MZD852100 NIZ852100 NSV852100 OCR852100 OMN852100 OWJ852100 PGF852100 PQB852100 PZX852100 QJT852100 QTP852100 RDL852100 RNH852100 RXD852100 SGZ852100 SQV852100 TAR852100 TKN852100 TUJ852100 UEF852100 UOB852100 UXX852100 VHT852100 VRP852100 WBL852100 WLH852100 WVD852100 IR917636 SN917636 ACJ917636 AMF917636 AWB917636 BFX917636 BPT917636 BZP917636 CJL917636 CTH917636 DDD917636 DMZ917636 DWV917636 EGR917636 EQN917636 FAJ917636 FKF917636 FUB917636 GDX917636 GNT917636 GXP917636 HHL917636 HRH917636 IBD917636 IKZ917636 IUV917636 JER917636 JON917636 JYJ917636 KIF917636 KSB917636 LBX917636 LLT917636 LVP917636 MFL917636 MPH917636 MZD917636 NIZ917636 NSV917636 OCR917636 OMN917636 OWJ917636 PGF917636 PQB917636 PZX917636 QJT917636 QTP917636 RDL917636 RNH917636 RXD917636 SGZ917636 SQV917636 TAR917636 TKN917636 TUJ917636 UEF917636 UOB917636 UXX917636 VHT917636 VRP917636 WBL917636 WLH917636 WVD917636 IR983172 SN983172 ACJ983172 AMF983172 AWB983172 BFX983172 BPT983172 BZP983172 CJL983172 CTH983172 DDD983172 DMZ983172 DWV983172 EGR983172 EQN983172 FAJ983172 FKF983172 FUB983172 GDX983172 GNT983172 GXP983172 HHL983172 HRH983172 IBD983172 IKZ983172 IUV983172 JER983172 JON983172 JYJ983172 KIF983172 KSB983172 LBX983172 LLT983172 LVP983172 MFL983172 MPH983172 MZD983172 NIZ983172 NSV983172 OCR983172 OMN983172 OWJ983172 PGF983172 PQB983172 PZX983172 QJT983172 QTP983172 RDL983172 RNH983172 RXD983172 SGZ983172 SQV983172 TAR983172 TKN983172 TUJ983172 UEF983172 UOB983172 UXX983172 VHT983172 VRP983172 WBL983172 WLH983172 WVD983172">
      <formula1>#REF!</formula1>
    </dataValidation>
    <dataValidation type="list" allowBlank="1" showInputMessage="1" showErrorMessage="1" sqref="D180:D181 D193 D195 D186:D189 D134:D138 D122:D131 D207:D210 D203:D205 D212:D214 D117:D120 D141:D157">
      <formula1>#REF!</formula1>
    </dataValidation>
    <dataValidation type="list" allowBlank="1" showInputMessage="1" showErrorMessage="1" sqref="D133">
      <formula1>#REF!</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IR178:IR179 SN178:SN179 ACJ178:ACJ179 AMF178:AMF179 AWB178:AWB179 BFX178:BFX179 BPT178:BPT179 BZP178:BZP179 CJL178:CJL179 CTH178:CTH179 DDD178:DDD179 DMZ178:DMZ179 DWV178:DWV179 EGR178:EGR179 EQN178:EQN179 FAJ178:FAJ179 FKF178:FKF179 FUB178:FUB179 GDX178:GDX179 GNT178:GNT179 GXP178:GXP179 HHL178:HHL179 HRH178:HRH179 IBD178:IBD179 IKZ178:IKZ179 IUV178:IUV179 JER178:JER179 JON178:JON179 JYJ178:JYJ179 KIF178:KIF179 KSB178:KSB179 LBX178:LBX179 LLT178:LLT179 LVP178:LVP179 MFL178:MFL179 MPH178:MPH179 MZD178:MZD179 NIZ178:NIZ179 NSV178:NSV179 OCR178:OCR179 OMN178:OMN179 OWJ178:OWJ179 PGF178:PGF179 PQB178:PQB179 PZX178:PZX179 QJT178:QJT179 QTP178:QTP179 RDL178:RDL179 RNH178:RNH179 RXD178:RXD179 SGZ178:SGZ179 SQV178:SQV179 TAR178:TAR179 TKN178:TKN179 TUJ178:TUJ179 UEF178:UEF179 UOB178:UOB179 UXX178:UXX179 VHT178:VHT179 VRP178:VRP179 WBL178:WBL179 WLH178:WLH179 WVD178:WVD179 IR65713:IR65714 SN65713:SN65714 ACJ65713:ACJ65714 AMF65713:AMF65714 AWB65713:AWB65714 BFX65713:BFX65714 BPT65713:BPT65714 BZP65713:BZP65714 CJL65713:CJL65714 CTH65713:CTH65714 DDD65713:DDD65714 DMZ65713:DMZ65714 DWV65713:DWV65714 EGR65713:EGR65714 EQN65713:EQN65714 FAJ65713:FAJ65714 FKF65713:FKF65714 FUB65713:FUB65714 GDX65713:GDX65714 GNT65713:GNT65714 GXP65713:GXP65714 HHL65713:HHL65714 HRH65713:HRH65714 IBD65713:IBD65714 IKZ65713:IKZ65714 IUV65713:IUV65714 JER65713:JER65714 JON65713:JON65714 JYJ65713:JYJ65714 KIF65713:KIF65714 KSB65713:KSB65714 LBX65713:LBX65714 LLT65713:LLT65714 LVP65713:LVP65714 MFL65713:MFL65714 MPH65713:MPH65714 MZD65713:MZD65714 NIZ65713:NIZ65714 NSV65713:NSV65714 OCR65713:OCR65714 OMN65713:OMN65714 OWJ65713:OWJ65714 PGF65713:PGF65714 PQB65713:PQB65714 PZX65713:PZX65714 QJT65713:QJT65714 QTP65713:QTP65714 RDL65713:RDL65714 RNH65713:RNH65714 RXD65713:RXD65714 SGZ65713:SGZ65714 SQV65713:SQV65714 TAR65713:TAR65714 TKN65713:TKN65714 TUJ65713:TUJ65714 UEF65713:UEF65714 UOB65713:UOB65714 UXX65713:UXX65714 VHT65713:VHT65714 VRP65713:VRP65714 WBL65713:WBL65714 WLH65713:WLH65714 WVD65713:WVD65714 IR131249:IR131250 SN131249:SN131250 ACJ131249:ACJ131250 AMF131249:AMF131250 AWB131249:AWB131250 BFX131249:BFX131250 BPT131249:BPT131250 BZP131249:BZP131250 CJL131249:CJL131250 CTH131249:CTH131250 DDD131249:DDD131250 DMZ131249:DMZ131250 DWV131249:DWV131250 EGR131249:EGR131250 EQN131249:EQN131250 FAJ131249:FAJ131250 FKF131249:FKF131250 FUB131249:FUB131250 GDX131249:GDX131250 GNT131249:GNT131250 GXP131249:GXP131250 HHL131249:HHL131250 HRH131249:HRH131250 IBD131249:IBD131250 IKZ131249:IKZ131250 IUV131249:IUV131250 JER131249:JER131250 JON131249:JON131250 JYJ131249:JYJ131250 KIF131249:KIF131250 KSB131249:KSB131250 LBX131249:LBX131250 LLT131249:LLT131250 LVP131249:LVP131250 MFL131249:MFL131250 MPH131249:MPH131250 MZD131249:MZD131250 NIZ131249:NIZ131250 NSV131249:NSV131250 OCR131249:OCR131250 OMN131249:OMN131250 OWJ131249:OWJ131250 PGF131249:PGF131250 PQB131249:PQB131250 PZX131249:PZX131250 QJT131249:QJT131250 QTP131249:QTP131250 RDL131249:RDL131250 RNH131249:RNH131250 RXD131249:RXD131250 SGZ131249:SGZ131250 SQV131249:SQV131250 TAR131249:TAR131250 TKN131249:TKN131250 TUJ131249:TUJ131250 UEF131249:UEF131250 UOB131249:UOB131250 UXX131249:UXX131250 VHT131249:VHT131250 VRP131249:VRP131250 WBL131249:WBL131250 WLH131249:WLH131250 WVD131249:WVD131250 IR196785:IR196786 SN196785:SN196786 ACJ196785:ACJ196786 AMF196785:AMF196786 AWB196785:AWB196786 BFX196785:BFX196786 BPT196785:BPT196786 BZP196785:BZP196786 CJL196785:CJL196786 CTH196785:CTH196786 DDD196785:DDD196786 DMZ196785:DMZ196786 DWV196785:DWV196786 EGR196785:EGR196786 EQN196785:EQN196786 FAJ196785:FAJ196786 FKF196785:FKF196786 FUB196785:FUB196786 GDX196785:GDX196786 GNT196785:GNT196786 GXP196785:GXP196786 HHL196785:HHL196786 HRH196785:HRH196786 IBD196785:IBD196786 IKZ196785:IKZ196786 IUV196785:IUV196786 JER196785:JER196786 JON196785:JON196786 JYJ196785:JYJ196786 KIF196785:KIF196786 KSB196785:KSB196786 LBX196785:LBX196786 LLT196785:LLT196786 LVP196785:LVP196786 MFL196785:MFL196786 MPH196785:MPH196786 MZD196785:MZD196786 NIZ196785:NIZ196786 NSV196785:NSV196786 OCR196785:OCR196786 OMN196785:OMN196786 OWJ196785:OWJ196786 PGF196785:PGF196786 PQB196785:PQB196786 PZX196785:PZX196786 QJT196785:QJT196786 QTP196785:QTP196786 RDL196785:RDL196786 RNH196785:RNH196786 RXD196785:RXD196786 SGZ196785:SGZ196786 SQV196785:SQV196786 TAR196785:TAR196786 TKN196785:TKN196786 TUJ196785:TUJ196786 UEF196785:UEF196786 UOB196785:UOB196786 UXX196785:UXX196786 VHT196785:VHT196786 VRP196785:VRP196786 WBL196785:WBL196786 WLH196785:WLH196786 WVD196785:WVD196786 IR262321:IR262322 SN262321:SN262322 ACJ262321:ACJ262322 AMF262321:AMF262322 AWB262321:AWB262322 BFX262321:BFX262322 BPT262321:BPT262322 BZP262321:BZP262322 CJL262321:CJL262322 CTH262321:CTH262322 DDD262321:DDD262322 DMZ262321:DMZ262322 DWV262321:DWV262322 EGR262321:EGR262322 EQN262321:EQN262322 FAJ262321:FAJ262322 FKF262321:FKF262322 FUB262321:FUB262322 GDX262321:GDX262322 GNT262321:GNT262322 GXP262321:GXP262322 HHL262321:HHL262322 HRH262321:HRH262322 IBD262321:IBD262322 IKZ262321:IKZ262322 IUV262321:IUV262322 JER262321:JER262322 JON262321:JON262322 JYJ262321:JYJ262322 KIF262321:KIF262322 KSB262321:KSB262322 LBX262321:LBX262322 LLT262321:LLT262322 LVP262321:LVP262322 MFL262321:MFL262322 MPH262321:MPH262322 MZD262321:MZD262322 NIZ262321:NIZ262322 NSV262321:NSV262322 OCR262321:OCR262322 OMN262321:OMN262322 OWJ262321:OWJ262322 PGF262321:PGF262322 PQB262321:PQB262322 PZX262321:PZX262322 QJT262321:QJT262322 QTP262321:QTP262322 RDL262321:RDL262322 RNH262321:RNH262322 RXD262321:RXD262322 SGZ262321:SGZ262322 SQV262321:SQV262322 TAR262321:TAR262322 TKN262321:TKN262322 TUJ262321:TUJ262322 UEF262321:UEF262322 UOB262321:UOB262322 UXX262321:UXX262322 VHT262321:VHT262322 VRP262321:VRP262322 WBL262321:WBL262322 WLH262321:WLH262322 WVD262321:WVD262322 IR327857:IR327858 SN327857:SN327858 ACJ327857:ACJ327858 AMF327857:AMF327858 AWB327857:AWB327858 BFX327857:BFX327858 BPT327857:BPT327858 BZP327857:BZP327858 CJL327857:CJL327858 CTH327857:CTH327858 DDD327857:DDD327858 DMZ327857:DMZ327858 DWV327857:DWV327858 EGR327857:EGR327858 EQN327857:EQN327858 FAJ327857:FAJ327858 FKF327857:FKF327858 FUB327857:FUB327858 GDX327857:GDX327858 GNT327857:GNT327858 GXP327857:GXP327858 HHL327857:HHL327858 HRH327857:HRH327858 IBD327857:IBD327858 IKZ327857:IKZ327858 IUV327857:IUV327858 JER327857:JER327858 JON327857:JON327858 JYJ327857:JYJ327858 KIF327857:KIF327858 KSB327857:KSB327858 LBX327857:LBX327858 LLT327857:LLT327858 LVP327857:LVP327858 MFL327857:MFL327858 MPH327857:MPH327858 MZD327857:MZD327858 NIZ327857:NIZ327858 NSV327857:NSV327858 OCR327857:OCR327858 OMN327857:OMN327858 OWJ327857:OWJ327858 PGF327857:PGF327858 PQB327857:PQB327858 PZX327857:PZX327858 QJT327857:QJT327858 QTP327857:QTP327858 RDL327857:RDL327858 RNH327857:RNH327858 RXD327857:RXD327858 SGZ327857:SGZ327858 SQV327857:SQV327858 TAR327857:TAR327858 TKN327857:TKN327858 TUJ327857:TUJ327858 UEF327857:UEF327858 UOB327857:UOB327858 UXX327857:UXX327858 VHT327857:VHT327858 VRP327857:VRP327858 WBL327857:WBL327858 WLH327857:WLH327858 WVD327857:WVD327858 IR393393:IR393394 SN393393:SN393394 ACJ393393:ACJ393394 AMF393393:AMF393394 AWB393393:AWB393394 BFX393393:BFX393394 BPT393393:BPT393394 BZP393393:BZP393394 CJL393393:CJL393394 CTH393393:CTH393394 DDD393393:DDD393394 DMZ393393:DMZ393394 DWV393393:DWV393394 EGR393393:EGR393394 EQN393393:EQN393394 FAJ393393:FAJ393394 FKF393393:FKF393394 FUB393393:FUB393394 GDX393393:GDX393394 GNT393393:GNT393394 GXP393393:GXP393394 HHL393393:HHL393394 HRH393393:HRH393394 IBD393393:IBD393394 IKZ393393:IKZ393394 IUV393393:IUV393394 JER393393:JER393394 JON393393:JON393394 JYJ393393:JYJ393394 KIF393393:KIF393394 KSB393393:KSB393394 LBX393393:LBX393394 LLT393393:LLT393394 LVP393393:LVP393394 MFL393393:MFL393394 MPH393393:MPH393394 MZD393393:MZD393394 NIZ393393:NIZ393394 NSV393393:NSV393394 OCR393393:OCR393394 OMN393393:OMN393394 OWJ393393:OWJ393394 PGF393393:PGF393394 PQB393393:PQB393394 PZX393393:PZX393394 QJT393393:QJT393394 QTP393393:QTP393394 RDL393393:RDL393394 RNH393393:RNH393394 RXD393393:RXD393394 SGZ393393:SGZ393394 SQV393393:SQV393394 TAR393393:TAR393394 TKN393393:TKN393394 TUJ393393:TUJ393394 UEF393393:UEF393394 UOB393393:UOB393394 UXX393393:UXX393394 VHT393393:VHT393394 VRP393393:VRP393394 WBL393393:WBL393394 WLH393393:WLH393394 WVD393393:WVD393394 IR458929:IR458930 SN458929:SN458930 ACJ458929:ACJ458930 AMF458929:AMF458930 AWB458929:AWB458930 BFX458929:BFX458930 BPT458929:BPT458930 BZP458929:BZP458930 CJL458929:CJL458930 CTH458929:CTH458930 DDD458929:DDD458930 DMZ458929:DMZ458930 DWV458929:DWV458930 EGR458929:EGR458930 EQN458929:EQN458930 FAJ458929:FAJ458930 FKF458929:FKF458930 FUB458929:FUB458930 GDX458929:GDX458930 GNT458929:GNT458930 GXP458929:GXP458930 HHL458929:HHL458930 HRH458929:HRH458930 IBD458929:IBD458930 IKZ458929:IKZ458930 IUV458929:IUV458930 JER458929:JER458930 JON458929:JON458930 JYJ458929:JYJ458930 KIF458929:KIF458930 KSB458929:KSB458930 LBX458929:LBX458930 LLT458929:LLT458930 LVP458929:LVP458930 MFL458929:MFL458930 MPH458929:MPH458930 MZD458929:MZD458930 NIZ458929:NIZ458930 NSV458929:NSV458930 OCR458929:OCR458930 OMN458929:OMN458930 OWJ458929:OWJ458930 PGF458929:PGF458930 PQB458929:PQB458930 PZX458929:PZX458930 QJT458929:QJT458930 QTP458929:QTP458930 RDL458929:RDL458930 RNH458929:RNH458930 RXD458929:RXD458930 SGZ458929:SGZ458930 SQV458929:SQV458930 TAR458929:TAR458930 TKN458929:TKN458930 TUJ458929:TUJ458930 UEF458929:UEF458930 UOB458929:UOB458930 UXX458929:UXX458930 VHT458929:VHT458930 VRP458929:VRP458930 WBL458929:WBL458930 WLH458929:WLH458930 WVD458929:WVD458930 IR524465:IR524466 SN524465:SN524466 ACJ524465:ACJ524466 AMF524465:AMF524466 AWB524465:AWB524466 BFX524465:BFX524466 BPT524465:BPT524466 BZP524465:BZP524466 CJL524465:CJL524466 CTH524465:CTH524466 DDD524465:DDD524466 DMZ524465:DMZ524466 DWV524465:DWV524466 EGR524465:EGR524466 EQN524465:EQN524466 FAJ524465:FAJ524466 FKF524465:FKF524466 FUB524465:FUB524466 GDX524465:GDX524466 GNT524465:GNT524466 GXP524465:GXP524466 HHL524465:HHL524466 HRH524465:HRH524466 IBD524465:IBD524466 IKZ524465:IKZ524466 IUV524465:IUV524466 JER524465:JER524466 JON524465:JON524466 JYJ524465:JYJ524466 KIF524465:KIF524466 KSB524465:KSB524466 LBX524465:LBX524466 LLT524465:LLT524466 LVP524465:LVP524466 MFL524465:MFL524466 MPH524465:MPH524466 MZD524465:MZD524466 NIZ524465:NIZ524466 NSV524465:NSV524466 OCR524465:OCR524466 OMN524465:OMN524466 OWJ524465:OWJ524466 PGF524465:PGF524466 PQB524465:PQB524466 PZX524465:PZX524466 QJT524465:QJT524466 QTP524465:QTP524466 RDL524465:RDL524466 RNH524465:RNH524466 RXD524465:RXD524466 SGZ524465:SGZ524466 SQV524465:SQV524466 TAR524465:TAR524466 TKN524465:TKN524466 TUJ524465:TUJ524466 UEF524465:UEF524466 UOB524465:UOB524466 UXX524465:UXX524466 VHT524465:VHT524466 VRP524465:VRP524466 WBL524465:WBL524466 WLH524465:WLH524466 WVD524465:WVD524466 IR590001:IR590002 SN590001:SN590002 ACJ590001:ACJ590002 AMF590001:AMF590002 AWB590001:AWB590002 BFX590001:BFX590002 BPT590001:BPT590002 BZP590001:BZP590002 CJL590001:CJL590002 CTH590001:CTH590002 DDD590001:DDD590002 DMZ590001:DMZ590002 DWV590001:DWV590002 EGR590001:EGR590002 EQN590001:EQN590002 FAJ590001:FAJ590002 FKF590001:FKF590002 FUB590001:FUB590002 GDX590001:GDX590002 GNT590001:GNT590002 GXP590001:GXP590002 HHL590001:HHL590002 HRH590001:HRH590002 IBD590001:IBD590002 IKZ590001:IKZ590002 IUV590001:IUV590002 JER590001:JER590002 JON590001:JON590002 JYJ590001:JYJ590002 KIF590001:KIF590002 KSB590001:KSB590002 LBX590001:LBX590002 LLT590001:LLT590002 LVP590001:LVP590002 MFL590001:MFL590002 MPH590001:MPH590002 MZD590001:MZD590002 NIZ590001:NIZ590002 NSV590001:NSV590002 OCR590001:OCR590002 OMN590001:OMN590002 OWJ590001:OWJ590002 PGF590001:PGF590002 PQB590001:PQB590002 PZX590001:PZX590002 QJT590001:QJT590002 QTP590001:QTP590002 RDL590001:RDL590002 RNH590001:RNH590002 RXD590001:RXD590002 SGZ590001:SGZ590002 SQV590001:SQV590002 TAR590001:TAR590002 TKN590001:TKN590002 TUJ590001:TUJ590002 UEF590001:UEF590002 UOB590001:UOB590002 UXX590001:UXX590002 VHT590001:VHT590002 VRP590001:VRP590002 WBL590001:WBL590002 WLH590001:WLH590002 WVD590001:WVD590002 IR655537:IR655538 SN655537:SN655538 ACJ655537:ACJ655538 AMF655537:AMF655538 AWB655537:AWB655538 BFX655537:BFX655538 BPT655537:BPT655538 BZP655537:BZP655538 CJL655537:CJL655538 CTH655537:CTH655538 DDD655537:DDD655538 DMZ655537:DMZ655538 DWV655537:DWV655538 EGR655537:EGR655538 EQN655537:EQN655538 FAJ655537:FAJ655538 FKF655537:FKF655538 FUB655537:FUB655538 GDX655537:GDX655538 GNT655537:GNT655538 GXP655537:GXP655538 HHL655537:HHL655538 HRH655537:HRH655538 IBD655537:IBD655538 IKZ655537:IKZ655538 IUV655537:IUV655538 JER655537:JER655538 JON655537:JON655538 JYJ655537:JYJ655538 KIF655537:KIF655538 KSB655537:KSB655538 LBX655537:LBX655538 LLT655537:LLT655538 LVP655537:LVP655538 MFL655537:MFL655538 MPH655537:MPH655538 MZD655537:MZD655538 NIZ655537:NIZ655538 NSV655537:NSV655538 OCR655537:OCR655538 OMN655537:OMN655538 OWJ655537:OWJ655538 PGF655537:PGF655538 PQB655537:PQB655538 PZX655537:PZX655538 QJT655537:QJT655538 QTP655537:QTP655538 RDL655537:RDL655538 RNH655537:RNH655538 RXD655537:RXD655538 SGZ655537:SGZ655538 SQV655537:SQV655538 TAR655537:TAR655538 TKN655537:TKN655538 TUJ655537:TUJ655538 UEF655537:UEF655538 UOB655537:UOB655538 UXX655537:UXX655538 VHT655537:VHT655538 VRP655537:VRP655538 WBL655537:WBL655538 WLH655537:WLH655538 WVD655537:WVD655538 IR721073:IR721074 SN721073:SN721074 ACJ721073:ACJ721074 AMF721073:AMF721074 AWB721073:AWB721074 BFX721073:BFX721074 BPT721073:BPT721074 BZP721073:BZP721074 CJL721073:CJL721074 CTH721073:CTH721074 DDD721073:DDD721074 DMZ721073:DMZ721074 DWV721073:DWV721074 EGR721073:EGR721074 EQN721073:EQN721074 FAJ721073:FAJ721074 FKF721073:FKF721074 FUB721073:FUB721074 GDX721073:GDX721074 GNT721073:GNT721074 GXP721073:GXP721074 HHL721073:HHL721074 HRH721073:HRH721074 IBD721073:IBD721074 IKZ721073:IKZ721074 IUV721073:IUV721074 JER721073:JER721074 JON721073:JON721074 JYJ721073:JYJ721074 KIF721073:KIF721074 KSB721073:KSB721074 LBX721073:LBX721074 LLT721073:LLT721074 LVP721073:LVP721074 MFL721073:MFL721074 MPH721073:MPH721074 MZD721073:MZD721074 NIZ721073:NIZ721074 NSV721073:NSV721074 OCR721073:OCR721074 OMN721073:OMN721074 OWJ721073:OWJ721074 PGF721073:PGF721074 PQB721073:PQB721074 PZX721073:PZX721074 QJT721073:QJT721074 QTP721073:QTP721074 RDL721073:RDL721074 RNH721073:RNH721074 RXD721073:RXD721074 SGZ721073:SGZ721074 SQV721073:SQV721074 TAR721073:TAR721074 TKN721073:TKN721074 TUJ721073:TUJ721074 UEF721073:UEF721074 UOB721073:UOB721074 UXX721073:UXX721074 VHT721073:VHT721074 VRP721073:VRP721074 WBL721073:WBL721074 WLH721073:WLH721074 WVD721073:WVD721074 IR786609:IR786610 SN786609:SN786610 ACJ786609:ACJ786610 AMF786609:AMF786610 AWB786609:AWB786610 BFX786609:BFX786610 BPT786609:BPT786610 BZP786609:BZP786610 CJL786609:CJL786610 CTH786609:CTH786610 DDD786609:DDD786610 DMZ786609:DMZ786610 DWV786609:DWV786610 EGR786609:EGR786610 EQN786609:EQN786610 FAJ786609:FAJ786610 FKF786609:FKF786610 FUB786609:FUB786610 GDX786609:GDX786610 GNT786609:GNT786610 GXP786609:GXP786610 HHL786609:HHL786610 HRH786609:HRH786610 IBD786609:IBD786610 IKZ786609:IKZ786610 IUV786609:IUV786610 JER786609:JER786610 JON786609:JON786610 JYJ786609:JYJ786610 KIF786609:KIF786610 KSB786609:KSB786610 LBX786609:LBX786610 LLT786609:LLT786610 LVP786609:LVP786610 MFL786609:MFL786610 MPH786609:MPH786610 MZD786609:MZD786610 NIZ786609:NIZ786610 NSV786609:NSV786610 OCR786609:OCR786610 OMN786609:OMN786610 OWJ786609:OWJ786610 PGF786609:PGF786610 PQB786609:PQB786610 PZX786609:PZX786610 QJT786609:QJT786610 QTP786609:QTP786610 RDL786609:RDL786610 RNH786609:RNH786610 RXD786609:RXD786610 SGZ786609:SGZ786610 SQV786609:SQV786610 TAR786609:TAR786610 TKN786609:TKN786610 TUJ786609:TUJ786610 UEF786609:UEF786610 UOB786609:UOB786610 UXX786609:UXX786610 VHT786609:VHT786610 VRP786609:VRP786610 WBL786609:WBL786610 WLH786609:WLH786610 WVD786609:WVD786610 IR852145:IR852146 SN852145:SN852146 ACJ852145:ACJ852146 AMF852145:AMF852146 AWB852145:AWB852146 BFX852145:BFX852146 BPT852145:BPT852146 BZP852145:BZP852146 CJL852145:CJL852146 CTH852145:CTH852146 DDD852145:DDD852146 DMZ852145:DMZ852146 DWV852145:DWV852146 EGR852145:EGR852146 EQN852145:EQN852146 FAJ852145:FAJ852146 FKF852145:FKF852146 FUB852145:FUB852146 GDX852145:GDX852146 GNT852145:GNT852146 GXP852145:GXP852146 HHL852145:HHL852146 HRH852145:HRH852146 IBD852145:IBD852146 IKZ852145:IKZ852146 IUV852145:IUV852146 JER852145:JER852146 JON852145:JON852146 JYJ852145:JYJ852146 KIF852145:KIF852146 KSB852145:KSB852146 LBX852145:LBX852146 LLT852145:LLT852146 LVP852145:LVP852146 MFL852145:MFL852146 MPH852145:MPH852146 MZD852145:MZD852146 NIZ852145:NIZ852146 NSV852145:NSV852146 OCR852145:OCR852146 OMN852145:OMN852146 OWJ852145:OWJ852146 PGF852145:PGF852146 PQB852145:PQB852146 PZX852145:PZX852146 QJT852145:QJT852146 QTP852145:QTP852146 RDL852145:RDL852146 RNH852145:RNH852146 RXD852145:RXD852146 SGZ852145:SGZ852146 SQV852145:SQV852146 TAR852145:TAR852146 TKN852145:TKN852146 TUJ852145:TUJ852146 UEF852145:UEF852146 UOB852145:UOB852146 UXX852145:UXX852146 VHT852145:VHT852146 VRP852145:VRP852146 WBL852145:WBL852146 WLH852145:WLH852146 WVD852145:WVD852146 IR917681:IR917682 SN917681:SN917682 ACJ917681:ACJ917682 AMF917681:AMF917682 AWB917681:AWB917682 BFX917681:BFX917682 BPT917681:BPT917682 BZP917681:BZP917682 CJL917681:CJL917682 CTH917681:CTH917682 DDD917681:DDD917682 DMZ917681:DMZ917682 DWV917681:DWV917682 EGR917681:EGR917682 EQN917681:EQN917682 FAJ917681:FAJ917682 FKF917681:FKF917682 FUB917681:FUB917682 GDX917681:GDX917682 GNT917681:GNT917682 GXP917681:GXP917682 HHL917681:HHL917682 HRH917681:HRH917682 IBD917681:IBD917682 IKZ917681:IKZ917682 IUV917681:IUV917682 JER917681:JER917682 JON917681:JON917682 JYJ917681:JYJ917682 KIF917681:KIF917682 KSB917681:KSB917682 LBX917681:LBX917682 LLT917681:LLT917682 LVP917681:LVP917682 MFL917681:MFL917682 MPH917681:MPH917682 MZD917681:MZD917682 NIZ917681:NIZ917682 NSV917681:NSV917682 OCR917681:OCR917682 OMN917681:OMN917682 OWJ917681:OWJ917682 PGF917681:PGF917682 PQB917681:PQB917682 PZX917681:PZX917682 QJT917681:QJT917682 QTP917681:QTP917682 RDL917681:RDL917682 RNH917681:RNH917682 RXD917681:RXD917682 SGZ917681:SGZ917682 SQV917681:SQV917682 TAR917681:TAR917682 TKN917681:TKN917682 TUJ917681:TUJ917682 UEF917681:UEF917682 UOB917681:UOB917682 UXX917681:UXX917682 VHT917681:VHT917682 VRP917681:VRP917682 WBL917681:WBL917682 WLH917681:WLH917682 WVD917681:WVD917682 IR983217:IR983218 SN983217:SN983218 ACJ983217:ACJ983218 AMF983217:AMF983218 AWB983217:AWB983218 BFX983217:BFX983218 BPT983217:BPT983218 BZP983217:BZP983218 CJL983217:CJL983218 CTH983217:CTH983218 DDD983217:DDD983218 DMZ983217:DMZ983218 DWV983217:DWV983218 EGR983217:EGR983218 EQN983217:EQN983218 FAJ983217:FAJ983218 FKF983217:FKF983218 FUB983217:FUB983218 GDX983217:GDX983218 GNT983217:GNT983218 GXP983217:GXP983218 HHL983217:HHL983218 HRH983217:HRH983218 IBD983217:IBD983218 IKZ983217:IKZ983218 IUV983217:IUV983218 JER983217:JER983218 JON983217:JON983218 JYJ983217:JYJ983218 KIF983217:KIF983218 KSB983217:KSB983218 LBX983217:LBX983218 LLT983217:LLT983218 LVP983217:LVP983218 MFL983217:MFL983218 MPH983217:MPH983218 MZD983217:MZD983218 NIZ983217:NIZ983218 NSV983217:NSV983218 OCR983217:OCR983218 OMN983217:OMN983218 OWJ983217:OWJ983218 PGF983217:PGF983218 PQB983217:PQB983218 PZX983217:PZX983218 QJT983217:QJT983218 QTP983217:QTP983218 RDL983217:RDL983218 RNH983217:RNH983218 RXD983217:RXD983218 SGZ983217:SGZ983218 SQV983217:SQV983218 TAR983217:TAR983218 TKN983217:TKN983218 TUJ983217:TUJ983218 UEF983217:UEF983218 UOB983217:UOB983218 UXX983217:UXX983218 VHT983217:VHT983218 VRP983217:VRP983218 WBL983217:WBL983218 WLH983217:WLH983218 WVD983217:WVD983218 IR191 SN191 ACJ191 AMF191 AWB191 BFX191 BPT191 BZP191 CJL191 CTH191 DDD191 DMZ191 DWV191 EGR191 EQN191 FAJ191 FKF191 FUB191 GDX191 GNT191 GXP191 HHL191 HRH191 IBD191 IKZ191 IUV191 JER191 JON191 JYJ191 KIF191 KSB191 LBX191 LLT191 LVP191 MFL191 MPH191 MZD191 NIZ191 NSV191 OCR191 OMN191 OWJ191 PGF191 PQB191 PZX191 QJT191 QTP191 RDL191 RNH191 RXD191 SGZ191 SQV191 TAR191 TKN191 TUJ191 UEF191 UOB191 UXX191 VHT191 VRP191 WBL191 WLH191 WVD191 IR65726 SN65726 ACJ65726 AMF65726 AWB65726 BFX65726 BPT65726 BZP65726 CJL65726 CTH65726 DDD65726 DMZ65726 DWV65726 EGR65726 EQN65726 FAJ65726 FKF65726 FUB65726 GDX65726 GNT65726 GXP65726 HHL65726 HRH65726 IBD65726 IKZ65726 IUV65726 JER65726 JON65726 JYJ65726 KIF65726 KSB65726 LBX65726 LLT65726 LVP65726 MFL65726 MPH65726 MZD65726 NIZ65726 NSV65726 OCR65726 OMN65726 OWJ65726 PGF65726 PQB65726 PZX65726 QJT65726 QTP65726 RDL65726 RNH65726 RXD65726 SGZ65726 SQV65726 TAR65726 TKN65726 TUJ65726 UEF65726 UOB65726 UXX65726 VHT65726 VRP65726 WBL65726 WLH65726 WVD65726 IR131262 SN131262 ACJ131262 AMF131262 AWB131262 BFX131262 BPT131262 BZP131262 CJL131262 CTH131262 DDD131262 DMZ131262 DWV131262 EGR131262 EQN131262 FAJ131262 FKF131262 FUB131262 GDX131262 GNT131262 GXP131262 HHL131262 HRH131262 IBD131262 IKZ131262 IUV131262 JER131262 JON131262 JYJ131262 KIF131262 KSB131262 LBX131262 LLT131262 LVP131262 MFL131262 MPH131262 MZD131262 NIZ131262 NSV131262 OCR131262 OMN131262 OWJ131262 PGF131262 PQB131262 PZX131262 QJT131262 QTP131262 RDL131262 RNH131262 RXD131262 SGZ131262 SQV131262 TAR131262 TKN131262 TUJ131262 UEF131262 UOB131262 UXX131262 VHT131262 VRP131262 WBL131262 WLH131262 WVD131262 IR196798 SN196798 ACJ196798 AMF196798 AWB196798 BFX196798 BPT196798 BZP196798 CJL196798 CTH196798 DDD196798 DMZ196798 DWV196798 EGR196798 EQN196798 FAJ196798 FKF196798 FUB196798 GDX196798 GNT196798 GXP196798 HHL196798 HRH196798 IBD196798 IKZ196798 IUV196798 JER196798 JON196798 JYJ196798 KIF196798 KSB196798 LBX196798 LLT196798 LVP196798 MFL196798 MPH196798 MZD196798 NIZ196798 NSV196798 OCR196798 OMN196798 OWJ196798 PGF196798 PQB196798 PZX196798 QJT196798 QTP196798 RDL196798 RNH196798 RXD196798 SGZ196798 SQV196798 TAR196798 TKN196798 TUJ196798 UEF196798 UOB196798 UXX196798 VHT196798 VRP196798 WBL196798 WLH196798 WVD196798 IR262334 SN262334 ACJ262334 AMF262334 AWB262334 BFX262334 BPT262334 BZP262334 CJL262334 CTH262334 DDD262334 DMZ262334 DWV262334 EGR262334 EQN262334 FAJ262334 FKF262334 FUB262334 GDX262334 GNT262334 GXP262334 HHL262334 HRH262334 IBD262334 IKZ262334 IUV262334 JER262334 JON262334 JYJ262334 KIF262334 KSB262334 LBX262334 LLT262334 LVP262334 MFL262334 MPH262334 MZD262334 NIZ262334 NSV262334 OCR262334 OMN262334 OWJ262334 PGF262334 PQB262334 PZX262334 QJT262334 QTP262334 RDL262334 RNH262334 RXD262334 SGZ262334 SQV262334 TAR262334 TKN262334 TUJ262334 UEF262334 UOB262334 UXX262334 VHT262334 VRP262334 WBL262334 WLH262334 WVD262334 IR327870 SN327870 ACJ327870 AMF327870 AWB327870 BFX327870 BPT327870 BZP327870 CJL327870 CTH327870 DDD327870 DMZ327870 DWV327870 EGR327870 EQN327870 FAJ327870 FKF327870 FUB327870 GDX327870 GNT327870 GXP327870 HHL327870 HRH327870 IBD327870 IKZ327870 IUV327870 JER327870 JON327870 JYJ327870 KIF327870 KSB327870 LBX327870 LLT327870 LVP327870 MFL327870 MPH327870 MZD327870 NIZ327870 NSV327870 OCR327870 OMN327870 OWJ327870 PGF327870 PQB327870 PZX327870 QJT327870 QTP327870 RDL327870 RNH327870 RXD327870 SGZ327870 SQV327870 TAR327870 TKN327870 TUJ327870 UEF327870 UOB327870 UXX327870 VHT327870 VRP327870 WBL327870 WLH327870 WVD327870 IR393406 SN393406 ACJ393406 AMF393406 AWB393406 BFX393406 BPT393406 BZP393406 CJL393406 CTH393406 DDD393406 DMZ393406 DWV393406 EGR393406 EQN393406 FAJ393406 FKF393406 FUB393406 GDX393406 GNT393406 GXP393406 HHL393406 HRH393406 IBD393406 IKZ393406 IUV393406 JER393406 JON393406 JYJ393406 KIF393406 KSB393406 LBX393406 LLT393406 LVP393406 MFL393406 MPH393406 MZD393406 NIZ393406 NSV393406 OCR393406 OMN393406 OWJ393406 PGF393406 PQB393406 PZX393406 QJT393406 QTP393406 RDL393406 RNH393406 RXD393406 SGZ393406 SQV393406 TAR393406 TKN393406 TUJ393406 UEF393406 UOB393406 UXX393406 VHT393406 VRP393406 WBL393406 WLH393406 WVD393406 IR458942 SN458942 ACJ458942 AMF458942 AWB458942 BFX458942 BPT458942 BZP458942 CJL458942 CTH458942 DDD458942 DMZ458942 DWV458942 EGR458942 EQN458942 FAJ458942 FKF458942 FUB458942 GDX458942 GNT458942 GXP458942 HHL458942 HRH458942 IBD458942 IKZ458942 IUV458942 JER458942 JON458942 JYJ458942 KIF458942 KSB458942 LBX458942 LLT458942 LVP458942 MFL458942 MPH458942 MZD458942 NIZ458942 NSV458942 OCR458942 OMN458942 OWJ458942 PGF458942 PQB458942 PZX458942 QJT458942 QTP458942 RDL458942 RNH458942 RXD458942 SGZ458942 SQV458942 TAR458942 TKN458942 TUJ458942 UEF458942 UOB458942 UXX458942 VHT458942 VRP458942 WBL458942 WLH458942 WVD458942 IR524478 SN524478 ACJ524478 AMF524478 AWB524478 BFX524478 BPT524478 BZP524478 CJL524478 CTH524478 DDD524478 DMZ524478 DWV524478 EGR524478 EQN524478 FAJ524478 FKF524478 FUB524478 GDX524478 GNT524478 GXP524478 HHL524478 HRH524478 IBD524478 IKZ524478 IUV524478 JER524478 JON524478 JYJ524478 KIF524478 KSB524478 LBX524478 LLT524478 LVP524478 MFL524478 MPH524478 MZD524478 NIZ524478 NSV524478 OCR524478 OMN524478 OWJ524478 PGF524478 PQB524478 PZX524478 QJT524478 QTP524478 RDL524478 RNH524478 RXD524478 SGZ524478 SQV524478 TAR524478 TKN524478 TUJ524478 UEF524478 UOB524478 UXX524478 VHT524478 VRP524478 WBL524478 WLH524478 WVD524478 IR590014 SN590014 ACJ590014 AMF590014 AWB590014 BFX590014 BPT590014 BZP590014 CJL590014 CTH590014 DDD590014 DMZ590014 DWV590014 EGR590014 EQN590014 FAJ590014 FKF590014 FUB590014 GDX590014 GNT590014 GXP590014 HHL590014 HRH590014 IBD590014 IKZ590014 IUV590014 JER590014 JON590014 JYJ590014 KIF590014 KSB590014 LBX590014 LLT590014 LVP590014 MFL590014 MPH590014 MZD590014 NIZ590014 NSV590014 OCR590014 OMN590014 OWJ590014 PGF590014 PQB590014 PZX590014 QJT590014 QTP590014 RDL590014 RNH590014 RXD590014 SGZ590014 SQV590014 TAR590014 TKN590014 TUJ590014 UEF590014 UOB590014 UXX590014 VHT590014 VRP590014 WBL590014 WLH590014 WVD590014 IR655550 SN655550 ACJ655550 AMF655550 AWB655550 BFX655550 BPT655550 BZP655550 CJL655550 CTH655550 DDD655550 DMZ655550 DWV655550 EGR655550 EQN655550 FAJ655550 FKF655550 FUB655550 GDX655550 GNT655550 GXP655550 HHL655550 HRH655550 IBD655550 IKZ655550 IUV655550 JER655550 JON655550 JYJ655550 KIF655550 KSB655550 LBX655550 LLT655550 LVP655550 MFL655550 MPH655550 MZD655550 NIZ655550 NSV655550 OCR655550 OMN655550 OWJ655550 PGF655550 PQB655550 PZX655550 QJT655550 QTP655550 RDL655550 RNH655550 RXD655550 SGZ655550 SQV655550 TAR655550 TKN655550 TUJ655550 UEF655550 UOB655550 UXX655550 VHT655550 VRP655550 WBL655550 WLH655550 WVD655550 IR721086 SN721086 ACJ721086 AMF721086 AWB721086 BFX721086 BPT721086 BZP721086 CJL721086 CTH721086 DDD721086 DMZ721086 DWV721086 EGR721086 EQN721086 FAJ721086 FKF721086 FUB721086 GDX721086 GNT721086 GXP721086 HHL721086 HRH721086 IBD721086 IKZ721086 IUV721086 JER721086 JON721086 JYJ721086 KIF721086 KSB721086 LBX721086 LLT721086 LVP721086 MFL721086 MPH721086 MZD721086 NIZ721086 NSV721086 OCR721086 OMN721086 OWJ721086 PGF721086 PQB721086 PZX721086 QJT721086 QTP721086 RDL721086 RNH721086 RXD721086 SGZ721086 SQV721086 TAR721086 TKN721086 TUJ721086 UEF721086 UOB721086 UXX721086 VHT721086 VRP721086 WBL721086 WLH721086 WVD721086 IR786622 SN786622 ACJ786622 AMF786622 AWB786622 BFX786622 BPT786622 BZP786622 CJL786622 CTH786622 DDD786622 DMZ786622 DWV786622 EGR786622 EQN786622 FAJ786622 FKF786622 FUB786622 GDX786622 GNT786622 GXP786622 HHL786622 HRH786622 IBD786622 IKZ786622 IUV786622 JER786622 JON786622 JYJ786622 KIF786622 KSB786622 LBX786622 LLT786622 LVP786622 MFL786622 MPH786622 MZD786622 NIZ786622 NSV786622 OCR786622 OMN786622 OWJ786622 PGF786622 PQB786622 PZX786622 QJT786622 QTP786622 RDL786622 RNH786622 RXD786622 SGZ786622 SQV786622 TAR786622 TKN786622 TUJ786622 UEF786622 UOB786622 UXX786622 VHT786622 VRP786622 WBL786622 WLH786622 WVD786622 IR852158 SN852158 ACJ852158 AMF852158 AWB852158 BFX852158 BPT852158 BZP852158 CJL852158 CTH852158 DDD852158 DMZ852158 DWV852158 EGR852158 EQN852158 FAJ852158 FKF852158 FUB852158 GDX852158 GNT852158 GXP852158 HHL852158 HRH852158 IBD852158 IKZ852158 IUV852158 JER852158 JON852158 JYJ852158 KIF852158 KSB852158 LBX852158 LLT852158 LVP852158 MFL852158 MPH852158 MZD852158 NIZ852158 NSV852158 OCR852158 OMN852158 OWJ852158 PGF852158 PQB852158 PZX852158 QJT852158 QTP852158 RDL852158 RNH852158 RXD852158 SGZ852158 SQV852158 TAR852158 TKN852158 TUJ852158 UEF852158 UOB852158 UXX852158 VHT852158 VRP852158 WBL852158 WLH852158 WVD852158 IR917694 SN917694 ACJ917694 AMF917694 AWB917694 BFX917694 BPT917694 BZP917694 CJL917694 CTH917694 DDD917694 DMZ917694 DWV917694 EGR917694 EQN917694 FAJ917694 FKF917694 FUB917694 GDX917694 GNT917694 GXP917694 HHL917694 HRH917694 IBD917694 IKZ917694 IUV917694 JER917694 JON917694 JYJ917694 KIF917694 KSB917694 LBX917694 LLT917694 LVP917694 MFL917694 MPH917694 MZD917694 NIZ917694 NSV917694 OCR917694 OMN917694 OWJ917694 PGF917694 PQB917694 PZX917694 QJT917694 QTP917694 RDL917694 RNH917694 RXD917694 SGZ917694 SQV917694 TAR917694 TKN917694 TUJ917694 UEF917694 UOB917694 UXX917694 VHT917694 VRP917694 WBL917694 WLH917694 WVD917694 IR983230 SN983230 ACJ983230 AMF983230 AWB983230 BFX983230 BPT983230 BZP983230 CJL983230 CTH983230 DDD983230 DMZ983230 DWV983230 EGR983230 EQN983230 FAJ983230 FKF983230 FUB983230 GDX983230 GNT983230 GXP983230 HHL983230 HRH983230 IBD983230 IKZ983230 IUV983230 JER983230 JON983230 JYJ983230 KIF983230 KSB983230 LBX983230 LLT983230 LVP983230 MFL983230 MPH983230 MZD983230 NIZ983230 NSV983230 OCR983230 OMN983230 OWJ983230 PGF983230 PQB983230 PZX983230 QJT983230 QTP983230 RDL983230 RNH983230 RXD983230 SGZ983230 SQV983230 TAR983230 TKN983230 TUJ983230 UEF983230 UOB983230 UXX983230 VHT983230 VRP983230 WBL983230 WLH983230 WVD983230 IR193 SN193 ACJ193 AMF193 AWB193 BFX193 BPT193 BZP193 CJL193 CTH193 DDD193 DMZ193 DWV193 EGR193 EQN193 FAJ193 FKF193 FUB193 GDX193 GNT193 GXP193 HHL193 HRH193 IBD193 IKZ193 IUV193 JER193 JON193 JYJ193 KIF193 KSB193 LBX193 LLT193 LVP193 MFL193 MPH193 MZD193 NIZ193 NSV193 OCR193 OMN193 OWJ193 PGF193 PQB193 PZX193 QJT193 QTP193 RDL193 RNH193 RXD193 SGZ193 SQV193 TAR193 TKN193 TUJ193 UEF193 UOB193 UXX193 VHT193 VRP193 WBL193 WLH193 WVD193 IR65728 SN65728 ACJ65728 AMF65728 AWB65728 BFX65728 BPT65728 BZP65728 CJL65728 CTH65728 DDD65728 DMZ65728 DWV65728 EGR65728 EQN65728 FAJ65728 FKF65728 FUB65728 GDX65728 GNT65728 GXP65728 HHL65728 HRH65728 IBD65728 IKZ65728 IUV65728 JER65728 JON65728 JYJ65728 KIF65728 KSB65728 LBX65728 LLT65728 LVP65728 MFL65728 MPH65728 MZD65728 NIZ65728 NSV65728 OCR65728 OMN65728 OWJ65728 PGF65728 PQB65728 PZX65728 QJT65728 QTP65728 RDL65728 RNH65728 RXD65728 SGZ65728 SQV65728 TAR65728 TKN65728 TUJ65728 UEF65728 UOB65728 UXX65728 VHT65728 VRP65728 WBL65728 WLH65728 WVD65728 IR131264 SN131264 ACJ131264 AMF131264 AWB131264 BFX131264 BPT131264 BZP131264 CJL131264 CTH131264 DDD131264 DMZ131264 DWV131264 EGR131264 EQN131264 FAJ131264 FKF131264 FUB131264 GDX131264 GNT131264 GXP131264 HHL131264 HRH131264 IBD131264 IKZ131264 IUV131264 JER131264 JON131264 JYJ131264 KIF131264 KSB131264 LBX131264 LLT131264 LVP131264 MFL131264 MPH131264 MZD131264 NIZ131264 NSV131264 OCR131264 OMN131264 OWJ131264 PGF131264 PQB131264 PZX131264 QJT131264 QTP131264 RDL131264 RNH131264 RXD131264 SGZ131264 SQV131264 TAR131264 TKN131264 TUJ131264 UEF131264 UOB131264 UXX131264 VHT131264 VRP131264 WBL131264 WLH131264 WVD131264 IR196800 SN196800 ACJ196800 AMF196800 AWB196800 BFX196800 BPT196800 BZP196800 CJL196800 CTH196800 DDD196800 DMZ196800 DWV196800 EGR196800 EQN196800 FAJ196800 FKF196800 FUB196800 GDX196800 GNT196800 GXP196800 HHL196800 HRH196800 IBD196800 IKZ196800 IUV196800 JER196800 JON196800 JYJ196800 KIF196800 KSB196800 LBX196800 LLT196800 LVP196800 MFL196800 MPH196800 MZD196800 NIZ196800 NSV196800 OCR196800 OMN196800 OWJ196800 PGF196800 PQB196800 PZX196800 QJT196800 QTP196800 RDL196800 RNH196800 RXD196800 SGZ196800 SQV196800 TAR196800 TKN196800 TUJ196800 UEF196800 UOB196800 UXX196800 VHT196800 VRP196800 WBL196800 WLH196800 WVD196800 IR262336 SN262336 ACJ262336 AMF262336 AWB262336 BFX262336 BPT262336 BZP262336 CJL262336 CTH262336 DDD262336 DMZ262336 DWV262336 EGR262336 EQN262336 FAJ262336 FKF262336 FUB262336 GDX262336 GNT262336 GXP262336 HHL262336 HRH262336 IBD262336 IKZ262336 IUV262336 JER262336 JON262336 JYJ262336 KIF262336 KSB262336 LBX262336 LLT262336 LVP262336 MFL262336 MPH262336 MZD262336 NIZ262336 NSV262336 OCR262336 OMN262336 OWJ262336 PGF262336 PQB262336 PZX262336 QJT262336 QTP262336 RDL262336 RNH262336 RXD262336 SGZ262336 SQV262336 TAR262336 TKN262336 TUJ262336 UEF262336 UOB262336 UXX262336 VHT262336 VRP262336 WBL262336 WLH262336 WVD262336 IR327872 SN327872 ACJ327872 AMF327872 AWB327872 BFX327872 BPT327872 BZP327872 CJL327872 CTH327872 DDD327872 DMZ327872 DWV327872 EGR327872 EQN327872 FAJ327872 FKF327872 FUB327872 GDX327872 GNT327872 GXP327872 HHL327872 HRH327872 IBD327872 IKZ327872 IUV327872 JER327872 JON327872 JYJ327872 KIF327872 KSB327872 LBX327872 LLT327872 LVP327872 MFL327872 MPH327872 MZD327872 NIZ327872 NSV327872 OCR327872 OMN327872 OWJ327872 PGF327872 PQB327872 PZX327872 QJT327872 QTP327872 RDL327872 RNH327872 RXD327872 SGZ327872 SQV327872 TAR327872 TKN327872 TUJ327872 UEF327872 UOB327872 UXX327872 VHT327872 VRP327872 WBL327872 WLH327872 WVD327872 IR393408 SN393408 ACJ393408 AMF393408 AWB393408 BFX393408 BPT393408 BZP393408 CJL393408 CTH393408 DDD393408 DMZ393408 DWV393408 EGR393408 EQN393408 FAJ393408 FKF393408 FUB393408 GDX393408 GNT393408 GXP393408 HHL393408 HRH393408 IBD393408 IKZ393408 IUV393408 JER393408 JON393408 JYJ393408 KIF393408 KSB393408 LBX393408 LLT393408 LVP393408 MFL393408 MPH393408 MZD393408 NIZ393408 NSV393408 OCR393408 OMN393408 OWJ393408 PGF393408 PQB393408 PZX393408 QJT393408 QTP393408 RDL393408 RNH393408 RXD393408 SGZ393408 SQV393408 TAR393408 TKN393408 TUJ393408 UEF393408 UOB393408 UXX393408 VHT393408 VRP393408 WBL393408 WLH393408 WVD393408 IR458944 SN458944 ACJ458944 AMF458944 AWB458944 BFX458944 BPT458944 BZP458944 CJL458944 CTH458944 DDD458944 DMZ458944 DWV458944 EGR458944 EQN458944 FAJ458944 FKF458944 FUB458944 GDX458944 GNT458944 GXP458944 HHL458944 HRH458944 IBD458944 IKZ458944 IUV458944 JER458944 JON458944 JYJ458944 KIF458944 KSB458944 LBX458944 LLT458944 LVP458944 MFL458944 MPH458944 MZD458944 NIZ458944 NSV458944 OCR458944 OMN458944 OWJ458944 PGF458944 PQB458944 PZX458944 QJT458944 QTP458944 RDL458944 RNH458944 RXD458944 SGZ458944 SQV458944 TAR458944 TKN458944 TUJ458944 UEF458944 UOB458944 UXX458944 VHT458944 VRP458944 WBL458944 WLH458944 WVD458944 IR524480 SN524480 ACJ524480 AMF524480 AWB524480 BFX524480 BPT524480 BZP524480 CJL524480 CTH524480 DDD524480 DMZ524480 DWV524480 EGR524480 EQN524480 FAJ524480 FKF524480 FUB524480 GDX524480 GNT524480 GXP524480 HHL524480 HRH524480 IBD524480 IKZ524480 IUV524480 JER524480 JON524480 JYJ524480 KIF524480 KSB524480 LBX524480 LLT524480 LVP524480 MFL524480 MPH524480 MZD524480 NIZ524480 NSV524480 OCR524480 OMN524480 OWJ524480 PGF524480 PQB524480 PZX524480 QJT524480 QTP524480 RDL524480 RNH524480 RXD524480 SGZ524480 SQV524480 TAR524480 TKN524480 TUJ524480 UEF524480 UOB524480 UXX524480 VHT524480 VRP524480 WBL524480 WLH524480 WVD524480 IR590016 SN590016 ACJ590016 AMF590016 AWB590016 BFX590016 BPT590016 BZP590016 CJL590016 CTH590016 DDD590016 DMZ590016 DWV590016 EGR590016 EQN590016 FAJ590016 FKF590016 FUB590016 GDX590016 GNT590016 GXP590016 HHL590016 HRH590016 IBD590016 IKZ590016 IUV590016 JER590016 JON590016 JYJ590016 KIF590016 KSB590016 LBX590016 LLT590016 LVP590016 MFL590016 MPH590016 MZD590016 NIZ590016 NSV590016 OCR590016 OMN590016 OWJ590016 PGF590016 PQB590016 PZX590016 QJT590016 QTP590016 RDL590016 RNH590016 RXD590016 SGZ590016 SQV590016 TAR590016 TKN590016 TUJ590016 UEF590016 UOB590016 UXX590016 VHT590016 VRP590016 WBL590016 WLH590016 WVD590016 IR655552 SN655552 ACJ655552 AMF655552 AWB655552 BFX655552 BPT655552 BZP655552 CJL655552 CTH655552 DDD655552 DMZ655552 DWV655552 EGR655552 EQN655552 FAJ655552 FKF655552 FUB655552 GDX655552 GNT655552 GXP655552 HHL655552 HRH655552 IBD655552 IKZ655552 IUV655552 JER655552 JON655552 JYJ655552 KIF655552 KSB655552 LBX655552 LLT655552 LVP655552 MFL655552 MPH655552 MZD655552 NIZ655552 NSV655552 OCR655552 OMN655552 OWJ655552 PGF655552 PQB655552 PZX655552 QJT655552 QTP655552 RDL655552 RNH655552 RXD655552 SGZ655552 SQV655552 TAR655552 TKN655552 TUJ655552 UEF655552 UOB655552 UXX655552 VHT655552 VRP655552 WBL655552 WLH655552 WVD655552 IR721088 SN721088 ACJ721088 AMF721088 AWB721088 BFX721088 BPT721088 BZP721088 CJL721088 CTH721088 DDD721088 DMZ721088 DWV721088 EGR721088 EQN721088 FAJ721088 FKF721088 FUB721088 GDX721088 GNT721088 GXP721088 HHL721088 HRH721088 IBD721088 IKZ721088 IUV721088 JER721088 JON721088 JYJ721088 KIF721088 KSB721088 LBX721088 LLT721088 LVP721088 MFL721088 MPH721088 MZD721088 NIZ721088 NSV721088 OCR721088 OMN721088 OWJ721088 PGF721088 PQB721088 PZX721088 QJT721088 QTP721088 RDL721088 RNH721088 RXD721088 SGZ721088 SQV721088 TAR721088 TKN721088 TUJ721088 UEF721088 UOB721088 UXX721088 VHT721088 VRP721088 WBL721088 WLH721088 WVD721088 IR786624 SN786624 ACJ786624 AMF786624 AWB786624 BFX786624 BPT786624 BZP786624 CJL786624 CTH786624 DDD786624 DMZ786624 DWV786624 EGR786624 EQN786624 FAJ786624 FKF786624 FUB786624 GDX786624 GNT786624 GXP786624 HHL786624 HRH786624 IBD786624 IKZ786624 IUV786624 JER786624 JON786624 JYJ786624 KIF786624 KSB786624 LBX786624 LLT786624 LVP786624 MFL786624 MPH786624 MZD786624 NIZ786624 NSV786624 OCR786624 OMN786624 OWJ786624 PGF786624 PQB786624 PZX786624 QJT786624 QTP786624 RDL786624 RNH786624 RXD786624 SGZ786624 SQV786624 TAR786624 TKN786624 TUJ786624 UEF786624 UOB786624 UXX786624 VHT786624 VRP786624 WBL786624 WLH786624 WVD786624 IR852160 SN852160 ACJ852160 AMF852160 AWB852160 BFX852160 BPT852160 BZP852160 CJL852160 CTH852160 DDD852160 DMZ852160 DWV852160 EGR852160 EQN852160 FAJ852160 FKF852160 FUB852160 GDX852160 GNT852160 GXP852160 HHL852160 HRH852160 IBD852160 IKZ852160 IUV852160 JER852160 JON852160 JYJ852160 KIF852160 KSB852160 LBX852160 LLT852160 LVP852160 MFL852160 MPH852160 MZD852160 NIZ852160 NSV852160 OCR852160 OMN852160 OWJ852160 PGF852160 PQB852160 PZX852160 QJT852160 QTP852160 RDL852160 RNH852160 RXD852160 SGZ852160 SQV852160 TAR852160 TKN852160 TUJ852160 UEF852160 UOB852160 UXX852160 VHT852160 VRP852160 WBL852160 WLH852160 WVD852160 IR917696 SN917696 ACJ917696 AMF917696 AWB917696 BFX917696 BPT917696 BZP917696 CJL917696 CTH917696 DDD917696 DMZ917696 DWV917696 EGR917696 EQN917696 FAJ917696 FKF917696 FUB917696 GDX917696 GNT917696 GXP917696 HHL917696 HRH917696 IBD917696 IKZ917696 IUV917696 JER917696 JON917696 JYJ917696 KIF917696 KSB917696 LBX917696 LLT917696 LVP917696 MFL917696 MPH917696 MZD917696 NIZ917696 NSV917696 OCR917696 OMN917696 OWJ917696 PGF917696 PQB917696 PZX917696 QJT917696 QTP917696 RDL917696 RNH917696 RXD917696 SGZ917696 SQV917696 TAR917696 TKN917696 TUJ917696 UEF917696 UOB917696 UXX917696 VHT917696 VRP917696 WBL917696 WLH917696 WVD917696 IR983232 SN983232 ACJ983232 AMF983232 AWB983232 BFX983232 BPT983232 BZP983232 CJL983232 CTH983232 DDD983232 DMZ983232 DWV983232 EGR983232 EQN983232 FAJ983232 FKF983232 FUB983232 GDX983232 GNT983232 GXP983232 HHL983232 HRH983232 IBD983232 IKZ983232 IUV983232 JER983232 JON983232 JYJ983232 KIF983232 KSB983232 LBX983232 LLT983232 LVP983232 MFL983232 MPH983232 MZD983232 NIZ983232 NSV983232 OCR983232 OMN983232 OWJ983232 PGF983232 PQB983232 PZX983232 QJT983232 QTP983232 RDL983232 RNH983232 RXD983232 SGZ983232 SQV983232 TAR983232 TKN983232 TUJ983232 UEF983232 UOB983232 UXX983232 VHT983232 VRP983232 WBL983232 WLH983232 WVD983232 IR184:IR187 SN184:SN187 ACJ184:ACJ187 AMF184:AMF187 AWB184:AWB187 BFX184:BFX187 BPT184:BPT187 BZP184:BZP187 CJL184:CJL187 CTH184:CTH187 DDD184:DDD187 DMZ184:DMZ187 DWV184:DWV187 EGR184:EGR187 EQN184:EQN187 FAJ184:FAJ187 FKF184:FKF187 FUB184:FUB187 GDX184:GDX187 GNT184:GNT187 GXP184:GXP187 HHL184:HHL187 HRH184:HRH187 IBD184:IBD187 IKZ184:IKZ187 IUV184:IUV187 JER184:JER187 JON184:JON187 JYJ184:JYJ187 KIF184:KIF187 KSB184:KSB187 LBX184:LBX187 LLT184:LLT187 LVP184:LVP187 MFL184:MFL187 MPH184:MPH187 MZD184:MZD187 NIZ184:NIZ187 NSV184:NSV187 OCR184:OCR187 OMN184:OMN187 OWJ184:OWJ187 PGF184:PGF187 PQB184:PQB187 PZX184:PZX187 QJT184:QJT187 QTP184:QTP187 RDL184:RDL187 RNH184:RNH187 RXD184:RXD187 SGZ184:SGZ187 SQV184:SQV187 TAR184:TAR187 TKN184:TKN187 TUJ184:TUJ187 UEF184:UEF187 UOB184:UOB187 UXX184:UXX187 VHT184:VHT187 VRP184:VRP187 WBL184:WBL187 WLH184:WLH187 WVD184:WVD187 IR65719:IR65722 SN65719:SN65722 ACJ65719:ACJ65722 AMF65719:AMF65722 AWB65719:AWB65722 BFX65719:BFX65722 BPT65719:BPT65722 BZP65719:BZP65722 CJL65719:CJL65722 CTH65719:CTH65722 DDD65719:DDD65722 DMZ65719:DMZ65722 DWV65719:DWV65722 EGR65719:EGR65722 EQN65719:EQN65722 FAJ65719:FAJ65722 FKF65719:FKF65722 FUB65719:FUB65722 GDX65719:GDX65722 GNT65719:GNT65722 GXP65719:GXP65722 HHL65719:HHL65722 HRH65719:HRH65722 IBD65719:IBD65722 IKZ65719:IKZ65722 IUV65719:IUV65722 JER65719:JER65722 JON65719:JON65722 JYJ65719:JYJ65722 KIF65719:KIF65722 KSB65719:KSB65722 LBX65719:LBX65722 LLT65719:LLT65722 LVP65719:LVP65722 MFL65719:MFL65722 MPH65719:MPH65722 MZD65719:MZD65722 NIZ65719:NIZ65722 NSV65719:NSV65722 OCR65719:OCR65722 OMN65719:OMN65722 OWJ65719:OWJ65722 PGF65719:PGF65722 PQB65719:PQB65722 PZX65719:PZX65722 QJT65719:QJT65722 QTP65719:QTP65722 RDL65719:RDL65722 RNH65719:RNH65722 RXD65719:RXD65722 SGZ65719:SGZ65722 SQV65719:SQV65722 TAR65719:TAR65722 TKN65719:TKN65722 TUJ65719:TUJ65722 UEF65719:UEF65722 UOB65719:UOB65722 UXX65719:UXX65722 VHT65719:VHT65722 VRP65719:VRP65722 WBL65719:WBL65722 WLH65719:WLH65722 WVD65719:WVD65722 IR131255:IR131258 SN131255:SN131258 ACJ131255:ACJ131258 AMF131255:AMF131258 AWB131255:AWB131258 BFX131255:BFX131258 BPT131255:BPT131258 BZP131255:BZP131258 CJL131255:CJL131258 CTH131255:CTH131258 DDD131255:DDD131258 DMZ131255:DMZ131258 DWV131255:DWV131258 EGR131255:EGR131258 EQN131255:EQN131258 FAJ131255:FAJ131258 FKF131255:FKF131258 FUB131255:FUB131258 GDX131255:GDX131258 GNT131255:GNT131258 GXP131255:GXP131258 HHL131255:HHL131258 HRH131255:HRH131258 IBD131255:IBD131258 IKZ131255:IKZ131258 IUV131255:IUV131258 JER131255:JER131258 JON131255:JON131258 JYJ131255:JYJ131258 KIF131255:KIF131258 KSB131255:KSB131258 LBX131255:LBX131258 LLT131255:LLT131258 LVP131255:LVP131258 MFL131255:MFL131258 MPH131255:MPH131258 MZD131255:MZD131258 NIZ131255:NIZ131258 NSV131255:NSV131258 OCR131255:OCR131258 OMN131255:OMN131258 OWJ131255:OWJ131258 PGF131255:PGF131258 PQB131255:PQB131258 PZX131255:PZX131258 QJT131255:QJT131258 QTP131255:QTP131258 RDL131255:RDL131258 RNH131255:RNH131258 RXD131255:RXD131258 SGZ131255:SGZ131258 SQV131255:SQV131258 TAR131255:TAR131258 TKN131255:TKN131258 TUJ131255:TUJ131258 UEF131255:UEF131258 UOB131255:UOB131258 UXX131255:UXX131258 VHT131255:VHT131258 VRP131255:VRP131258 WBL131255:WBL131258 WLH131255:WLH131258 WVD131255:WVD131258 IR196791:IR196794 SN196791:SN196794 ACJ196791:ACJ196794 AMF196791:AMF196794 AWB196791:AWB196794 BFX196791:BFX196794 BPT196791:BPT196794 BZP196791:BZP196794 CJL196791:CJL196794 CTH196791:CTH196794 DDD196791:DDD196794 DMZ196791:DMZ196794 DWV196791:DWV196794 EGR196791:EGR196794 EQN196791:EQN196794 FAJ196791:FAJ196794 FKF196791:FKF196794 FUB196791:FUB196794 GDX196791:GDX196794 GNT196791:GNT196794 GXP196791:GXP196794 HHL196791:HHL196794 HRH196791:HRH196794 IBD196791:IBD196794 IKZ196791:IKZ196794 IUV196791:IUV196794 JER196791:JER196794 JON196791:JON196794 JYJ196791:JYJ196794 KIF196791:KIF196794 KSB196791:KSB196794 LBX196791:LBX196794 LLT196791:LLT196794 LVP196791:LVP196794 MFL196791:MFL196794 MPH196791:MPH196794 MZD196791:MZD196794 NIZ196791:NIZ196794 NSV196791:NSV196794 OCR196791:OCR196794 OMN196791:OMN196794 OWJ196791:OWJ196794 PGF196791:PGF196794 PQB196791:PQB196794 PZX196791:PZX196794 QJT196791:QJT196794 QTP196791:QTP196794 RDL196791:RDL196794 RNH196791:RNH196794 RXD196791:RXD196794 SGZ196791:SGZ196794 SQV196791:SQV196794 TAR196791:TAR196794 TKN196791:TKN196794 TUJ196791:TUJ196794 UEF196791:UEF196794 UOB196791:UOB196794 UXX196791:UXX196794 VHT196791:VHT196794 VRP196791:VRP196794 WBL196791:WBL196794 WLH196791:WLH196794 WVD196791:WVD196794 IR262327:IR262330 SN262327:SN262330 ACJ262327:ACJ262330 AMF262327:AMF262330 AWB262327:AWB262330 BFX262327:BFX262330 BPT262327:BPT262330 BZP262327:BZP262330 CJL262327:CJL262330 CTH262327:CTH262330 DDD262327:DDD262330 DMZ262327:DMZ262330 DWV262327:DWV262330 EGR262327:EGR262330 EQN262327:EQN262330 FAJ262327:FAJ262330 FKF262327:FKF262330 FUB262327:FUB262330 GDX262327:GDX262330 GNT262327:GNT262330 GXP262327:GXP262330 HHL262327:HHL262330 HRH262327:HRH262330 IBD262327:IBD262330 IKZ262327:IKZ262330 IUV262327:IUV262330 JER262327:JER262330 JON262327:JON262330 JYJ262327:JYJ262330 KIF262327:KIF262330 KSB262327:KSB262330 LBX262327:LBX262330 LLT262327:LLT262330 LVP262327:LVP262330 MFL262327:MFL262330 MPH262327:MPH262330 MZD262327:MZD262330 NIZ262327:NIZ262330 NSV262327:NSV262330 OCR262327:OCR262330 OMN262327:OMN262330 OWJ262327:OWJ262330 PGF262327:PGF262330 PQB262327:PQB262330 PZX262327:PZX262330 QJT262327:QJT262330 QTP262327:QTP262330 RDL262327:RDL262330 RNH262327:RNH262330 RXD262327:RXD262330 SGZ262327:SGZ262330 SQV262327:SQV262330 TAR262327:TAR262330 TKN262327:TKN262330 TUJ262327:TUJ262330 UEF262327:UEF262330 UOB262327:UOB262330 UXX262327:UXX262330 VHT262327:VHT262330 VRP262327:VRP262330 WBL262327:WBL262330 WLH262327:WLH262330 WVD262327:WVD262330 IR327863:IR327866 SN327863:SN327866 ACJ327863:ACJ327866 AMF327863:AMF327866 AWB327863:AWB327866 BFX327863:BFX327866 BPT327863:BPT327866 BZP327863:BZP327866 CJL327863:CJL327866 CTH327863:CTH327866 DDD327863:DDD327866 DMZ327863:DMZ327866 DWV327863:DWV327866 EGR327863:EGR327866 EQN327863:EQN327866 FAJ327863:FAJ327866 FKF327863:FKF327866 FUB327863:FUB327866 GDX327863:GDX327866 GNT327863:GNT327866 GXP327863:GXP327866 HHL327863:HHL327866 HRH327863:HRH327866 IBD327863:IBD327866 IKZ327863:IKZ327866 IUV327863:IUV327866 JER327863:JER327866 JON327863:JON327866 JYJ327863:JYJ327866 KIF327863:KIF327866 KSB327863:KSB327866 LBX327863:LBX327866 LLT327863:LLT327866 LVP327863:LVP327866 MFL327863:MFL327866 MPH327863:MPH327866 MZD327863:MZD327866 NIZ327863:NIZ327866 NSV327863:NSV327866 OCR327863:OCR327866 OMN327863:OMN327866 OWJ327863:OWJ327866 PGF327863:PGF327866 PQB327863:PQB327866 PZX327863:PZX327866 QJT327863:QJT327866 QTP327863:QTP327866 RDL327863:RDL327866 RNH327863:RNH327866 RXD327863:RXD327866 SGZ327863:SGZ327866 SQV327863:SQV327866 TAR327863:TAR327866 TKN327863:TKN327866 TUJ327863:TUJ327866 UEF327863:UEF327866 UOB327863:UOB327866 UXX327863:UXX327866 VHT327863:VHT327866 VRP327863:VRP327866 WBL327863:WBL327866 WLH327863:WLH327866 WVD327863:WVD327866 IR393399:IR393402 SN393399:SN393402 ACJ393399:ACJ393402 AMF393399:AMF393402 AWB393399:AWB393402 BFX393399:BFX393402 BPT393399:BPT393402 BZP393399:BZP393402 CJL393399:CJL393402 CTH393399:CTH393402 DDD393399:DDD393402 DMZ393399:DMZ393402 DWV393399:DWV393402 EGR393399:EGR393402 EQN393399:EQN393402 FAJ393399:FAJ393402 FKF393399:FKF393402 FUB393399:FUB393402 GDX393399:GDX393402 GNT393399:GNT393402 GXP393399:GXP393402 HHL393399:HHL393402 HRH393399:HRH393402 IBD393399:IBD393402 IKZ393399:IKZ393402 IUV393399:IUV393402 JER393399:JER393402 JON393399:JON393402 JYJ393399:JYJ393402 KIF393399:KIF393402 KSB393399:KSB393402 LBX393399:LBX393402 LLT393399:LLT393402 LVP393399:LVP393402 MFL393399:MFL393402 MPH393399:MPH393402 MZD393399:MZD393402 NIZ393399:NIZ393402 NSV393399:NSV393402 OCR393399:OCR393402 OMN393399:OMN393402 OWJ393399:OWJ393402 PGF393399:PGF393402 PQB393399:PQB393402 PZX393399:PZX393402 QJT393399:QJT393402 QTP393399:QTP393402 RDL393399:RDL393402 RNH393399:RNH393402 RXD393399:RXD393402 SGZ393399:SGZ393402 SQV393399:SQV393402 TAR393399:TAR393402 TKN393399:TKN393402 TUJ393399:TUJ393402 UEF393399:UEF393402 UOB393399:UOB393402 UXX393399:UXX393402 VHT393399:VHT393402 VRP393399:VRP393402 WBL393399:WBL393402 WLH393399:WLH393402 WVD393399:WVD393402 IR458935:IR458938 SN458935:SN458938 ACJ458935:ACJ458938 AMF458935:AMF458938 AWB458935:AWB458938 BFX458935:BFX458938 BPT458935:BPT458938 BZP458935:BZP458938 CJL458935:CJL458938 CTH458935:CTH458938 DDD458935:DDD458938 DMZ458935:DMZ458938 DWV458935:DWV458938 EGR458935:EGR458938 EQN458935:EQN458938 FAJ458935:FAJ458938 FKF458935:FKF458938 FUB458935:FUB458938 GDX458935:GDX458938 GNT458935:GNT458938 GXP458935:GXP458938 HHL458935:HHL458938 HRH458935:HRH458938 IBD458935:IBD458938 IKZ458935:IKZ458938 IUV458935:IUV458938 JER458935:JER458938 JON458935:JON458938 JYJ458935:JYJ458938 KIF458935:KIF458938 KSB458935:KSB458938 LBX458935:LBX458938 LLT458935:LLT458938 LVP458935:LVP458938 MFL458935:MFL458938 MPH458935:MPH458938 MZD458935:MZD458938 NIZ458935:NIZ458938 NSV458935:NSV458938 OCR458935:OCR458938 OMN458935:OMN458938 OWJ458935:OWJ458938 PGF458935:PGF458938 PQB458935:PQB458938 PZX458935:PZX458938 QJT458935:QJT458938 QTP458935:QTP458938 RDL458935:RDL458938 RNH458935:RNH458938 RXD458935:RXD458938 SGZ458935:SGZ458938 SQV458935:SQV458938 TAR458935:TAR458938 TKN458935:TKN458938 TUJ458935:TUJ458938 UEF458935:UEF458938 UOB458935:UOB458938 UXX458935:UXX458938 VHT458935:VHT458938 VRP458935:VRP458938 WBL458935:WBL458938 WLH458935:WLH458938 WVD458935:WVD458938 IR524471:IR524474 SN524471:SN524474 ACJ524471:ACJ524474 AMF524471:AMF524474 AWB524471:AWB524474 BFX524471:BFX524474 BPT524471:BPT524474 BZP524471:BZP524474 CJL524471:CJL524474 CTH524471:CTH524474 DDD524471:DDD524474 DMZ524471:DMZ524474 DWV524471:DWV524474 EGR524471:EGR524474 EQN524471:EQN524474 FAJ524471:FAJ524474 FKF524471:FKF524474 FUB524471:FUB524474 GDX524471:GDX524474 GNT524471:GNT524474 GXP524471:GXP524474 HHL524471:HHL524474 HRH524471:HRH524474 IBD524471:IBD524474 IKZ524471:IKZ524474 IUV524471:IUV524474 JER524471:JER524474 JON524471:JON524474 JYJ524471:JYJ524474 KIF524471:KIF524474 KSB524471:KSB524474 LBX524471:LBX524474 LLT524471:LLT524474 LVP524471:LVP524474 MFL524471:MFL524474 MPH524471:MPH524474 MZD524471:MZD524474 NIZ524471:NIZ524474 NSV524471:NSV524474 OCR524471:OCR524474 OMN524471:OMN524474 OWJ524471:OWJ524474 PGF524471:PGF524474 PQB524471:PQB524474 PZX524471:PZX524474 QJT524471:QJT524474 QTP524471:QTP524474 RDL524471:RDL524474 RNH524471:RNH524474 RXD524471:RXD524474 SGZ524471:SGZ524474 SQV524471:SQV524474 TAR524471:TAR524474 TKN524471:TKN524474 TUJ524471:TUJ524474 UEF524471:UEF524474 UOB524471:UOB524474 UXX524471:UXX524474 VHT524471:VHT524474 VRP524471:VRP524474 WBL524471:WBL524474 WLH524471:WLH524474 WVD524471:WVD524474 IR590007:IR590010 SN590007:SN590010 ACJ590007:ACJ590010 AMF590007:AMF590010 AWB590007:AWB590010 BFX590007:BFX590010 BPT590007:BPT590010 BZP590007:BZP590010 CJL590007:CJL590010 CTH590007:CTH590010 DDD590007:DDD590010 DMZ590007:DMZ590010 DWV590007:DWV590010 EGR590007:EGR590010 EQN590007:EQN590010 FAJ590007:FAJ590010 FKF590007:FKF590010 FUB590007:FUB590010 GDX590007:GDX590010 GNT590007:GNT590010 GXP590007:GXP590010 HHL590007:HHL590010 HRH590007:HRH590010 IBD590007:IBD590010 IKZ590007:IKZ590010 IUV590007:IUV590010 JER590007:JER590010 JON590007:JON590010 JYJ590007:JYJ590010 KIF590007:KIF590010 KSB590007:KSB590010 LBX590007:LBX590010 LLT590007:LLT590010 LVP590007:LVP590010 MFL590007:MFL590010 MPH590007:MPH590010 MZD590007:MZD590010 NIZ590007:NIZ590010 NSV590007:NSV590010 OCR590007:OCR590010 OMN590007:OMN590010 OWJ590007:OWJ590010 PGF590007:PGF590010 PQB590007:PQB590010 PZX590007:PZX590010 QJT590007:QJT590010 QTP590007:QTP590010 RDL590007:RDL590010 RNH590007:RNH590010 RXD590007:RXD590010 SGZ590007:SGZ590010 SQV590007:SQV590010 TAR590007:TAR590010 TKN590007:TKN590010 TUJ590007:TUJ590010 UEF590007:UEF590010 UOB590007:UOB590010 UXX590007:UXX590010 VHT590007:VHT590010 VRP590007:VRP590010 WBL590007:WBL590010 WLH590007:WLH590010 WVD590007:WVD590010 IR655543:IR655546 SN655543:SN655546 ACJ655543:ACJ655546 AMF655543:AMF655546 AWB655543:AWB655546 BFX655543:BFX655546 BPT655543:BPT655546 BZP655543:BZP655546 CJL655543:CJL655546 CTH655543:CTH655546 DDD655543:DDD655546 DMZ655543:DMZ655546 DWV655543:DWV655546 EGR655543:EGR655546 EQN655543:EQN655546 FAJ655543:FAJ655546 FKF655543:FKF655546 FUB655543:FUB655546 GDX655543:GDX655546 GNT655543:GNT655546 GXP655543:GXP655546 HHL655543:HHL655546 HRH655543:HRH655546 IBD655543:IBD655546 IKZ655543:IKZ655546 IUV655543:IUV655546 JER655543:JER655546 JON655543:JON655546 JYJ655543:JYJ655546 KIF655543:KIF655546 KSB655543:KSB655546 LBX655543:LBX655546 LLT655543:LLT655546 LVP655543:LVP655546 MFL655543:MFL655546 MPH655543:MPH655546 MZD655543:MZD655546 NIZ655543:NIZ655546 NSV655543:NSV655546 OCR655543:OCR655546 OMN655543:OMN655546 OWJ655543:OWJ655546 PGF655543:PGF655546 PQB655543:PQB655546 PZX655543:PZX655546 QJT655543:QJT655546 QTP655543:QTP655546 RDL655543:RDL655546 RNH655543:RNH655546 RXD655543:RXD655546 SGZ655543:SGZ655546 SQV655543:SQV655546 TAR655543:TAR655546 TKN655543:TKN655546 TUJ655543:TUJ655546 UEF655543:UEF655546 UOB655543:UOB655546 UXX655543:UXX655546 VHT655543:VHT655546 VRP655543:VRP655546 WBL655543:WBL655546 WLH655543:WLH655546 WVD655543:WVD655546 IR721079:IR721082 SN721079:SN721082 ACJ721079:ACJ721082 AMF721079:AMF721082 AWB721079:AWB721082 BFX721079:BFX721082 BPT721079:BPT721082 BZP721079:BZP721082 CJL721079:CJL721082 CTH721079:CTH721082 DDD721079:DDD721082 DMZ721079:DMZ721082 DWV721079:DWV721082 EGR721079:EGR721082 EQN721079:EQN721082 FAJ721079:FAJ721082 FKF721079:FKF721082 FUB721079:FUB721082 GDX721079:GDX721082 GNT721079:GNT721082 GXP721079:GXP721082 HHL721079:HHL721082 HRH721079:HRH721082 IBD721079:IBD721082 IKZ721079:IKZ721082 IUV721079:IUV721082 JER721079:JER721082 JON721079:JON721082 JYJ721079:JYJ721082 KIF721079:KIF721082 KSB721079:KSB721082 LBX721079:LBX721082 LLT721079:LLT721082 LVP721079:LVP721082 MFL721079:MFL721082 MPH721079:MPH721082 MZD721079:MZD721082 NIZ721079:NIZ721082 NSV721079:NSV721082 OCR721079:OCR721082 OMN721079:OMN721082 OWJ721079:OWJ721082 PGF721079:PGF721082 PQB721079:PQB721082 PZX721079:PZX721082 QJT721079:QJT721082 QTP721079:QTP721082 RDL721079:RDL721082 RNH721079:RNH721082 RXD721079:RXD721082 SGZ721079:SGZ721082 SQV721079:SQV721082 TAR721079:TAR721082 TKN721079:TKN721082 TUJ721079:TUJ721082 UEF721079:UEF721082 UOB721079:UOB721082 UXX721079:UXX721082 VHT721079:VHT721082 VRP721079:VRP721082 WBL721079:WBL721082 WLH721079:WLH721082 WVD721079:WVD721082 IR786615:IR786618 SN786615:SN786618 ACJ786615:ACJ786618 AMF786615:AMF786618 AWB786615:AWB786618 BFX786615:BFX786618 BPT786615:BPT786618 BZP786615:BZP786618 CJL786615:CJL786618 CTH786615:CTH786618 DDD786615:DDD786618 DMZ786615:DMZ786618 DWV786615:DWV786618 EGR786615:EGR786618 EQN786615:EQN786618 FAJ786615:FAJ786618 FKF786615:FKF786618 FUB786615:FUB786618 GDX786615:GDX786618 GNT786615:GNT786618 GXP786615:GXP786618 HHL786615:HHL786618 HRH786615:HRH786618 IBD786615:IBD786618 IKZ786615:IKZ786618 IUV786615:IUV786618 JER786615:JER786618 JON786615:JON786618 JYJ786615:JYJ786618 KIF786615:KIF786618 KSB786615:KSB786618 LBX786615:LBX786618 LLT786615:LLT786618 LVP786615:LVP786618 MFL786615:MFL786618 MPH786615:MPH786618 MZD786615:MZD786618 NIZ786615:NIZ786618 NSV786615:NSV786618 OCR786615:OCR786618 OMN786615:OMN786618 OWJ786615:OWJ786618 PGF786615:PGF786618 PQB786615:PQB786618 PZX786615:PZX786618 QJT786615:QJT786618 QTP786615:QTP786618 RDL786615:RDL786618 RNH786615:RNH786618 RXD786615:RXD786618 SGZ786615:SGZ786618 SQV786615:SQV786618 TAR786615:TAR786618 TKN786615:TKN786618 TUJ786615:TUJ786618 UEF786615:UEF786618 UOB786615:UOB786618 UXX786615:UXX786618 VHT786615:VHT786618 VRP786615:VRP786618 WBL786615:WBL786618 WLH786615:WLH786618 WVD786615:WVD786618 IR852151:IR852154 SN852151:SN852154 ACJ852151:ACJ852154 AMF852151:AMF852154 AWB852151:AWB852154 BFX852151:BFX852154 BPT852151:BPT852154 BZP852151:BZP852154 CJL852151:CJL852154 CTH852151:CTH852154 DDD852151:DDD852154 DMZ852151:DMZ852154 DWV852151:DWV852154 EGR852151:EGR852154 EQN852151:EQN852154 FAJ852151:FAJ852154 FKF852151:FKF852154 FUB852151:FUB852154 GDX852151:GDX852154 GNT852151:GNT852154 GXP852151:GXP852154 HHL852151:HHL852154 HRH852151:HRH852154 IBD852151:IBD852154 IKZ852151:IKZ852154 IUV852151:IUV852154 JER852151:JER852154 JON852151:JON852154 JYJ852151:JYJ852154 KIF852151:KIF852154 KSB852151:KSB852154 LBX852151:LBX852154 LLT852151:LLT852154 LVP852151:LVP852154 MFL852151:MFL852154 MPH852151:MPH852154 MZD852151:MZD852154 NIZ852151:NIZ852154 NSV852151:NSV852154 OCR852151:OCR852154 OMN852151:OMN852154 OWJ852151:OWJ852154 PGF852151:PGF852154 PQB852151:PQB852154 PZX852151:PZX852154 QJT852151:QJT852154 QTP852151:QTP852154 RDL852151:RDL852154 RNH852151:RNH852154 RXD852151:RXD852154 SGZ852151:SGZ852154 SQV852151:SQV852154 TAR852151:TAR852154 TKN852151:TKN852154 TUJ852151:TUJ852154 UEF852151:UEF852154 UOB852151:UOB852154 UXX852151:UXX852154 VHT852151:VHT852154 VRP852151:VRP852154 WBL852151:WBL852154 WLH852151:WLH852154 WVD852151:WVD852154 IR917687:IR917690 SN917687:SN917690 ACJ917687:ACJ917690 AMF917687:AMF917690 AWB917687:AWB917690 BFX917687:BFX917690 BPT917687:BPT917690 BZP917687:BZP917690 CJL917687:CJL917690 CTH917687:CTH917690 DDD917687:DDD917690 DMZ917687:DMZ917690 DWV917687:DWV917690 EGR917687:EGR917690 EQN917687:EQN917690 FAJ917687:FAJ917690 FKF917687:FKF917690 FUB917687:FUB917690 GDX917687:GDX917690 GNT917687:GNT917690 GXP917687:GXP917690 HHL917687:HHL917690 HRH917687:HRH917690 IBD917687:IBD917690 IKZ917687:IKZ917690 IUV917687:IUV917690 JER917687:JER917690 JON917687:JON917690 JYJ917687:JYJ917690 KIF917687:KIF917690 KSB917687:KSB917690 LBX917687:LBX917690 LLT917687:LLT917690 LVP917687:LVP917690 MFL917687:MFL917690 MPH917687:MPH917690 MZD917687:MZD917690 NIZ917687:NIZ917690 NSV917687:NSV917690 OCR917687:OCR917690 OMN917687:OMN917690 OWJ917687:OWJ917690 PGF917687:PGF917690 PQB917687:PQB917690 PZX917687:PZX917690 QJT917687:QJT917690 QTP917687:QTP917690 RDL917687:RDL917690 RNH917687:RNH917690 RXD917687:RXD917690 SGZ917687:SGZ917690 SQV917687:SQV917690 TAR917687:TAR917690 TKN917687:TKN917690 TUJ917687:TUJ917690 UEF917687:UEF917690 UOB917687:UOB917690 UXX917687:UXX917690 VHT917687:VHT917690 VRP917687:VRP917690 WBL917687:WBL917690 WLH917687:WLH917690 WVD917687:WVD917690 IR983223:IR983226 SN983223:SN983226 ACJ983223:ACJ983226 AMF983223:AMF983226 AWB983223:AWB983226 BFX983223:BFX983226 BPT983223:BPT983226 BZP983223:BZP983226 CJL983223:CJL983226 CTH983223:CTH983226 DDD983223:DDD983226 DMZ983223:DMZ983226 DWV983223:DWV983226 EGR983223:EGR983226 EQN983223:EQN983226 FAJ983223:FAJ983226 FKF983223:FKF983226 FUB983223:FUB983226 GDX983223:GDX983226 GNT983223:GNT983226 GXP983223:GXP983226 HHL983223:HHL983226 HRH983223:HRH983226 IBD983223:IBD983226 IKZ983223:IKZ983226 IUV983223:IUV983226 JER983223:JER983226 JON983223:JON983226 JYJ983223:JYJ983226 KIF983223:KIF983226 KSB983223:KSB983226 LBX983223:LBX983226 LLT983223:LLT983226 LVP983223:LVP983226 MFL983223:MFL983226 MPH983223:MPH983226 MZD983223:MZD983226 NIZ983223:NIZ983226 NSV983223:NSV983226 OCR983223:OCR983226 OMN983223:OMN983226 OWJ983223:OWJ983226 PGF983223:PGF983226 PQB983223:PQB983226 PZX983223:PZX983226 QJT983223:QJT983226 QTP983223:QTP983226 RDL983223:RDL983226 RNH983223:RNH983226 RXD983223:RXD983226 SGZ983223:SGZ983226 SQV983223:SQV983226 TAR983223:TAR983226 TKN983223:TKN983226 TUJ983223:TUJ983226 UEF983223:UEF983226 UOB983223:UOB983226 UXX983223:UXX983226 VHT983223:VHT983226 VRP983223:VRP983226 WBL983223:WBL983226 WLH983223:WLH983226 WVD983223:WVD983226 IR134:IR138 SN134:SN138 ACJ134:ACJ138 AMF134:AMF138 AWB134:AWB138 BFX134:BFX138 BPT134:BPT138 BZP134:BZP138 CJL134:CJL138 CTH134:CTH138 DDD134:DDD138 DMZ134:DMZ138 DWV134:DWV138 EGR134:EGR138 EQN134:EQN138 FAJ134:FAJ138 FKF134:FKF138 FUB134:FUB138 GDX134:GDX138 GNT134:GNT138 GXP134:GXP138 HHL134:HHL138 HRH134:HRH138 IBD134:IBD138 IKZ134:IKZ138 IUV134:IUV138 JER134:JER138 JON134:JON138 JYJ134:JYJ138 KIF134:KIF138 KSB134:KSB138 LBX134:LBX138 LLT134:LLT138 LVP134:LVP138 MFL134:MFL138 MPH134:MPH138 MZD134:MZD138 NIZ134:NIZ138 NSV134:NSV138 OCR134:OCR138 OMN134:OMN138 OWJ134:OWJ138 PGF134:PGF138 PQB134:PQB138 PZX134:PZX138 QJT134:QJT138 QTP134:QTP138 RDL134:RDL138 RNH134:RNH138 RXD134:RXD138 SGZ134:SGZ138 SQV134:SQV138 TAR134:TAR138 TKN134:TKN138 TUJ134:TUJ138 UEF134:UEF138 UOB134:UOB138 UXX134:UXX138 VHT134:VHT138 VRP134:VRP138 WBL134:WBL138 WLH134:WLH138 WVD134:WVD138 IR65669:IR65673 SN65669:SN65673 ACJ65669:ACJ65673 AMF65669:AMF65673 AWB65669:AWB65673 BFX65669:BFX65673 BPT65669:BPT65673 BZP65669:BZP65673 CJL65669:CJL65673 CTH65669:CTH65673 DDD65669:DDD65673 DMZ65669:DMZ65673 DWV65669:DWV65673 EGR65669:EGR65673 EQN65669:EQN65673 FAJ65669:FAJ65673 FKF65669:FKF65673 FUB65669:FUB65673 GDX65669:GDX65673 GNT65669:GNT65673 GXP65669:GXP65673 HHL65669:HHL65673 HRH65669:HRH65673 IBD65669:IBD65673 IKZ65669:IKZ65673 IUV65669:IUV65673 JER65669:JER65673 JON65669:JON65673 JYJ65669:JYJ65673 KIF65669:KIF65673 KSB65669:KSB65673 LBX65669:LBX65673 LLT65669:LLT65673 LVP65669:LVP65673 MFL65669:MFL65673 MPH65669:MPH65673 MZD65669:MZD65673 NIZ65669:NIZ65673 NSV65669:NSV65673 OCR65669:OCR65673 OMN65669:OMN65673 OWJ65669:OWJ65673 PGF65669:PGF65673 PQB65669:PQB65673 PZX65669:PZX65673 QJT65669:QJT65673 QTP65669:QTP65673 RDL65669:RDL65673 RNH65669:RNH65673 RXD65669:RXD65673 SGZ65669:SGZ65673 SQV65669:SQV65673 TAR65669:TAR65673 TKN65669:TKN65673 TUJ65669:TUJ65673 UEF65669:UEF65673 UOB65669:UOB65673 UXX65669:UXX65673 VHT65669:VHT65673 VRP65669:VRP65673 WBL65669:WBL65673 WLH65669:WLH65673 WVD65669:WVD65673 IR131205:IR131209 SN131205:SN131209 ACJ131205:ACJ131209 AMF131205:AMF131209 AWB131205:AWB131209 BFX131205:BFX131209 BPT131205:BPT131209 BZP131205:BZP131209 CJL131205:CJL131209 CTH131205:CTH131209 DDD131205:DDD131209 DMZ131205:DMZ131209 DWV131205:DWV131209 EGR131205:EGR131209 EQN131205:EQN131209 FAJ131205:FAJ131209 FKF131205:FKF131209 FUB131205:FUB131209 GDX131205:GDX131209 GNT131205:GNT131209 GXP131205:GXP131209 HHL131205:HHL131209 HRH131205:HRH131209 IBD131205:IBD131209 IKZ131205:IKZ131209 IUV131205:IUV131209 JER131205:JER131209 JON131205:JON131209 JYJ131205:JYJ131209 KIF131205:KIF131209 KSB131205:KSB131209 LBX131205:LBX131209 LLT131205:LLT131209 LVP131205:LVP131209 MFL131205:MFL131209 MPH131205:MPH131209 MZD131205:MZD131209 NIZ131205:NIZ131209 NSV131205:NSV131209 OCR131205:OCR131209 OMN131205:OMN131209 OWJ131205:OWJ131209 PGF131205:PGF131209 PQB131205:PQB131209 PZX131205:PZX131209 QJT131205:QJT131209 QTP131205:QTP131209 RDL131205:RDL131209 RNH131205:RNH131209 RXD131205:RXD131209 SGZ131205:SGZ131209 SQV131205:SQV131209 TAR131205:TAR131209 TKN131205:TKN131209 TUJ131205:TUJ131209 UEF131205:UEF131209 UOB131205:UOB131209 UXX131205:UXX131209 VHT131205:VHT131209 VRP131205:VRP131209 WBL131205:WBL131209 WLH131205:WLH131209 WVD131205:WVD131209 IR196741:IR196745 SN196741:SN196745 ACJ196741:ACJ196745 AMF196741:AMF196745 AWB196741:AWB196745 BFX196741:BFX196745 BPT196741:BPT196745 BZP196741:BZP196745 CJL196741:CJL196745 CTH196741:CTH196745 DDD196741:DDD196745 DMZ196741:DMZ196745 DWV196741:DWV196745 EGR196741:EGR196745 EQN196741:EQN196745 FAJ196741:FAJ196745 FKF196741:FKF196745 FUB196741:FUB196745 GDX196741:GDX196745 GNT196741:GNT196745 GXP196741:GXP196745 HHL196741:HHL196745 HRH196741:HRH196745 IBD196741:IBD196745 IKZ196741:IKZ196745 IUV196741:IUV196745 JER196741:JER196745 JON196741:JON196745 JYJ196741:JYJ196745 KIF196741:KIF196745 KSB196741:KSB196745 LBX196741:LBX196745 LLT196741:LLT196745 LVP196741:LVP196745 MFL196741:MFL196745 MPH196741:MPH196745 MZD196741:MZD196745 NIZ196741:NIZ196745 NSV196741:NSV196745 OCR196741:OCR196745 OMN196741:OMN196745 OWJ196741:OWJ196745 PGF196741:PGF196745 PQB196741:PQB196745 PZX196741:PZX196745 QJT196741:QJT196745 QTP196741:QTP196745 RDL196741:RDL196745 RNH196741:RNH196745 RXD196741:RXD196745 SGZ196741:SGZ196745 SQV196741:SQV196745 TAR196741:TAR196745 TKN196741:TKN196745 TUJ196741:TUJ196745 UEF196741:UEF196745 UOB196741:UOB196745 UXX196741:UXX196745 VHT196741:VHT196745 VRP196741:VRP196745 WBL196741:WBL196745 WLH196741:WLH196745 WVD196741:WVD196745 IR262277:IR262281 SN262277:SN262281 ACJ262277:ACJ262281 AMF262277:AMF262281 AWB262277:AWB262281 BFX262277:BFX262281 BPT262277:BPT262281 BZP262277:BZP262281 CJL262277:CJL262281 CTH262277:CTH262281 DDD262277:DDD262281 DMZ262277:DMZ262281 DWV262277:DWV262281 EGR262277:EGR262281 EQN262277:EQN262281 FAJ262277:FAJ262281 FKF262277:FKF262281 FUB262277:FUB262281 GDX262277:GDX262281 GNT262277:GNT262281 GXP262277:GXP262281 HHL262277:HHL262281 HRH262277:HRH262281 IBD262277:IBD262281 IKZ262277:IKZ262281 IUV262277:IUV262281 JER262277:JER262281 JON262277:JON262281 JYJ262277:JYJ262281 KIF262277:KIF262281 KSB262277:KSB262281 LBX262277:LBX262281 LLT262277:LLT262281 LVP262277:LVP262281 MFL262277:MFL262281 MPH262277:MPH262281 MZD262277:MZD262281 NIZ262277:NIZ262281 NSV262277:NSV262281 OCR262277:OCR262281 OMN262277:OMN262281 OWJ262277:OWJ262281 PGF262277:PGF262281 PQB262277:PQB262281 PZX262277:PZX262281 QJT262277:QJT262281 QTP262277:QTP262281 RDL262277:RDL262281 RNH262277:RNH262281 RXD262277:RXD262281 SGZ262277:SGZ262281 SQV262277:SQV262281 TAR262277:TAR262281 TKN262277:TKN262281 TUJ262277:TUJ262281 UEF262277:UEF262281 UOB262277:UOB262281 UXX262277:UXX262281 VHT262277:VHT262281 VRP262277:VRP262281 WBL262277:WBL262281 WLH262277:WLH262281 WVD262277:WVD262281 IR327813:IR327817 SN327813:SN327817 ACJ327813:ACJ327817 AMF327813:AMF327817 AWB327813:AWB327817 BFX327813:BFX327817 BPT327813:BPT327817 BZP327813:BZP327817 CJL327813:CJL327817 CTH327813:CTH327817 DDD327813:DDD327817 DMZ327813:DMZ327817 DWV327813:DWV327817 EGR327813:EGR327817 EQN327813:EQN327817 FAJ327813:FAJ327817 FKF327813:FKF327817 FUB327813:FUB327817 GDX327813:GDX327817 GNT327813:GNT327817 GXP327813:GXP327817 HHL327813:HHL327817 HRH327813:HRH327817 IBD327813:IBD327817 IKZ327813:IKZ327817 IUV327813:IUV327817 JER327813:JER327817 JON327813:JON327817 JYJ327813:JYJ327817 KIF327813:KIF327817 KSB327813:KSB327817 LBX327813:LBX327817 LLT327813:LLT327817 LVP327813:LVP327817 MFL327813:MFL327817 MPH327813:MPH327817 MZD327813:MZD327817 NIZ327813:NIZ327817 NSV327813:NSV327817 OCR327813:OCR327817 OMN327813:OMN327817 OWJ327813:OWJ327817 PGF327813:PGF327817 PQB327813:PQB327817 PZX327813:PZX327817 QJT327813:QJT327817 QTP327813:QTP327817 RDL327813:RDL327817 RNH327813:RNH327817 RXD327813:RXD327817 SGZ327813:SGZ327817 SQV327813:SQV327817 TAR327813:TAR327817 TKN327813:TKN327817 TUJ327813:TUJ327817 UEF327813:UEF327817 UOB327813:UOB327817 UXX327813:UXX327817 VHT327813:VHT327817 VRP327813:VRP327817 WBL327813:WBL327817 WLH327813:WLH327817 WVD327813:WVD327817 IR393349:IR393353 SN393349:SN393353 ACJ393349:ACJ393353 AMF393349:AMF393353 AWB393349:AWB393353 BFX393349:BFX393353 BPT393349:BPT393353 BZP393349:BZP393353 CJL393349:CJL393353 CTH393349:CTH393353 DDD393349:DDD393353 DMZ393349:DMZ393353 DWV393349:DWV393353 EGR393349:EGR393353 EQN393349:EQN393353 FAJ393349:FAJ393353 FKF393349:FKF393353 FUB393349:FUB393353 GDX393349:GDX393353 GNT393349:GNT393353 GXP393349:GXP393353 HHL393349:HHL393353 HRH393349:HRH393353 IBD393349:IBD393353 IKZ393349:IKZ393353 IUV393349:IUV393353 JER393349:JER393353 JON393349:JON393353 JYJ393349:JYJ393353 KIF393349:KIF393353 KSB393349:KSB393353 LBX393349:LBX393353 LLT393349:LLT393353 LVP393349:LVP393353 MFL393349:MFL393353 MPH393349:MPH393353 MZD393349:MZD393353 NIZ393349:NIZ393353 NSV393349:NSV393353 OCR393349:OCR393353 OMN393349:OMN393353 OWJ393349:OWJ393353 PGF393349:PGF393353 PQB393349:PQB393353 PZX393349:PZX393353 QJT393349:QJT393353 QTP393349:QTP393353 RDL393349:RDL393353 RNH393349:RNH393353 RXD393349:RXD393353 SGZ393349:SGZ393353 SQV393349:SQV393353 TAR393349:TAR393353 TKN393349:TKN393353 TUJ393349:TUJ393353 UEF393349:UEF393353 UOB393349:UOB393353 UXX393349:UXX393353 VHT393349:VHT393353 VRP393349:VRP393353 WBL393349:WBL393353 WLH393349:WLH393353 WVD393349:WVD393353 IR458885:IR458889 SN458885:SN458889 ACJ458885:ACJ458889 AMF458885:AMF458889 AWB458885:AWB458889 BFX458885:BFX458889 BPT458885:BPT458889 BZP458885:BZP458889 CJL458885:CJL458889 CTH458885:CTH458889 DDD458885:DDD458889 DMZ458885:DMZ458889 DWV458885:DWV458889 EGR458885:EGR458889 EQN458885:EQN458889 FAJ458885:FAJ458889 FKF458885:FKF458889 FUB458885:FUB458889 GDX458885:GDX458889 GNT458885:GNT458889 GXP458885:GXP458889 HHL458885:HHL458889 HRH458885:HRH458889 IBD458885:IBD458889 IKZ458885:IKZ458889 IUV458885:IUV458889 JER458885:JER458889 JON458885:JON458889 JYJ458885:JYJ458889 KIF458885:KIF458889 KSB458885:KSB458889 LBX458885:LBX458889 LLT458885:LLT458889 LVP458885:LVP458889 MFL458885:MFL458889 MPH458885:MPH458889 MZD458885:MZD458889 NIZ458885:NIZ458889 NSV458885:NSV458889 OCR458885:OCR458889 OMN458885:OMN458889 OWJ458885:OWJ458889 PGF458885:PGF458889 PQB458885:PQB458889 PZX458885:PZX458889 QJT458885:QJT458889 QTP458885:QTP458889 RDL458885:RDL458889 RNH458885:RNH458889 RXD458885:RXD458889 SGZ458885:SGZ458889 SQV458885:SQV458889 TAR458885:TAR458889 TKN458885:TKN458889 TUJ458885:TUJ458889 UEF458885:UEF458889 UOB458885:UOB458889 UXX458885:UXX458889 VHT458885:VHT458889 VRP458885:VRP458889 WBL458885:WBL458889 WLH458885:WLH458889 WVD458885:WVD458889 IR524421:IR524425 SN524421:SN524425 ACJ524421:ACJ524425 AMF524421:AMF524425 AWB524421:AWB524425 BFX524421:BFX524425 BPT524421:BPT524425 BZP524421:BZP524425 CJL524421:CJL524425 CTH524421:CTH524425 DDD524421:DDD524425 DMZ524421:DMZ524425 DWV524421:DWV524425 EGR524421:EGR524425 EQN524421:EQN524425 FAJ524421:FAJ524425 FKF524421:FKF524425 FUB524421:FUB524425 GDX524421:GDX524425 GNT524421:GNT524425 GXP524421:GXP524425 HHL524421:HHL524425 HRH524421:HRH524425 IBD524421:IBD524425 IKZ524421:IKZ524425 IUV524421:IUV524425 JER524421:JER524425 JON524421:JON524425 JYJ524421:JYJ524425 KIF524421:KIF524425 KSB524421:KSB524425 LBX524421:LBX524425 LLT524421:LLT524425 LVP524421:LVP524425 MFL524421:MFL524425 MPH524421:MPH524425 MZD524421:MZD524425 NIZ524421:NIZ524425 NSV524421:NSV524425 OCR524421:OCR524425 OMN524421:OMN524425 OWJ524421:OWJ524425 PGF524421:PGF524425 PQB524421:PQB524425 PZX524421:PZX524425 QJT524421:QJT524425 QTP524421:QTP524425 RDL524421:RDL524425 RNH524421:RNH524425 RXD524421:RXD524425 SGZ524421:SGZ524425 SQV524421:SQV524425 TAR524421:TAR524425 TKN524421:TKN524425 TUJ524421:TUJ524425 UEF524421:UEF524425 UOB524421:UOB524425 UXX524421:UXX524425 VHT524421:VHT524425 VRP524421:VRP524425 WBL524421:WBL524425 WLH524421:WLH524425 WVD524421:WVD524425 IR589957:IR589961 SN589957:SN589961 ACJ589957:ACJ589961 AMF589957:AMF589961 AWB589957:AWB589961 BFX589957:BFX589961 BPT589957:BPT589961 BZP589957:BZP589961 CJL589957:CJL589961 CTH589957:CTH589961 DDD589957:DDD589961 DMZ589957:DMZ589961 DWV589957:DWV589961 EGR589957:EGR589961 EQN589957:EQN589961 FAJ589957:FAJ589961 FKF589957:FKF589961 FUB589957:FUB589961 GDX589957:GDX589961 GNT589957:GNT589961 GXP589957:GXP589961 HHL589957:HHL589961 HRH589957:HRH589961 IBD589957:IBD589961 IKZ589957:IKZ589961 IUV589957:IUV589961 JER589957:JER589961 JON589957:JON589961 JYJ589957:JYJ589961 KIF589957:KIF589961 KSB589957:KSB589961 LBX589957:LBX589961 LLT589957:LLT589961 LVP589957:LVP589961 MFL589957:MFL589961 MPH589957:MPH589961 MZD589957:MZD589961 NIZ589957:NIZ589961 NSV589957:NSV589961 OCR589957:OCR589961 OMN589957:OMN589961 OWJ589957:OWJ589961 PGF589957:PGF589961 PQB589957:PQB589961 PZX589957:PZX589961 QJT589957:QJT589961 QTP589957:QTP589961 RDL589957:RDL589961 RNH589957:RNH589961 RXD589957:RXD589961 SGZ589957:SGZ589961 SQV589957:SQV589961 TAR589957:TAR589961 TKN589957:TKN589961 TUJ589957:TUJ589961 UEF589957:UEF589961 UOB589957:UOB589961 UXX589957:UXX589961 VHT589957:VHT589961 VRP589957:VRP589961 WBL589957:WBL589961 WLH589957:WLH589961 WVD589957:WVD589961 IR655493:IR655497 SN655493:SN655497 ACJ655493:ACJ655497 AMF655493:AMF655497 AWB655493:AWB655497 BFX655493:BFX655497 BPT655493:BPT655497 BZP655493:BZP655497 CJL655493:CJL655497 CTH655493:CTH655497 DDD655493:DDD655497 DMZ655493:DMZ655497 DWV655493:DWV655497 EGR655493:EGR655497 EQN655493:EQN655497 FAJ655493:FAJ655497 FKF655493:FKF655497 FUB655493:FUB655497 GDX655493:GDX655497 GNT655493:GNT655497 GXP655493:GXP655497 HHL655493:HHL655497 HRH655493:HRH655497 IBD655493:IBD655497 IKZ655493:IKZ655497 IUV655493:IUV655497 JER655493:JER655497 JON655493:JON655497 JYJ655493:JYJ655497 KIF655493:KIF655497 KSB655493:KSB655497 LBX655493:LBX655497 LLT655493:LLT655497 LVP655493:LVP655497 MFL655493:MFL655497 MPH655493:MPH655497 MZD655493:MZD655497 NIZ655493:NIZ655497 NSV655493:NSV655497 OCR655493:OCR655497 OMN655493:OMN655497 OWJ655493:OWJ655497 PGF655493:PGF655497 PQB655493:PQB655497 PZX655493:PZX655497 QJT655493:QJT655497 QTP655493:QTP655497 RDL655493:RDL655497 RNH655493:RNH655497 RXD655493:RXD655497 SGZ655493:SGZ655497 SQV655493:SQV655497 TAR655493:TAR655497 TKN655493:TKN655497 TUJ655493:TUJ655497 UEF655493:UEF655497 UOB655493:UOB655497 UXX655493:UXX655497 VHT655493:VHT655497 VRP655493:VRP655497 WBL655493:WBL655497 WLH655493:WLH655497 WVD655493:WVD655497 IR721029:IR721033 SN721029:SN721033 ACJ721029:ACJ721033 AMF721029:AMF721033 AWB721029:AWB721033 BFX721029:BFX721033 BPT721029:BPT721033 BZP721029:BZP721033 CJL721029:CJL721033 CTH721029:CTH721033 DDD721029:DDD721033 DMZ721029:DMZ721033 DWV721029:DWV721033 EGR721029:EGR721033 EQN721029:EQN721033 FAJ721029:FAJ721033 FKF721029:FKF721033 FUB721029:FUB721033 GDX721029:GDX721033 GNT721029:GNT721033 GXP721029:GXP721033 HHL721029:HHL721033 HRH721029:HRH721033 IBD721029:IBD721033 IKZ721029:IKZ721033 IUV721029:IUV721033 JER721029:JER721033 JON721029:JON721033 JYJ721029:JYJ721033 KIF721029:KIF721033 KSB721029:KSB721033 LBX721029:LBX721033 LLT721029:LLT721033 LVP721029:LVP721033 MFL721029:MFL721033 MPH721029:MPH721033 MZD721029:MZD721033 NIZ721029:NIZ721033 NSV721029:NSV721033 OCR721029:OCR721033 OMN721029:OMN721033 OWJ721029:OWJ721033 PGF721029:PGF721033 PQB721029:PQB721033 PZX721029:PZX721033 QJT721029:QJT721033 QTP721029:QTP721033 RDL721029:RDL721033 RNH721029:RNH721033 RXD721029:RXD721033 SGZ721029:SGZ721033 SQV721029:SQV721033 TAR721029:TAR721033 TKN721029:TKN721033 TUJ721029:TUJ721033 UEF721029:UEF721033 UOB721029:UOB721033 UXX721029:UXX721033 VHT721029:VHT721033 VRP721029:VRP721033 WBL721029:WBL721033 WLH721029:WLH721033 WVD721029:WVD721033 IR786565:IR786569 SN786565:SN786569 ACJ786565:ACJ786569 AMF786565:AMF786569 AWB786565:AWB786569 BFX786565:BFX786569 BPT786565:BPT786569 BZP786565:BZP786569 CJL786565:CJL786569 CTH786565:CTH786569 DDD786565:DDD786569 DMZ786565:DMZ786569 DWV786565:DWV786569 EGR786565:EGR786569 EQN786565:EQN786569 FAJ786565:FAJ786569 FKF786565:FKF786569 FUB786565:FUB786569 GDX786565:GDX786569 GNT786565:GNT786569 GXP786565:GXP786569 HHL786565:HHL786569 HRH786565:HRH786569 IBD786565:IBD786569 IKZ786565:IKZ786569 IUV786565:IUV786569 JER786565:JER786569 JON786565:JON786569 JYJ786565:JYJ786569 KIF786565:KIF786569 KSB786565:KSB786569 LBX786565:LBX786569 LLT786565:LLT786569 LVP786565:LVP786569 MFL786565:MFL786569 MPH786565:MPH786569 MZD786565:MZD786569 NIZ786565:NIZ786569 NSV786565:NSV786569 OCR786565:OCR786569 OMN786565:OMN786569 OWJ786565:OWJ786569 PGF786565:PGF786569 PQB786565:PQB786569 PZX786565:PZX786569 QJT786565:QJT786569 QTP786565:QTP786569 RDL786565:RDL786569 RNH786565:RNH786569 RXD786565:RXD786569 SGZ786565:SGZ786569 SQV786565:SQV786569 TAR786565:TAR786569 TKN786565:TKN786569 TUJ786565:TUJ786569 UEF786565:UEF786569 UOB786565:UOB786569 UXX786565:UXX786569 VHT786565:VHT786569 VRP786565:VRP786569 WBL786565:WBL786569 WLH786565:WLH786569 WVD786565:WVD786569 IR852101:IR852105 SN852101:SN852105 ACJ852101:ACJ852105 AMF852101:AMF852105 AWB852101:AWB852105 BFX852101:BFX852105 BPT852101:BPT852105 BZP852101:BZP852105 CJL852101:CJL852105 CTH852101:CTH852105 DDD852101:DDD852105 DMZ852101:DMZ852105 DWV852101:DWV852105 EGR852101:EGR852105 EQN852101:EQN852105 FAJ852101:FAJ852105 FKF852101:FKF852105 FUB852101:FUB852105 GDX852101:GDX852105 GNT852101:GNT852105 GXP852101:GXP852105 HHL852101:HHL852105 HRH852101:HRH852105 IBD852101:IBD852105 IKZ852101:IKZ852105 IUV852101:IUV852105 JER852101:JER852105 JON852101:JON852105 JYJ852101:JYJ852105 KIF852101:KIF852105 KSB852101:KSB852105 LBX852101:LBX852105 LLT852101:LLT852105 LVP852101:LVP852105 MFL852101:MFL852105 MPH852101:MPH852105 MZD852101:MZD852105 NIZ852101:NIZ852105 NSV852101:NSV852105 OCR852101:OCR852105 OMN852101:OMN852105 OWJ852101:OWJ852105 PGF852101:PGF852105 PQB852101:PQB852105 PZX852101:PZX852105 QJT852101:QJT852105 QTP852101:QTP852105 RDL852101:RDL852105 RNH852101:RNH852105 RXD852101:RXD852105 SGZ852101:SGZ852105 SQV852101:SQV852105 TAR852101:TAR852105 TKN852101:TKN852105 TUJ852101:TUJ852105 UEF852101:UEF852105 UOB852101:UOB852105 UXX852101:UXX852105 VHT852101:VHT852105 VRP852101:VRP852105 WBL852101:WBL852105 WLH852101:WLH852105 WVD852101:WVD852105 IR917637:IR917641 SN917637:SN917641 ACJ917637:ACJ917641 AMF917637:AMF917641 AWB917637:AWB917641 BFX917637:BFX917641 BPT917637:BPT917641 BZP917637:BZP917641 CJL917637:CJL917641 CTH917637:CTH917641 DDD917637:DDD917641 DMZ917637:DMZ917641 DWV917637:DWV917641 EGR917637:EGR917641 EQN917637:EQN917641 FAJ917637:FAJ917641 FKF917637:FKF917641 FUB917637:FUB917641 GDX917637:GDX917641 GNT917637:GNT917641 GXP917637:GXP917641 HHL917637:HHL917641 HRH917637:HRH917641 IBD917637:IBD917641 IKZ917637:IKZ917641 IUV917637:IUV917641 JER917637:JER917641 JON917637:JON917641 JYJ917637:JYJ917641 KIF917637:KIF917641 KSB917637:KSB917641 LBX917637:LBX917641 LLT917637:LLT917641 LVP917637:LVP917641 MFL917637:MFL917641 MPH917637:MPH917641 MZD917637:MZD917641 NIZ917637:NIZ917641 NSV917637:NSV917641 OCR917637:OCR917641 OMN917637:OMN917641 OWJ917637:OWJ917641 PGF917637:PGF917641 PQB917637:PQB917641 PZX917637:PZX917641 QJT917637:QJT917641 QTP917637:QTP917641 RDL917637:RDL917641 RNH917637:RNH917641 RXD917637:RXD917641 SGZ917637:SGZ917641 SQV917637:SQV917641 TAR917637:TAR917641 TKN917637:TKN917641 TUJ917637:TUJ917641 UEF917637:UEF917641 UOB917637:UOB917641 UXX917637:UXX917641 VHT917637:VHT917641 VRP917637:VRP917641 WBL917637:WBL917641 WLH917637:WLH917641 WVD917637:WVD917641 IR983173:IR983177 SN983173:SN983177 ACJ983173:ACJ983177 AMF983173:AMF983177 AWB983173:AWB983177 BFX983173:BFX983177 BPT983173:BPT983177 BZP983173:BZP983177 CJL983173:CJL983177 CTH983173:CTH983177 DDD983173:DDD983177 DMZ983173:DMZ983177 DWV983173:DWV983177 EGR983173:EGR983177 EQN983173:EQN983177 FAJ983173:FAJ983177 FKF983173:FKF983177 FUB983173:FUB983177 GDX983173:GDX983177 GNT983173:GNT983177 GXP983173:GXP983177 HHL983173:HHL983177 HRH983173:HRH983177 IBD983173:IBD983177 IKZ983173:IKZ983177 IUV983173:IUV983177 JER983173:JER983177 JON983173:JON983177 JYJ983173:JYJ983177 KIF983173:KIF983177 KSB983173:KSB983177 LBX983173:LBX983177 LLT983173:LLT983177 LVP983173:LVP983177 MFL983173:MFL983177 MPH983173:MPH983177 MZD983173:MZD983177 NIZ983173:NIZ983177 NSV983173:NSV983177 OCR983173:OCR983177 OMN983173:OMN983177 OWJ983173:OWJ983177 PGF983173:PGF983177 PQB983173:PQB983177 PZX983173:PZX983177 QJT983173:QJT983177 QTP983173:QTP983177 RDL983173:RDL983177 RNH983173:RNH983177 RXD983173:RXD983177 SGZ983173:SGZ983177 SQV983173:SQV983177 TAR983173:TAR983177 TKN983173:TKN983177 TUJ983173:TUJ983177 UEF983173:UEF983177 UOB983173:UOB983177 UXX983173:UXX983177 VHT983173:VHT983177 VRP983173:VRP983177 WBL983173:WBL983177 WLH983173:WLH983177 WVD983173:WVD983177 IR122:IR131 SN122:SN131 ACJ122:ACJ131 AMF122:AMF131 AWB122:AWB131 BFX122:BFX131 BPT122:BPT131 BZP122:BZP131 CJL122:CJL131 CTH122:CTH131 DDD122:DDD131 DMZ122:DMZ131 DWV122:DWV131 EGR122:EGR131 EQN122:EQN131 FAJ122:FAJ131 FKF122:FKF131 FUB122:FUB131 GDX122:GDX131 GNT122:GNT131 GXP122:GXP131 HHL122:HHL131 HRH122:HRH131 IBD122:IBD131 IKZ122:IKZ131 IUV122:IUV131 JER122:JER131 JON122:JON131 JYJ122:JYJ131 KIF122:KIF131 KSB122:KSB131 LBX122:LBX131 LLT122:LLT131 LVP122:LVP131 MFL122:MFL131 MPH122:MPH131 MZD122:MZD131 NIZ122:NIZ131 NSV122:NSV131 OCR122:OCR131 OMN122:OMN131 OWJ122:OWJ131 PGF122:PGF131 PQB122:PQB131 PZX122:PZX131 QJT122:QJT131 QTP122:QTP131 RDL122:RDL131 RNH122:RNH131 RXD122:RXD131 SGZ122:SGZ131 SQV122:SQV131 TAR122:TAR131 TKN122:TKN131 TUJ122:TUJ131 UEF122:UEF131 UOB122:UOB131 UXX122:UXX131 VHT122:VHT131 VRP122:VRP131 WBL122:WBL131 WLH122:WLH131 WVD122:WVD131 IR65657:IR65666 SN65657:SN65666 ACJ65657:ACJ65666 AMF65657:AMF65666 AWB65657:AWB65666 BFX65657:BFX65666 BPT65657:BPT65666 BZP65657:BZP65666 CJL65657:CJL65666 CTH65657:CTH65666 DDD65657:DDD65666 DMZ65657:DMZ65666 DWV65657:DWV65666 EGR65657:EGR65666 EQN65657:EQN65666 FAJ65657:FAJ65666 FKF65657:FKF65666 FUB65657:FUB65666 GDX65657:GDX65666 GNT65657:GNT65666 GXP65657:GXP65666 HHL65657:HHL65666 HRH65657:HRH65666 IBD65657:IBD65666 IKZ65657:IKZ65666 IUV65657:IUV65666 JER65657:JER65666 JON65657:JON65666 JYJ65657:JYJ65666 KIF65657:KIF65666 KSB65657:KSB65666 LBX65657:LBX65666 LLT65657:LLT65666 LVP65657:LVP65666 MFL65657:MFL65666 MPH65657:MPH65666 MZD65657:MZD65666 NIZ65657:NIZ65666 NSV65657:NSV65666 OCR65657:OCR65666 OMN65657:OMN65666 OWJ65657:OWJ65666 PGF65657:PGF65666 PQB65657:PQB65666 PZX65657:PZX65666 QJT65657:QJT65666 QTP65657:QTP65666 RDL65657:RDL65666 RNH65657:RNH65666 RXD65657:RXD65666 SGZ65657:SGZ65666 SQV65657:SQV65666 TAR65657:TAR65666 TKN65657:TKN65666 TUJ65657:TUJ65666 UEF65657:UEF65666 UOB65657:UOB65666 UXX65657:UXX65666 VHT65657:VHT65666 VRP65657:VRP65666 WBL65657:WBL65666 WLH65657:WLH65666 WVD65657:WVD65666 IR131193:IR131202 SN131193:SN131202 ACJ131193:ACJ131202 AMF131193:AMF131202 AWB131193:AWB131202 BFX131193:BFX131202 BPT131193:BPT131202 BZP131193:BZP131202 CJL131193:CJL131202 CTH131193:CTH131202 DDD131193:DDD131202 DMZ131193:DMZ131202 DWV131193:DWV131202 EGR131193:EGR131202 EQN131193:EQN131202 FAJ131193:FAJ131202 FKF131193:FKF131202 FUB131193:FUB131202 GDX131193:GDX131202 GNT131193:GNT131202 GXP131193:GXP131202 HHL131193:HHL131202 HRH131193:HRH131202 IBD131193:IBD131202 IKZ131193:IKZ131202 IUV131193:IUV131202 JER131193:JER131202 JON131193:JON131202 JYJ131193:JYJ131202 KIF131193:KIF131202 KSB131193:KSB131202 LBX131193:LBX131202 LLT131193:LLT131202 LVP131193:LVP131202 MFL131193:MFL131202 MPH131193:MPH131202 MZD131193:MZD131202 NIZ131193:NIZ131202 NSV131193:NSV131202 OCR131193:OCR131202 OMN131193:OMN131202 OWJ131193:OWJ131202 PGF131193:PGF131202 PQB131193:PQB131202 PZX131193:PZX131202 QJT131193:QJT131202 QTP131193:QTP131202 RDL131193:RDL131202 RNH131193:RNH131202 RXD131193:RXD131202 SGZ131193:SGZ131202 SQV131193:SQV131202 TAR131193:TAR131202 TKN131193:TKN131202 TUJ131193:TUJ131202 UEF131193:UEF131202 UOB131193:UOB131202 UXX131193:UXX131202 VHT131193:VHT131202 VRP131193:VRP131202 WBL131193:WBL131202 WLH131193:WLH131202 WVD131193:WVD131202 IR196729:IR196738 SN196729:SN196738 ACJ196729:ACJ196738 AMF196729:AMF196738 AWB196729:AWB196738 BFX196729:BFX196738 BPT196729:BPT196738 BZP196729:BZP196738 CJL196729:CJL196738 CTH196729:CTH196738 DDD196729:DDD196738 DMZ196729:DMZ196738 DWV196729:DWV196738 EGR196729:EGR196738 EQN196729:EQN196738 FAJ196729:FAJ196738 FKF196729:FKF196738 FUB196729:FUB196738 GDX196729:GDX196738 GNT196729:GNT196738 GXP196729:GXP196738 HHL196729:HHL196738 HRH196729:HRH196738 IBD196729:IBD196738 IKZ196729:IKZ196738 IUV196729:IUV196738 JER196729:JER196738 JON196729:JON196738 JYJ196729:JYJ196738 KIF196729:KIF196738 KSB196729:KSB196738 LBX196729:LBX196738 LLT196729:LLT196738 LVP196729:LVP196738 MFL196729:MFL196738 MPH196729:MPH196738 MZD196729:MZD196738 NIZ196729:NIZ196738 NSV196729:NSV196738 OCR196729:OCR196738 OMN196729:OMN196738 OWJ196729:OWJ196738 PGF196729:PGF196738 PQB196729:PQB196738 PZX196729:PZX196738 QJT196729:QJT196738 QTP196729:QTP196738 RDL196729:RDL196738 RNH196729:RNH196738 RXD196729:RXD196738 SGZ196729:SGZ196738 SQV196729:SQV196738 TAR196729:TAR196738 TKN196729:TKN196738 TUJ196729:TUJ196738 UEF196729:UEF196738 UOB196729:UOB196738 UXX196729:UXX196738 VHT196729:VHT196738 VRP196729:VRP196738 WBL196729:WBL196738 WLH196729:WLH196738 WVD196729:WVD196738 IR262265:IR262274 SN262265:SN262274 ACJ262265:ACJ262274 AMF262265:AMF262274 AWB262265:AWB262274 BFX262265:BFX262274 BPT262265:BPT262274 BZP262265:BZP262274 CJL262265:CJL262274 CTH262265:CTH262274 DDD262265:DDD262274 DMZ262265:DMZ262274 DWV262265:DWV262274 EGR262265:EGR262274 EQN262265:EQN262274 FAJ262265:FAJ262274 FKF262265:FKF262274 FUB262265:FUB262274 GDX262265:GDX262274 GNT262265:GNT262274 GXP262265:GXP262274 HHL262265:HHL262274 HRH262265:HRH262274 IBD262265:IBD262274 IKZ262265:IKZ262274 IUV262265:IUV262274 JER262265:JER262274 JON262265:JON262274 JYJ262265:JYJ262274 KIF262265:KIF262274 KSB262265:KSB262274 LBX262265:LBX262274 LLT262265:LLT262274 LVP262265:LVP262274 MFL262265:MFL262274 MPH262265:MPH262274 MZD262265:MZD262274 NIZ262265:NIZ262274 NSV262265:NSV262274 OCR262265:OCR262274 OMN262265:OMN262274 OWJ262265:OWJ262274 PGF262265:PGF262274 PQB262265:PQB262274 PZX262265:PZX262274 QJT262265:QJT262274 QTP262265:QTP262274 RDL262265:RDL262274 RNH262265:RNH262274 RXD262265:RXD262274 SGZ262265:SGZ262274 SQV262265:SQV262274 TAR262265:TAR262274 TKN262265:TKN262274 TUJ262265:TUJ262274 UEF262265:UEF262274 UOB262265:UOB262274 UXX262265:UXX262274 VHT262265:VHT262274 VRP262265:VRP262274 WBL262265:WBL262274 WLH262265:WLH262274 WVD262265:WVD262274 IR327801:IR327810 SN327801:SN327810 ACJ327801:ACJ327810 AMF327801:AMF327810 AWB327801:AWB327810 BFX327801:BFX327810 BPT327801:BPT327810 BZP327801:BZP327810 CJL327801:CJL327810 CTH327801:CTH327810 DDD327801:DDD327810 DMZ327801:DMZ327810 DWV327801:DWV327810 EGR327801:EGR327810 EQN327801:EQN327810 FAJ327801:FAJ327810 FKF327801:FKF327810 FUB327801:FUB327810 GDX327801:GDX327810 GNT327801:GNT327810 GXP327801:GXP327810 HHL327801:HHL327810 HRH327801:HRH327810 IBD327801:IBD327810 IKZ327801:IKZ327810 IUV327801:IUV327810 JER327801:JER327810 JON327801:JON327810 JYJ327801:JYJ327810 KIF327801:KIF327810 KSB327801:KSB327810 LBX327801:LBX327810 LLT327801:LLT327810 LVP327801:LVP327810 MFL327801:MFL327810 MPH327801:MPH327810 MZD327801:MZD327810 NIZ327801:NIZ327810 NSV327801:NSV327810 OCR327801:OCR327810 OMN327801:OMN327810 OWJ327801:OWJ327810 PGF327801:PGF327810 PQB327801:PQB327810 PZX327801:PZX327810 QJT327801:QJT327810 QTP327801:QTP327810 RDL327801:RDL327810 RNH327801:RNH327810 RXD327801:RXD327810 SGZ327801:SGZ327810 SQV327801:SQV327810 TAR327801:TAR327810 TKN327801:TKN327810 TUJ327801:TUJ327810 UEF327801:UEF327810 UOB327801:UOB327810 UXX327801:UXX327810 VHT327801:VHT327810 VRP327801:VRP327810 WBL327801:WBL327810 WLH327801:WLH327810 WVD327801:WVD327810 IR393337:IR393346 SN393337:SN393346 ACJ393337:ACJ393346 AMF393337:AMF393346 AWB393337:AWB393346 BFX393337:BFX393346 BPT393337:BPT393346 BZP393337:BZP393346 CJL393337:CJL393346 CTH393337:CTH393346 DDD393337:DDD393346 DMZ393337:DMZ393346 DWV393337:DWV393346 EGR393337:EGR393346 EQN393337:EQN393346 FAJ393337:FAJ393346 FKF393337:FKF393346 FUB393337:FUB393346 GDX393337:GDX393346 GNT393337:GNT393346 GXP393337:GXP393346 HHL393337:HHL393346 HRH393337:HRH393346 IBD393337:IBD393346 IKZ393337:IKZ393346 IUV393337:IUV393346 JER393337:JER393346 JON393337:JON393346 JYJ393337:JYJ393346 KIF393337:KIF393346 KSB393337:KSB393346 LBX393337:LBX393346 LLT393337:LLT393346 LVP393337:LVP393346 MFL393337:MFL393346 MPH393337:MPH393346 MZD393337:MZD393346 NIZ393337:NIZ393346 NSV393337:NSV393346 OCR393337:OCR393346 OMN393337:OMN393346 OWJ393337:OWJ393346 PGF393337:PGF393346 PQB393337:PQB393346 PZX393337:PZX393346 QJT393337:QJT393346 QTP393337:QTP393346 RDL393337:RDL393346 RNH393337:RNH393346 RXD393337:RXD393346 SGZ393337:SGZ393346 SQV393337:SQV393346 TAR393337:TAR393346 TKN393337:TKN393346 TUJ393337:TUJ393346 UEF393337:UEF393346 UOB393337:UOB393346 UXX393337:UXX393346 VHT393337:VHT393346 VRP393337:VRP393346 WBL393337:WBL393346 WLH393337:WLH393346 WVD393337:WVD393346 IR458873:IR458882 SN458873:SN458882 ACJ458873:ACJ458882 AMF458873:AMF458882 AWB458873:AWB458882 BFX458873:BFX458882 BPT458873:BPT458882 BZP458873:BZP458882 CJL458873:CJL458882 CTH458873:CTH458882 DDD458873:DDD458882 DMZ458873:DMZ458882 DWV458873:DWV458882 EGR458873:EGR458882 EQN458873:EQN458882 FAJ458873:FAJ458882 FKF458873:FKF458882 FUB458873:FUB458882 GDX458873:GDX458882 GNT458873:GNT458882 GXP458873:GXP458882 HHL458873:HHL458882 HRH458873:HRH458882 IBD458873:IBD458882 IKZ458873:IKZ458882 IUV458873:IUV458882 JER458873:JER458882 JON458873:JON458882 JYJ458873:JYJ458882 KIF458873:KIF458882 KSB458873:KSB458882 LBX458873:LBX458882 LLT458873:LLT458882 LVP458873:LVP458882 MFL458873:MFL458882 MPH458873:MPH458882 MZD458873:MZD458882 NIZ458873:NIZ458882 NSV458873:NSV458882 OCR458873:OCR458882 OMN458873:OMN458882 OWJ458873:OWJ458882 PGF458873:PGF458882 PQB458873:PQB458882 PZX458873:PZX458882 QJT458873:QJT458882 QTP458873:QTP458882 RDL458873:RDL458882 RNH458873:RNH458882 RXD458873:RXD458882 SGZ458873:SGZ458882 SQV458873:SQV458882 TAR458873:TAR458882 TKN458873:TKN458882 TUJ458873:TUJ458882 UEF458873:UEF458882 UOB458873:UOB458882 UXX458873:UXX458882 VHT458873:VHT458882 VRP458873:VRP458882 WBL458873:WBL458882 WLH458873:WLH458882 WVD458873:WVD458882 IR524409:IR524418 SN524409:SN524418 ACJ524409:ACJ524418 AMF524409:AMF524418 AWB524409:AWB524418 BFX524409:BFX524418 BPT524409:BPT524418 BZP524409:BZP524418 CJL524409:CJL524418 CTH524409:CTH524418 DDD524409:DDD524418 DMZ524409:DMZ524418 DWV524409:DWV524418 EGR524409:EGR524418 EQN524409:EQN524418 FAJ524409:FAJ524418 FKF524409:FKF524418 FUB524409:FUB524418 GDX524409:GDX524418 GNT524409:GNT524418 GXP524409:GXP524418 HHL524409:HHL524418 HRH524409:HRH524418 IBD524409:IBD524418 IKZ524409:IKZ524418 IUV524409:IUV524418 JER524409:JER524418 JON524409:JON524418 JYJ524409:JYJ524418 KIF524409:KIF524418 KSB524409:KSB524418 LBX524409:LBX524418 LLT524409:LLT524418 LVP524409:LVP524418 MFL524409:MFL524418 MPH524409:MPH524418 MZD524409:MZD524418 NIZ524409:NIZ524418 NSV524409:NSV524418 OCR524409:OCR524418 OMN524409:OMN524418 OWJ524409:OWJ524418 PGF524409:PGF524418 PQB524409:PQB524418 PZX524409:PZX524418 QJT524409:QJT524418 QTP524409:QTP524418 RDL524409:RDL524418 RNH524409:RNH524418 RXD524409:RXD524418 SGZ524409:SGZ524418 SQV524409:SQV524418 TAR524409:TAR524418 TKN524409:TKN524418 TUJ524409:TUJ524418 UEF524409:UEF524418 UOB524409:UOB524418 UXX524409:UXX524418 VHT524409:VHT524418 VRP524409:VRP524418 WBL524409:WBL524418 WLH524409:WLH524418 WVD524409:WVD524418 IR589945:IR589954 SN589945:SN589954 ACJ589945:ACJ589954 AMF589945:AMF589954 AWB589945:AWB589954 BFX589945:BFX589954 BPT589945:BPT589954 BZP589945:BZP589954 CJL589945:CJL589954 CTH589945:CTH589954 DDD589945:DDD589954 DMZ589945:DMZ589954 DWV589945:DWV589954 EGR589945:EGR589954 EQN589945:EQN589954 FAJ589945:FAJ589954 FKF589945:FKF589954 FUB589945:FUB589954 GDX589945:GDX589954 GNT589945:GNT589954 GXP589945:GXP589954 HHL589945:HHL589954 HRH589945:HRH589954 IBD589945:IBD589954 IKZ589945:IKZ589954 IUV589945:IUV589954 JER589945:JER589954 JON589945:JON589954 JYJ589945:JYJ589954 KIF589945:KIF589954 KSB589945:KSB589954 LBX589945:LBX589954 LLT589945:LLT589954 LVP589945:LVP589954 MFL589945:MFL589954 MPH589945:MPH589954 MZD589945:MZD589954 NIZ589945:NIZ589954 NSV589945:NSV589954 OCR589945:OCR589954 OMN589945:OMN589954 OWJ589945:OWJ589954 PGF589945:PGF589954 PQB589945:PQB589954 PZX589945:PZX589954 QJT589945:QJT589954 QTP589945:QTP589954 RDL589945:RDL589954 RNH589945:RNH589954 RXD589945:RXD589954 SGZ589945:SGZ589954 SQV589945:SQV589954 TAR589945:TAR589954 TKN589945:TKN589954 TUJ589945:TUJ589954 UEF589945:UEF589954 UOB589945:UOB589954 UXX589945:UXX589954 VHT589945:VHT589954 VRP589945:VRP589954 WBL589945:WBL589954 WLH589945:WLH589954 WVD589945:WVD589954 IR655481:IR655490 SN655481:SN655490 ACJ655481:ACJ655490 AMF655481:AMF655490 AWB655481:AWB655490 BFX655481:BFX655490 BPT655481:BPT655490 BZP655481:BZP655490 CJL655481:CJL655490 CTH655481:CTH655490 DDD655481:DDD655490 DMZ655481:DMZ655490 DWV655481:DWV655490 EGR655481:EGR655490 EQN655481:EQN655490 FAJ655481:FAJ655490 FKF655481:FKF655490 FUB655481:FUB655490 GDX655481:GDX655490 GNT655481:GNT655490 GXP655481:GXP655490 HHL655481:HHL655490 HRH655481:HRH655490 IBD655481:IBD655490 IKZ655481:IKZ655490 IUV655481:IUV655490 JER655481:JER655490 JON655481:JON655490 JYJ655481:JYJ655490 KIF655481:KIF655490 KSB655481:KSB655490 LBX655481:LBX655490 LLT655481:LLT655490 LVP655481:LVP655490 MFL655481:MFL655490 MPH655481:MPH655490 MZD655481:MZD655490 NIZ655481:NIZ655490 NSV655481:NSV655490 OCR655481:OCR655490 OMN655481:OMN655490 OWJ655481:OWJ655490 PGF655481:PGF655490 PQB655481:PQB655490 PZX655481:PZX655490 QJT655481:QJT655490 QTP655481:QTP655490 RDL655481:RDL655490 RNH655481:RNH655490 RXD655481:RXD655490 SGZ655481:SGZ655490 SQV655481:SQV655490 TAR655481:TAR655490 TKN655481:TKN655490 TUJ655481:TUJ655490 UEF655481:UEF655490 UOB655481:UOB655490 UXX655481:UXX655490 VHT655481:VHT655490 VRP655481:VRP655490 WBL655481:WBL655490 WLH655481:WLH655490 WVD655481:WVD655490 IR721017:IR721026 SN721017:SN721026 ACJ721017:ACJ721026 AMF721017:AMF721026 AWB721017:AWB721026 BFX721017:BFX721026 BPT721017:BPT721026 BZP721017:BZP721026 CJL721017:CJL721026 CTH721017:CTH721026 DDD721017:DDD721026 DMZ721017:DMZ721026 DWV721017:DWV721026 EGR721017:EGR721026 EQN721017:EQN721026 FAJ721017:FAJ721026 FKF721017:FKF721026 FUB721017:FUB721026 GDX721017:GDX721026 GNT721017:GNT721026 GXP721017:GXP721026 HHL721017:HHL721026 HRH721017:HRH721026 IBD721017:IBD721026 IKZ721017:IKZ721026 IUV721017:IUV721026 JER721017:JER721026 JON721017:JON721026 JYJ721017:JYJ721026 KIF721017:KIF721026 KSB721017:KSB721026 LBX721017:LBX721026 LLT721017:LLT721026 LVP721017:LVP721026 MFL721017:MFL721026 MPH721017:MPH721026 MZD721017:MZD721026 NIZ721017:NIZ721026 NSV721017:NSV721026 OCR721017:OCR721026 OMN721017:OMN721026 OWJ721017:OWJ721026 PGF721017:PGF721026 PQB721017:PQB721026 PZX721017:PZX721026 QJT721017:QJT721026 QTP721017:QTP721026 RDL721017:RDL721026 RNH721017:RNH721026 RXD721017:RXD721026 SGZ721017:SGZ721026 SQV721017:SQV721026 TAR721017:TAR721026 TKN721017:TKN721026 TUJ721017:TUJ721026 UEF721017:UEF721026 UOB721017:UOB721026 UXX721017:UXX721026 VHT721017:VHT721026 VRP721017:VRP721026 WBL721017:WBL721026 WLH721017:WLH721026 WVD721017:WVD721026 IR786553:IR786562 SN786553:SN786562 ACJ786553:ACJ786562 AMF786553:AMF786562 AWB786553:AWB786562 BFX786553:BFX786562 BPT786553:BPT786562 BZP786553:BZP786562 CJL786553:CJL786562 CTH786553:CTH786562 DDD786553:DDD786562 DMZ786553:DMZ786562 DWV786553:DWV786562 EGR786553:EGR786562 EQN786553:EQN786562 FAJ786553:FAJ786562 FKF786553:FKF786562 FUB786553:FUB786562 GDX786553:GDX786562 GNT786553:GNT786562 GXP786553:GXP786562 HHL786553:HHL786562 HRH786553:HRH786562 IBD786553:IBD786562 IKZ786553:IKZ786562 IUV786553:IUV786562 JER786553:JER786562 JON786553:JON786562 JYJ786553:JYJ786562 KIF786553:KIF786562 KSB786553:KSB786562 LBX786553:LBX786562 LLT786553:LLT786562 LVP786553:LVP786562 MFL786553:MFL786562 MPH786553:MPH786562 MZD786553:MZD786562 NIZ786553:NIZ786562 NSV786553:NSV786562 OCR786553:OCR786562 OMN786553:OMN786562 OWJ786553:OWJ786562 PGF786553:PGF786562 PQB786553:PQB786562 PZX786553:PZX786562 QJT786553:QJT786562 QTP786553:QTP786562 RDL786553:RDL786562 RNH786553:RNH786562 RXD786553:RXD786562 SGZ786553:SGZ786562 SQV786553:SQV786562 TAR786553:TAR786562 TKN786553:TKN786562 TUJ786553:TUJ786562 UEF786553:UEF786562 UOB786553:UOB786562 UXX786553:UXX786562 VHT786553:VHT786562 VRP786553:VRP786562 WBL786553:WBL786562 WLH786553:WLH786562 WVD786553:WVD786562 IR852089:IR852098 SN852089:SN852098 ACJ852089:ACJ852098 AMF852089:AMF852098 AWB852089:AWB852098 BFX852089:BFX852098 BPT852089:BPT852098 BZP852089:BZP852098 CJL852089:CJL852098 CTH852089:CTH852098 DDD852089:DDD852098 DMZ852089:DMZ852098 DWV852089:DWV852098 EGR852089:EGR852098 EQN852089:EQN852098 FAJ852089:FAJ852098 FKF852089:FKF852098 FUB852089:FUB852098 GDX852089:GDX852098 GNT852089:GNT852098 GXP852089:GXP852098 HHL852089:HHL852098 HRH852089:HRH852098 IBD852089:IBD852098 IKZ852089:IKZ852098 IUV852089:IUV852098 JER852089:JER852098 JON852089:JON852098 JYJ852089:JYJ852098 KIF852089:KIF852098 KSB852089:KSB852098 LBX852089:LBX852098 LLT852089:LLT852098 LVP852089:LVP852098 MFL852089:MFL852098 MPH852089:MPH852098 MZD852089:MZD852098 NIZ852089:NIZ852098 NSV852089:NSV852098 OCR852089:OCR852098 OMN852089:OMN852098 OWJ852089:OWJ852098 PGF852089:PGF852098 PQB852089:PQB852098 PZX852089:PZX852098 QJT852089:QJT852098 QTP852089:QTP852098 RDL852089:RDL852098 RNH852089:RNH852098 RXD852089:RXD852098 SGZ852089:SGZ852098 SQV852089:SQV852098 TAR852089:TAR852098 TKN852089:TKN852098 TUJ852089:TUJ852098 UEF852089:UEF852098 UOB852089:UOB852098 UXX852089:UXX852098 VHT852089:VHT852098 VRP852089:VRP852098 WBL852089:WBL852098 WLH852089:WLH852098 WVD852089:WVD852098 IR917625:IR917634 SN917625:SN917634 ACJ917625:ACJ917634 AMF917625:AMF917634 AWB917625:AWB917634 BFX917625:BFX917634 BPT917625:BPT917634 BZP917625:BZP917634 CJL917625:CJL917634 CTH917625:CTH917634 DDD917625:DDD917634 DMZ917625:DMZ917634 DWV917625:DWV917634 EGR917625:EGR917634 EQN917625:EQN917634 FAJ917625:FAJ917634 FKF917625:FKF917634 FUB917625:FUB917634 GDX917625:GDX917634 GNT917625:GNT917634 GXP917625:GXP917634 HHL917625:HHL917634 HRH917625:HRH917634 IBD917625:IBD917634 IKZ917625:IKZ917634 IUV917625:IUV917634 JER917625:JER917634 JON917625:JON917634 JYJ917625:JYJ917634 KIF917625:KIF917634 KSB917625:KSB917634 LBX917625:LBX917634 LLT917625:LLT917634 LVP917625:LVP917634 MFL917625:MFL917634 MPH917625:MPH917634 MZD917625:MZD917634 NIZ917625:NIZ917634 NSV917625:NSV917634 OCR917625:OCR917634 OMN917625:OMN917634 OWJ917625:OWJ917634 PGF917625:PGF917634 PQB917625:PQB917634 PZX917625:PZX917634 QJT917625:QJT917634 QTP917625:QTP917634 RDL917625:RDL917634 RNH917625:RNH917634 RXD917625:RXD917634 SGZ917625:SGZ917634 SQV917625:SQV917634 TAR917625:TAR917634 TKN917625:TKN917634 TUJ917625:TUJ917634 UEF917625:UEF917634 UOB917625:UOB917634 UXX917625:UXX917634 VHT917625:VHT917634 VRP917625:VRP917634 WBL917625:WBL917634 WLH917625:WLH917634 WVD917625:WVD917634 IR983161:IR983170 SN983161:SN983170 ACJ983161:ACJ983170 AMF983161:AMF983170 AWB983161:AWB983170 BFX983161:BFX983170 BPT983161:BPT983170 BZP983161:BZP983170 CJL983161:CJL983170 CTH983161:CTH983170 DDD983161:DDD983170 DMZ983161:DMZ983170 DWV983161:DWV983170 EGR983161:EGR983170 EQN983161:EQN983170 FAJ983161:FAJ983170 FKF983161:FKF983170 FUB983161:FUB983170 GDX983161:GDX983170 GNT983161:GNT983170 GXP983161:GXP983170 HHL983161:HHL983170 HRH983161:HRH983170 IBD983161:IBD983170 IKZ983161:IKZ983170 IUV983161:IUV983170 JER983161:JER983170 JON983161:JON983170 JYJ983161:JYJ983170 KIF983161:KIF983170 KSB983161:KSB983170 LBX983161:LBX983170 LLT983161:LLT983170 LVP983161:LVP983170 MFL983161:MFL983170 MPH983161:MPH983170 MZD983161:MZD983170 NIZ983161:NIZ983170 NSV983161:NSV983170 OCR983161:OCR983170 OMN983161:OMN983170 OWJ983161:OWJ983170 PGF983161:PGF983170 PQB983161:PQB983170 PZX983161:PZX983170 QJT983161:QJT983170 QTP983161:QTP983170 RDL983161:RDL983170 RNH983161:RNH983170 RXD983161:RXD983170 SGZ983161:SGZ983170 SQV983161:SQV983170 TAR983161:TAR983170 TKN983161:TKN983170 TUJ983161:TUJ983170 UEF983161:UEF983170 UOB983161:UOB983170 UXX983161:UXX983170 VHT983161:VHT983170 VRP983161:VRP983170 WBL983161:WBL983170 WLH983161:WLH983170 WVD983161:WVD983170 IR205:IR209 SN205:SN209 ACJ205:ACJ209 AMF205:AMF209 AWB205:AWB209 BFX205:BFX209 BPT205:BPT209 BZP205:BZP209 CJL205:CJL209 CTH205:CTH209 DDD205:DDD209 DMZ205:DMZ209 DWV205:DWV209 EGR205:EGR209 EQN205:EQN209 FAJ205:FAJ209 FKF205:FKF209 FUB205:FUB209 GDX205:GDX209 GNT205:GNT209 GXP205:GXP209 HHL205:HHL209 HRH205:HRH209 IBD205:IBD209 IKZ205:IKZ209 IUV205:IUV209 JER205:JER209 JON205:JON209 JYJ205:JYJ209 KIF205:KIF209 KSB205:KSB209 LBX205:LBX209 LLT205:LLT209 LVP205:LVP209 MFL205:MFL209 MPH205:MPH209 MZD205:MZD209 NIZ205:NIZ209 NSV205:NSV209 OCR205:OCR209 OMN205:OMN209 OWJ205:OWJ209 PGF205:PGF209 PQB205:PQB209 PZX205:PZX209 QJT205:QJT209 QTP205:QTP209 RDL205:RDL209 RNH205:RNH209 RXD205:RXD209 SGZ205:SGZ209 SQV205:SQV209 TAR205:TAR209 TKN205:TKN209 TUJ205:TUJ209 UEF205:UEF209 UOB205:UOB209 UXX205:UXX209 VHT205:VHT209 VRP205:VRP209 WBL205:WBL209 WLH205:WLH209 WVD205:WVD209 IR65740:IR65744 SN65740:SN65744 ACJ65740:ACJ65744 AMF65740:AMF65744 AWB65740:AWB65744 BFX65740:BFX65744 BPT65740:BPT65744 BZP65740:BZP65744 CJL65740:CJL65744 CTH65740:CTH65744 DDD65740:DDD65744 DMZ65740:DMZ65744 DWV65740:DWV65744 EGR65740:EGR65744 EQN65740:EQN65744 FAJ65740:FAJ65744 FKF65740:FKF65744 FUB65740:FUB65744 GDX65740:GDX65744 GNT65740:GNT65744 GXP65740:GXP65744 HHL65740:HHL65744 HRH65740:HRH65744 IBD65740:IBD65744 IKZ65740:IKZ65744 IUV65740:IUV65744 JER65740:JER65744 JON65740:JON65744 JYJ65740:JYJ65744 KIF65740:KIF65744 KSB65740:KSB65744 LBX65740:LBX65744 LLT65740:LLT65744 LVP65740:LVP65744 MFL65740:MFL65744 MPH65740:MPH65744 MZD65740:MZD65744 NIZ65740:NIZ65744 NSV65740:NSV65744 OCR65740:OCR65744 OMN65740:OMN65744 OWJ65740:OWJ65744 PGF65740:PGF65744 PQB65740:PQB65744 PZX65740:PZX65744 QJT65740:QJT65744 QTP65740:QTP65744 RDL65740:RDL65744 RNH65740:RNH65744 RXD65740:RXD65744 SGZ65740:SGZ65744 SQV65740:SQV65744 TAR65740:TAR65744 TKN65740:TKN65744 TUJ65740:TUJ65744 UEF65740:UEF65744 UOB65740:UOB65744 UXX65740:UXX65744 VHT65740:VHT65744 VRP65740:VRP65744 WBL65740:WBL65744 WLH65740:WLH65744 WVD65740:WVD65744 IR131276:IR131280 SN131276:SN131280 ACJ131276:ACJ131280 AMF131276:AMF131280 AWB131276:AWB131280 BFX131276:BFX131280 BPT131276:BPT131280 BZP131276:BZP131280 CJL131276:CJL131280 CTH131276:CTH131280 DDD131276:DDD131280 DMZ131276:DMZ131280 DWV131276:DWV131280 EGR131276:EGR131280 EQN131276:EQN131280 FAJ131276:FAJ131280 FKF131276:FKF131280 FUB131276:FUB131280 GDX131276:GDX131280 GNT131276:GNT131280 GXP131276:GXP131280 HHL131276:HHL131280 HRH131276:HRH131280 IBD131276:IBD131280 IKZ131276:IKZ131280 IUV131276:IUV131280 JER131276:JER131280 JON131276:JON131280 JYJ131276:JYJ131280 KIF131276:KIF131280 KSB131276:KSB131280 LBX131276:LBX131280 LLT131276:LLT131280 LVP131276:LVP131280 MFL131276:MFL131280 MPH131276:MPH131280 MZD131276:MZD131280 NIZ131276:NIZ131280 NSV131276:NSV131280 OCR131276:OCR131280 OMN131276:OMN131280 OWJ131276:OWJ131280 PGF131276:PGF131280 PQB131276:PQB131280 PZX131276:PZX131280 QJT131276:QJT131280 QTP131276:QTP131280 RDL131276:RDL131280 RNH131276:RNH131280 RXD131276:RXD131280 SGZ131276:SGZ131280 SQV131276:SQV131280 TAR131276:TAR131280 TKN131276:TKN131280 TUJ131276:TUJ131280 UEF131276:UEF131280 UOB131276:UOB131280 UXX131276:UXX131280 VHT131276:VHT131280 VRP131276:VRP131280 WBL131276:WBL131280 WLH131276:WLH131280 WVD131276:WVD131280 IR196812:IR196816 SN196812:SN196816 ACJ196812:ACJ196816 AMF196812:AMF196816 AWB196812:AWB196816 BFX196812:BFX196816 BPT196812:BPT196816 BZP196812:BZP196816 CJL196812:CJL196816 CTH196812:CTH196816 DDD196812:DDD196816 DMZ196812:DMZ196816 DWV196812:DWV196816 EGR196812:EGR196816 EQN196812:EQN196816 FAJ196812:FAJ196816 FKF196812:FKF196816 FUB196812:FUB196816 GDX196812:GDX196816 GNT196812:GNT196816 GXP196812:GXP196816 HHL196812:HHL196816 HRH196812:HRH196816 IBD196812:IBD196816 IKZ196812:IKZ196816 IUV196812:IUV196816 JER196812:JER196816 JON196812:JON196816 JYJ196812:JYJ196816 KIF196812:KIF196816 KSB196812:KSB196816 LBX196812:LBX196816 LLT196812:LLT196816 LVP196812:LVP196816 MFL196812:MFL196816 MPH196812:MPH196816 MZD196812:MZD196816 NIZ196812:NIZ196816 NSV196812:NSV196816 OCR196812:OCR196816 OMN196812:OMN196816 OWJ196812:OWJ196816 PGF196812:PGF196816 PQB196812:PQB196816 PZX196812:PZX196816 QJT196812:QJT196816 QTP196812:QTP196816 RDL196812:RDL196816 RNH196812:RNH196816 RXD196812:RXD196816 SGZ196812:SGZ196816 SQV196812:SQV196816 TAR196812:TAR196816 TKN196812:TKN196816 TUJ196812:TUJ196816 UEF196812:UEF196816 UOB196812:UOB196816 UXX196812:UXX196816 VHT196812:VHT196816 VRP196812:VRP196816 WBL196812:WBL196816 WLH196812:WLH196816 WVD196812:WVD196816 IR262348:IR262352 SN262348:SN262352 ACJ262348:ACJ262352 AMF262348:AMF262352 AWB262348:AWB262352 BFX262348:BFX262352 BPT262348:BPT262352 BZP262348:BZP262352 CJL262348:CJL262352 CTH262348:CTH262352 DDD262348:DDD262352 DMZ262348:DMZ262352 DWV262348:DWV262352 EGR262348:EGR262352 EQN262348:EQN262352 FAJ262348:FAJ262352 FKF262348:FKF262352 FUB262348:FUB262352 GDX262348:GDX262352 GNT262348:GNT262352 GXP262348:GXP262352 HHL262348:HHL262352 HRH262348:HRH262352 IBD262348:IBD262352 IKZ262348:IKZ262352 IUV262348:IUV262352 JER262348:JER262352 JON262348:JON262352 JYJ262348:JYJ262352 KIF262348:KIF262352 KSB262348:KSB262352 LBX262348:LBX262352 LLT262348:LLT262352 LVP262348:LVP262352 MFL262348:MFL262352 MPH262348:MPH262352 MZD262348:MZD262352 NIZ262348:NIZ262352 NSV262348:NSV262352 OCR262348:OCR262352 OMN262348:OMN262352 OWJ262348:OWJ262352 PGF262348:PGF262352 PQB262348:PQB262352 PZX262348:PZX262352 QJT262348:QJT262352 QTP262348:QTP262352 RDL262348:RDL262352 RNH262348:RNH262352 RXD262348:RXD262352 SGZ262348:SGZ262352 SQV262348:SQV262352 TAR262348:TAR262352 TKN262348:TKN262352 TUJ262348:TUJ262352 UEF262348:UEF262352 UOB262348:UOB262352 UXX262348:UXX262352 VHT262348:VHT262352 VRP262348:VRP262352 WBL262348:WBL262352 WLH262348:WLH262352 WVD262348:WVD262352 IR327884:IR327888 SN327884:SN327888 ACJ327884:ACJ327888 AMF327884:AMF327888 AWB327884:AWB327888 BFX327884:BFX327888 BPT327884:BPT327888 BZP327884:BZP327888 CJL327884:CJL327888 CTH327884:CTH327888 DDD327884:DDD327888 DMZ327884:DMZ327888 DWV327884:DWV327888 EGR327884:EGR327888 EQN327884:EQN327888 FAJ327884:FAJ327888 FKF327884:FKF327888 FUB327884:FUB327888 GDX327884:GDX327888 GNT327884:GNT327888 GXP327884:GXP327888 HHL327884:HHL327888 HRH327884:HRH327888 IBD327884:IBD327888 IKZ327884:IKZ327888 IUV327884:IUV327888 JER327884:JER327888 JON327884:JON327888 JYJ327884:JYJ327888 KIF327884:KIF327888 KSB327884:KSB327888 LBX327884:LBX327888 LLT327884:LLT327888 LVP327884:LVP327888 MFL327884:MFL327888 MPH327884:MPH327888 MZD327884:MZD327888 NIZ327884:NIZ327888 NSV327884:NSV327888 OCR327884:OCR327888 OMN327884:OMN327888 OWJ327884:OWJ327888 PGF327884:PGF327888 PQB327884:PQB327888 PZX327884:PZX327888 QJT327884:QJT327888 QTP327884:QTP327888 RDL327884:RDL327888 RNH327884:RNH327888 RXD327884:RXD327888 SGZ327884:SGZ327888 SQV327884:SQV327888 TAR327884:TAR327888 TKN327884:TKN327888 TUJ327884:TUJ327888 UEF327884:UEF327888 UOB327884:UOB327888 UXX327884:UXX327888 VHT327884:VHT327888 VRP327884:VRP327888 WBL327884:WBL327888 WLH327884:WLH327888 WVD327884:WVD327888 IR393420:IR393424 SN393420:SN393424 ACJ393420:ACJ393424 AMF393420:AMF393424 AWB393420:AWB393424 BFX393420:BFX393424 BPT393420:BPT393424 BZP393420:BZP393424 CJL393420:CJL393424 CTH393420:CTH393424 DDD393420:DDD393424 DMZ393420:DMZ393424 DWV393420:DWV393424 EGR393420:EGR393424 EQN393420:EQN393424 FAJ393420:FAJ393424 FKF393420:FKF393424 FUB393420:FUB393424 GDX393420:GDX393424 GNT393420:GNT393424 GXP393420:GXP393424 HHL393420:HHL393424 HRH393420:HRH393424 IBD393420:IBD393424 IKZ393420:IKZ393424 IUV393420:IUV393424 JER393420:JER393424 JON393420:JON393424 JYJ393420:JYJ393424 KIF393420:KIF393424 KSB393420:KSB393424 LBX393420:LBX393424 LLT393420:LLT393424 LVP393420:LVP393424 MFL393420:MFL393424 MPH393420:MPH393424 MZD393420:MZD393424 NIZ393420:NIZ393424 NSV393420:NSV393424 OCR393420:OCR393424 OMN393420:OMN393424 OWJ393420:OWJ393424 PGF393420:PGF393424 PQB393420:PQB393424 PZX393420:PZX393424 QJT393420:QJT393424 QTP393420:QTP393424 RDL393420:RDL393424 RNH393420:RNH393424 RXD393420:RXD393424 SGZ393420:SGZ393424 SQV393420:SQV393424 TAR393420:TAR393424 TKN393420:TKN393424 TUJ393420:TUJ393424 UEF393420:UEF393424 UOB393420:UOB393424 UXX393420:UXX393424 VHT393420:VHT393424 VRP393420:VRP393424 WBL393420:WBL393424 WLH393420:WLH393424 WVD393420:WVD393424 IR458956:IR458960 SN458956:SN458960 ACJ458956:ACJ458960 AMF458956:AMF458960 AWB458956:AWB458960 BFX458956:BFX458960 BPT458956:BPT458960 BZP458956:BZP458960 CJL458956:CJL458960 CTH458956:CTH458960 DDD458956:DDD458960 DMZ458956:DMZ458960 DWV458956:DWV458960 EGR458956:EGR458960 EQN458956:EQN458960 FAJ458956:FAJ458960 FKF458956:FKF458960 FUB458956:FUB458960 GDX458956:GDX458960 GNT458956:GNT458960 GXP458956:GXP458960 HHL458956:HHL458960 HRH458956:HRH458960 IBD458956:IBD458960 IKZ458956:IKZ458960 IUV458956:IUV458960 JER458956:JER458960 JON458956:JON458960 JYJ458956:JYJ458960 KIF458956:KIF458960 KSB458956:KSB458960 LBX458956:LBX458960 LLT458956:LLT458960 LVP458956:LVP458960 MFL458956:MFL458960 MPH458956:MPH458960 MZD458956:MZD458960 NIZ458956:NIZ458960 NSV458956:NSV458960 OCR458956:OCR458960 OMN458956:OMN458960 OWJ458956:OWJ458960 PGF458956:PGF458960 PQB458956:PQB458960 PZX458956:PZX458960 QJT458956:QJT458960 QTP458956:QTP458960 RDL458956:RDL458960 RNH458956:RNH458960 RXD458956:RXD458960 SGZ458956:SGZ458960 SQV458956:SQV458960 TAR458956:TAR458960 TKN458956:TKN458960 TUJ458956:TUJ458960 UEF458956:UEF458960 UOB458956:UOB458960 UXX458956:UXX458960 VHT458956:VHT458960 VRP458956:VRP458960 WBL458956:WBL458960 WLH458956:WLH458960 WVD458956:WVD458960 IR524492:IR524496 SN524492:SN524496 ACJ524492:ACJ524496 AMF524492:AMF524496 AWB524492:AWB524496 BFX524492:BFX524496 BPT524492:BPT524496 BZP524492:BZP524496 CJL524492:CJL524496 CTH524492:CTH524496 DDD524492:DDD524496 DMZ524492:DMZ524496 DWV524492:DWV524496 EGR524492:EGR524496 EQN524492:EQN524496 FAJ524492:FAJ524496 FKF524492:FKF524496 FUB524492:FUB524496 GDX524492:GDX524496 GNT524492:GNT524496 GXP524492:GXP524496 HHL524492:HHL524496 HRH524492:HRH524496 IBD524492:IBD524496 IKZ524492:IKZ524496 IUV524492:IUV524496 JER524492:JER524496 JON524492:JON524496 JYJ524492:JYJ524496 KIF524492:KIF524496 KSB524492:KSB524496 LBX524492:LBX524496 LLT524492:LLT524496 LVP524492:LVP524496 MFL524492:MFL524496 MPH524492:MPH524496 MZD524492:MZD524496 NIZ524492:NIZ524496 NSV524492:NSV524496 OCR524492:OCR524496 OMN524492:OMN524496 OWJ524492:OWJ524496 PGF524492:PGF524496 PQB524492:PQB524496 PZX524492:PZX524496 QJT524492:QJT524496 QTP524492:QTP524496 RDL524492:RDL524496 RNH524492:RNH524496 RXD524492:RXD524496 SGZ524492:SGZ524496 SQV524492:SQV524496 TAR524492:TAR524496 TKN524492:TKN524496 TUJ524492:TUJ524496 UEF524492:UEF524496 UOB524492:UOB524496 UXX524492:UXX524496 VHT524492:VHT524496 VRP524492:VRP524496 WBL524492:WBL524496 WLH524492:WLH524496 WVD524492:WVD524496 IR590028:IR590032 SN590028:SN590032 ACJ590028:ACJ590032 AMF590028:AMF590032 AWB590028:AWB590032 BFX590028:BFX590032 BPT590028:BPT590032 BZP590028:BZP590032 CJL590028:CJL590032 CTH590028:CTH590032 DDD590028:DDD590032 DMZ590028:DMZ590032 DWV590028:DWV590032 EGR590028:EGR590032 EQN590028:EQN590032 FAJ590028:FAJ590032 FKF590028:FKF590032 FUB590028:FUB590032 GDX590028:GDX590032 GNT590028:GNT590032 GXP590028:GXP590032 HHL590028:HHL590032 HRH590028:HRH590032 IBD590028:IBD590032 IKZ590028:IKZ590032 IUV590028:IUV590032 JER590028:JER590032 JON590028:JON590032 JYJ590028:JYJ590032 KIF590028:KIF590032 KSB590028:KSB590032 LBX590028:LBX590032 LLT590028:LLT590032 LVP590028:LVP590032 MFL590028:MFL590032 MPH590028:MPH590032 MZD590028:MZD590032 NIZ590028:NIZ590032 NSV590028:NSV590032 OCR590028:OCR590032 OMN590028:OMN590032 OWJ590028:OWJ590032 PGF590028:PGF590032 PQB590028:PQB590032 PZX590028:PZX590032 QJT590028:QJT590032 QTP590028:QTP590032 RDL590028:RDL590032 RNH590028:RNH590032 RXD590028:RXD590032 SGZ590028:SGZ590032 SQV590028:SQV590032 TAR590028:TAR590032 TKN590028:TKN590032 TUJ590028:TUJ590032 UEF590028:UEF590032 UOB590028:UOB590032 UXX590028:UXX590032 VHT590028:VHT590032 VRP590028:VRP590032 WBL590028:WBL590032 WLH590028:WLH590032 WVD590028:WVD590032 IR655564:IR655568 SN655564:SN655568 ACJ655564:ACJ655568 AMF655564:AMF655568 AWB655564:AWB655568 BFX655564:BFX655568 BPT655564:BPT655568 BZP655564:BZP655568 CJL655564:CJL655568 CTH655564:CTH655568 DDD655564:DDD655568 DMZ655564:DMZ655568 DWV655564:DWV655568 EGR655564:EGR655568 EQN655564:EQN655568 FAJ655564:FAJ655568 FKF655564:FKF655568 FUB655564:FUB655568 GDX655564:GDX655568 GNT655564:GNT655568 GXP655564:GXP655568 HHL655564:HHL655568 HRH655564:HRH655568 IBD655564:IBD655568 IKZ655564:IKZ655568 IUV655564:IUV655568 JER655564:JER655568 JON655564:JON655568 JYJ655564:JYJ655568 KIF655564:KIF655568 KSB655564:KSB655568 LBX655564:LBX655568 LLT655564:LLT655568 LVP655564:LVP655568 MFL655564:MFL655568 MPH655564:MPH655568 MZD655564:MZD655568 NIZ655564:NIZ655568 NSV655564:NSV655568 OCR655564:OCR655568 OMN655564:OMN655568 OWJ655564:OWJ655568 PGF655564:PGF655568 PQB655564:PQB655568 PZX655564:PZX655568 QJT655564:QJT655568 QTP655564:QTP655568 RDL655564:RDL655568 RNH655564:RNH655568 RXD655564:RXD655568 SGZ655564:SGZ655568 SQV655564:SQV655568 TAR655564:TAR655568 TKN655564:TKN655568 TUJ655564:TUJ655568 UEF655564:UEF655568 UOB655564:UOB655568 UXX655564:UXX655568 VHT655564:VHT655568 VRP655564:VRP655568 WBL655564:WBL655568 WLH655564:WLH655568 WVD655564:WVD655568 IR721100:IR721104 SN721100:SN721104 ACJ721100:ACJ721104 AMF721100:AMF721104 AWB721100:AWB721104 BFX721100:BFX721104 BPT721100:BPT721104 BZP721100:BZP721104 CJL721100:CJL721104 CTH721100:CTH721104 DDD721100:DDD721104 DMZ721100:DMZ721104 DWV721100:DWV721104 EGR721100:EGR721104 EQN721100:EQN721104 FAJ721100:FAJ721104 FKF721100:FKF721104 FUB721100:FUB721104 GDX721100:GDX721104 GNT721100:GNT721104 GXP721100:GXP721104 HHL721100:HHL721104 HRH721100:HRH721104 IBD721100:IBD721104 IKZ721100:IKZ721104 IUV721100:IUV721104 JER721100:JER721104 JON721100:JON721104 JYJ721100:JYJ721104 KIF721100:KIF721104 KSB721100:KSB721104 LBX721100:LBX721104 LLT721100:LLT721104 LVP721100:LVP721104 MFL721100:MFL721104 MPH721100:MPH721104 MZD721100:MZD721104 NIZ721100:NIZ721104 NSV721100:NSV721104 OCR721100:OCR721104 OMN721100:OMN721104 OWJ721100:OWJ721104 PGF721100:PGF721104 PQB721100:PQB721104 PZX721100:PZX721104 QJT721100:QJT721104 QTP721100:QTP721104 RDL721100:RDL721104 RNH721100:RNH721104 RXD721100:RXD721104 SGZ721100:SGZ721104 SQV721100:SQV721104 TAR721100:TAR721104 TKN721100:TKN721104 TUJ721100:TUJ721104 UEF721100:UEF721104 UOB721100:UOB721104 UXX721100:UXX721104 VHT721100:VHT721104 VRP721100:VRP721104 WBL721100:WBL721104 WLH721100:WLH721104 WVD721100:WVD721104 IR786636:IR786640 SN786636:SN786640 ACJ786636:ACJ786640 AMF786636:AMF786640 AWB786636:AWB786640 BFX786636:BFX786640 BPT786636:BPT786640 BZP786636:BZP786640 CJL786636:CJL786640 CTH786636:CTH786640 DDD786636:DDD786640 DMZ786636:DMZ786640 DWV786636:DWV786640 EGR786636:EGR786640 EQN786636:EQN786640 FAJ786636:FAJ786640 FKF786636:FKF786640 FUB786636:FUB786640 GDX786636:GDX786640 GNT786636:GNT786640 GXP786636:GXP786640 HHL786636:HHL786640 HRH786636:HRH786640 IBD786636:IBD786640 IKZ786636:IKZ786640 IUV786636:IUV786640 JER786636:JER786640 JON786636:JON786640 JYJ786636:JYJ786640 KIF786636:KIF786640 KSB786636:KSB786640 LBX786636:LBX786640 LLT786636:LLT786640 LVP786636:LVP786640 MFL786636:MFL786640 MPH786636:MPH786640 MZD786636:MZD786640 NIZ786636:NIZ786640 NSV786636:NSV786640 OCR786636:OCR786640 OMN786636:OMN786640 OWJ786636:OWJ786640 PGF786636:PGF786640 PQB786636:PQB786640 PZX786636:PZX786640 QJT786636:QJT786640 QTP786636:QTP786640 RDL786636:RDL786640 RNH786636:RNH786640 RXD786636:RXD786640 SGZ786636:SGZ786640 SQV786636:SQV786640 TAR786636:TAR786640 TKN786636:TKN786640 TUJ786636:TUJ786640 UEF786636:UEF786640 UOB786636:UOB786640 UXX786636:UXX786640 VHT786636:VHT786640 VRP786636:VRP786640 WBL786636:WBL786640 WLH786636:WLH786640 WVD786636:WVD786640 IR852172:IR852176 SN852172:SN852176 ACJ852172:ACJ852176 AMF852172:AMF852176 AWB852172:AWB852176 BFX852172:BFX852176 BPT852172:BPT852176 BZP852172:BZP852176 CJL852172:CJL852176 CTH852172:CTH852176 DDD852172:DDD852176 DMZ852172:DMZ852176 DWV852172:DWV852176 EGR852172:EGR852176 EQN852172:EQN852176 FAJ852172:FAJ852176 FKF852172:FKF852176 FUB852172:FUB852176 GDX852172:GDX852176 GNT852172:GNT852176 GXP852172:GXP852176 HHL852172:HHL852176 HRH852172:HRH852176 IBD852172:IBD852176 IKZ852172:IKZ852176 IUV852172:IUV852176 JER852172:JER852176 JON852172:JON852176 JYJ852172:JYJ852176 KIF852172:KIF852176 KSB852172:KSB852176 LBX852172:LBX852176 LLT852172:LLT852176 LVP852172:LVP852176 MFL852172:MFL852176 MPH852172:MPH852176 MZD852172:MZD852176 NIZ852172:NIZ852176 NSV852172:NSV852176 OCR852172:OCR852176 OMN852172:OMN852176 OWJ852172:OWJ852176 PGF852172:PGF852176 PQB852172:PQB852176 PZX852172:PZX852176 QJT852172:QJT852176 QTP852172:QTP852176 RDL852172:RDL852176 RNH852172:RNH852176 RXD852172:RXD852176 SGZ852172:SGZ852176 SQV852172:SQV852176 TAR852172:TAR852176 TKN852172:TKN852176 TUJ852172:TUJ852176 UEF852172:UEF852176 UOB852172:UOB852176 UXX852172:UXX852176 VHT852172:VHT852176 VRP852172:VRP852176 WBL852172:WBL852176 WLH852172:WLH852176 WVD852172:WVD852176 IR917708:IR917712 SN917708:SN917712 ACJ917708:ACJ917712 AMF917708:AMF917712 AWB917708:AWB917712 BFX917708:BFX917712 BPT917708:BPT917712 BZP917708:BZP917712 CJL917708:CJL917712 CTH917708:CTH917712 DDD917708:DDD917712 DMZ917708:DMZ917712 DWV917708:DWV917712 EGR917708:EGR917712 EQN917708:EQN917712 FAJ917708:FAJ917712 FKF917708:FKF917712 FUB917708:FUB917712 GDX917708:GDX917712 GNT917708:GNT917712 GXP917708:GXP917712 HHL917708:HHL917712 HRH917708:HRH917712 IBD917708:IBD917712 IKZ917708:IKZ917712 IUV917708:IUV917712 JER917708:JER917712 JON917708:JON917712 JYJ917708:JYJ917712 KIF917708:KIF917712 KSB917708:KSB917712 LBX917708:LBX917712 LLT917708:LLT917712 LVP917708:LVP917712 MFL917708:MFL917712 MPH917708:MPH917712 MZD917708:MZD917712 NIZ917708:NIZ917712 NSV917708:NSV917712 OCR917708:OCR917712 OMN917708:OMN917712 OWJ917708:OWJ917712 PGF917708:PGF917712 PQB917708:PQB917712 PZX917708:PZX917712 QJT917708:QJT917712 QTP917708:QTP917712 RDL917708:RDL917712 RNH917708:RNH917712 RXD917708:RXD917712 SGZ917708:SGZ917712 SQV917708:SQV917712 TAR917708:TAR917712 TKN917708:TKN917712 TUJ917708:TUJ917712 UEF917708:UEF917712 UOB917708:UOB917712 UXX917708:UXX917712 VHT917708:VHT917712 VRP917708:VRP917712 WBL917708:WBL917712 WLH917708:WLH917712 WVD917708:WVD917712 IR983244:IR983248 SN983244:SN983248 ACJ983244:ACJ983248 AMF983244:AMF983248 AWB983244:AWB983248 BFX983244:BFX983248 BPT983244:BPT983248 BZP983244:BZP983248 CJL983244:CJL983248 CTH983244:CTH983248 DDD983244:DDD983248 DMZ983244:DMZ983248 DWV983244:DWV983248 EGR983244:EGR983248 EQN983244:EQN983248 FAJ983244:FAJ983248 FKF983244:FKF983248 FUB983244:FUB983248 GDX983244:GDX983248 GNT983244:GNT983248 GXP983244:GXP983248 HHL983244:HHL983248 HRH983244:HRH983248 IBD983244:IBD983248 IKZ983244:IKZ983248 IUV983244:IUV983248 JER983244:JER983248 JON983244:JON983248 JYJ983244:JYJ983248 KIF983244:KIF983248 KSB983244:KSB983248 LBX983244:LBX983248 LLT983244:LLT983248 LVP983244:LVP983248 MFL983244:MFL983248 MPH983244:MPH983248 MZD983244:MZD983248 NIZ983244:NIZ983248 NSV983244:NSV983248 OCR983244:OCR983248 OMN983244:OMN983248 OWJ983244:OWJ983248 PGF983244:PGF983248 PQB983244:PQB983248 PZX983244:PZX983248 QJT983244:QJT983248 QTP983244:QTP983248 RDL983244:RDL983248 RNH983244:RNH983248 RXD983244:RXD983248 SGZ983244:SGZ983248 SQV983244:SQV983248 TAR983244:TAR983248 TKN983244:TKN983248 TUJ983244:TUJ983248 UEF983244:UEF983248 UOB983244:UOB983248 UXX983244:UXX983248 VHT983244:VHT983248 VRP983244:VRP983248 WBL983244:WBL983248 WLH983244:WLH983248 WVD983244:WVD983248 IR201:IR203 SN201:SN203 ACJ201:ACJ203 AMF201:AMF203 AWB201:AWB203 BFX201:BFX203 BPT201:BPT203 BZP201:BZP203 CJL201:CJL203 CTH201:CTH203 DDD201:DDD203 DMZ201:DMZ203 DWV201:DWV203 EGR201:EGR203 EQN201:EQN203 FAJ201:FAJ203 FKF201:FKF203 FUB201:FUB203 GDX201:GDX203 GNT201:GNT203 GXP201:GXP203 HHL201:HHL203 HRH201:HRH203 IBD201:IBD203 IKZ201:IKZ203 IUV201:IUV203 JER201:JER203 JON201:JON203 JYJ201:JYJ203 KIF201:KIF203 KSB201:KSB203 LBX201:LBX203 LLT201:LLT203 LVP201:LVP203 MFL201:MFL203 MPH201:MPH203 MZD201:MZD203 NIZ201:NIZ203 NSV201:NSV203 OCR201:OCR203 OMN201:OMN203 OWJ201:OWJ203 PGF201:PGF203 PQB201:PQB203 PZX201:PZX203 QJT201:QJT203 QTP201:QTP203 RDL201:RDL203 RNH201:RNH203 RXD201:RXD203 SGZ201:SGZ203 SQV201:SQV203 TAR201:TAR203 TKN201:TKN203 TUJ201:TUJ203 UEF201:UEF203 UOB201:UOB203 UXX201:UXX203 VHT201:VHT203 VRP201:VRP203 WBL201:WBL203 WLH201:WLH203 WVD201:WVD203 IR65736:IR65738 SN65736:SN65738 ACJ65736:ACJ65738 AMF65736:AMF65738 AWB65736:AWB65738 BFX65736:BFX65738 BPT65736:BPT65738 BZP65736:BZP65738 CJL65736:CJL65738 CTH65736:CTH65738 DDD65736:DDD65738 DMZ65736:DMZ65738 DWV65736:DWV65738 EGR65736:EGR65738 EQN65736:EQN65738 FAJ65736:FAJ65738 FKF65736:FKF65738 FUB65736:FUB65738 GDX65736:GDX65738 GNT65736:GNT65738 GXP65736:GXP65738 HHL65736:HHL65738 HRH65736:HRH65738 IBD65736:IBD65738 IKZ65736:IKZ65738 IUV65736:IUV65738 JER65736:JER65738 JON65736:JON65738 JYJ65736:JYJ65738 KIF65736:KIF65738 KSB65736:KSB65738 LBX65736:LBX65738 LLT65736:LLT65738 LVP65736:LVP65738 MFL65736:MFL65738 MPH65736:MPH65738 MZD65736:MZD65738 NIZ65736:NIZ65738 NSV65736:NSV65738 OCR65736:OCR65738 OMN65736:OMN65738 OWJ65736:OWJ65738 PGF65736:PGF65738 PQB65736:PQB65738 PZX65736:PZX65738 QJT65736:QJT65738 QTP65736:QTP65738 RDL65736:RDL65738 RNH65736:RNH65738 RXD65736:RXD65738 SGZ65736:SGZ65738 SQV65736:SQV65738 TAR65736:TAR65738 TKN65736:TKN65738 TUJ65736:TUJ65738 UEF65736:UEF65738 UOB65736:UOB65738 UXX65736:UXX65738 VHT65736:VHT65738 VRP65736:VRP65738 WBL65736:WBL65738 WLH65736:WLH65738 WVD65736:WVD65738 IR131272:IR131274 SN131272:SN131274 ACJ131272:ACJ131274 AMF131272:AMF131274 AWB131272:AWB131274 BFX131272:BFX131274 BPT131272:BPT131274 BZP131272:BZP131274 CJL131272:CJL131274 CTH131272:CTH131274 DDD131272:DDD131274 DMZ131272:DMZ131274 DWV131272:DWV131274 EGR131272:EGR131274 EQN131272:EQN131274 FAJ131272:FAJ131274 FKF131272:FKF131274 FUB131272:FUB131274 GDX131272:GDX131274 GNT131272:GNT131274 GXP131272:GXP131274 HHL131272:HHL131274 HRH131272:HRH131274 IBD131272:IBD131274 IKZ131272:IKZ131274 IUV131272:IUV131274 JER131272:JER131274 JON131272:JON131274 JYJ131272:JYJ131274 KIF131272:KIF131274 KSB131272:KSB131274 LBX131272:LBX131274 LLT131272:LLT131274 LVP131272:LVP131274 MFL131272:MFL131274 MPH131272:MPH131274 MZD131272:MZD131274 NIZ131272:NIZ131274 NSV131272:NSV131274 OCR131272:OCR131274 OMN131272:OMN131274 OWJ131272:OWJ131274 PGF131272:PGF131274 PQB131272:PQB131274 PZX131272:PZX131274 QJT131272:QJT131274 QTP131272:QTP131274 RDL131272:RDL131274 RNH131272:RNH131274 RXD131272:RXD131274 SGZ131272:SGZ131274 SQV131272:SQV131274 TAR131272:TAR131274 TKN131272:TKN131274 TUJ131272:TUJ131274 UEF131272:UEF131274 UOB131272:UOB131274 UXX131272:UXX131274 VHT131272:VHT131274 VRP131272:VRP131274 WBL131272:WBL131274 WLH131272:WLH131274 WVD131272:WVD131274 IR196808:IR196810 SN196808:SN196810 ACJ196808:ACJ196810 AMF196808:AMF196810 AWB196808:AWB196810 BFX196808:BFX196810 BPT196808:BPT196810 BZP196808:BZP196810 CJL196808:CJL196810 CTH196808:CTH196810 DDD196808:DDD196810 DMZ196808:DMZ196810 DWV196808:DWV196810 EGR196808:EGR196810 EQN196808:EQN196810 FAJ196808:FAJ196810 FKF196808:FKF196810 FUB196808:FUB196810 GDX196808:GDX196810 GNT196808:GNT196810 GXP196808:GXP196810 HHL196808:HHL196810 HRH196808:HRH196810 IBD196808:IBD196810 IKZ196808:IKZ196810 IUV196808:IUV196810 JER196808:JER196810 JON196808:JON196810 JYJ196808:JYJ196810 KIF196808:KIF196810 KSB196808:KSB196810 LBX196808:LBX196810 LLT196808:LLT196810 LVP196808:LVP196810 MFL196808:MFL196810 MPH196808:MPH196810 MZD196808:MZD196810 NIZ196808:NIZ196810 NSV196808:NSV196810 OCR196808:OCR196810 OMN196808:OMN196810 OWJ196808:OWJ196810 PGF196808:PGF196810 PQB196808:PQB196810 PZX196808:PZX196810 QJT196808:QJT196810 QTP196808:QTP196810 RDL196808:RDL196810 RNH196808:RNH196810 RXD196808:RXD196810 SGZ196808:SGZ196810 SQV196808:SQV196810 TAR196808:TAR196810 TKN196808:TKN196810 TUJ196808:TUJ196810 UEF196808:UEF196810 UOB196808:UOB196810 UXX196808:UXX196810 VHT196808:VHT196810 VRP196808:VRP196810 WBL196808:WBL196810 WLH196808:WLH196810 WVD196808:WVD196810 IR262344:IR262346 SN262344:SN262346 ACJ262344:ACJ262346 AMF262344:AMF262346 AWB262344:AWB262346 BFX262344:BFX262346 BPT262344:BPT262346 BZP262344:BZP262346 CJL262344:CJL262346 CTH262344:CTH262346 DDD262344:DDD262346 DMZ262344:DMZ262346 DWV262344:DWV262346 EGR262344:EGR262346 EQN262344:EQN262346 FAJ262344:FAJ262346 FKF262344:FKF262346 FUB262344:FUB262346 GDX262344:GDX262346 GNT262344:GNT262346 GXP262344:GXP262346 HHL262344:HHL262346 HRH262344:HRH262346 IBD262344:IBD262346 IKZ262344:IKZ262346 IUV262344:IUV262346 JER262344:JER262346 JON262344:JON262346 JYJ262344:JYJ262346 KIF262344:KIF262346 KSB262344:KSB262346 LBX262344:LBX262346 LLT262344:LLT262346 LVP262344:LVP262346 MFL262344:MFL262346 MPH262344:MPH262346 MZD262344:MZD262346 NIZ262344:NIZ262346 NSV262344:NSV262346 OCR262344:OCR262346 OMN262344:OMN262346 OWJ262344:OWJ262346 PGF262344:PGF262346 PQB262344:PQB262346 PZX262344:PZX262346 QJT262344:QJT262346 QTP262344:QTP262346 RDL262344:RDL262346 RNH262344:RNH262346 RXD262344:RXD262346 SGZ262344:SGZ262346 SQV262344:SQV262346 TAR262344:TAR262346 TKN262344:TKN262346 TUJ262344:TUJ262346 UEF262344:UEF262346 UOB262344:UOB262346 UXX262344:UXX262346 VHT262344:VHT262346 VRP262344:VRP262346 WBL262344:WBL262346 WLH262344:WLH262346 WVD262344:WVD262346 IR327880:IR327882 SN327880:SN327882 ACJ327880:ACJ327882 AMF327880:AMF327882 AWB327880:AWB327882 BFX327880:BFX327882 BPT327880:BPT327882 BZP327880:BZP327882 CJL327880:CJL327882 CTH327880:CTH327882 DDD327880:DDD327882 DMZ327880:DMZ327882 DWV327880:DWV327882 EGR327880:EGR327882 EQN327880:EQN327882 FAJ327880:FAJ327882 FKF327880:FKF327882 FUB327880:FUB327882 GDX327880:GDX327882 GNT327880:GNT327882 GXP327880:GXP327882 HHL327880:HHL327882 HRH327880:HRH327882 IBD327880:IBD327882 IKZ327880:IKZ327882 IUV327880:IUV327882 JER327880:JER327882 JON327880:JON327882 JYJ327880:JYJ327882 KIF327880:KIF327882 KSB327880:KSB327882 LBX327880:LBX327882 LLT327880:LLT327882 LVP327880:LVP327882 MFL327880:MFL327882 MPH327880:MPH327882 MZD327880:MZD327882 NIZ327880:NIZ327882 NSV327880:NSV327882 OCR327880:OCR327882 OMN327880:OMN327882 OWJ327880:OWJ327882 PGF327880:PGF327882 PQB327880:PQB327882 PZX327880:PZX327882 QJT327880:QJT327882 QTP327880:QTP327882 RDL327880:RDL327882 RNH327880:RNH327882 RXD327880:RXD327882 SGZ327880:SGZ327882 SQV327880:SQV327882 TAR327880:TAR327882 TKN327880:TKN327882 TUJ327880:TUJ327882 UEF327880:UEF327882 UOB327880:UOB327882 UXX327880:UXX327882 VHT327880:VHT327882 VRP327880:VRP327882 WBL327880:WBL327882 WLH327880:WLH327882 WVD327880:WVD327882 IR393416:IR393418 SN393416:SN393418 ACJ393416:ACJ393418 AMF393416:AMF393418 AWB393416:AWB393418 BFX393416:BFX393418 BPT393416:BPT393418 BZP393416:BZP393418 CJL393416:CJL393418 CTH393416:CTH393418 DDD393416:DDD393418 DMZ393416:DMZ393418 DWV393416:DWV393418 EGR393416:EGR393418 EQN393416:EQN393418 FAJ393416:FAJ393418 FKF393416:FKF393418 FUB393416:FUB393418 GDX393416:GDX393418 GNT393416:GNT393418 GXP393416:GXP393418 HHL393416:HHL393418 HRH393416:HRH393418 IBD393416:IBD393418 IKZ393416:IKZ393418 IUV393416:IUV393418 JER393416:JER393418 JON393416:JON393418 JYJ393416:JYJ393418 KIF393416:KIF393418 KSB393416:KSB393418 LBX393416:LBX393418 LLT393416:LLT393418 LVP393416:LVP393418 MFL393416:MFL393418 MPH393416:MPH393418 MZD393416:MZD393418 NIZ393416:NIZ393418 NSV393416:NSV393418 OCR393416:OCR393418 OMN393416:OMN393418 OWJ393416:OWJ393418 PGF393416:PGF393418 PQB393416:PQB393418 PZX393416:PZX393418 QJT393416:QJT393418 QTP393416:QTP393418 RDL393416:RDL393418 RNH393416:RNH393418 RXD393416:RXD393418 SGZ393416:SGZ393418 SQV393416:SQV393418 TAR393416:TAR393418 TKN393416:TKN393418 TUJ393416:TUJ393418 UEF393416:UEF393418 UOB393416:UOB393418 UXX393416:UXX393418 VHT393416:VHT393418 VRP393416:VRP393418 WBL393416:WBL393418 WLH393416:WLH393418 WVD393416:WVD393418 IR458952:IR458954 SN458952:SN458954 ACJ458952:ACJ458954 AMF458952:AMF458954 AWB458952:AWB458954 BFX458952:BFX458954 BPT458952:BPT458954 BZP458952:BZP458954 CJL458952:CJL458954 CTH458952:CTH458954 DDD458952:DDD458954 DMZ458952:DMZ458954 DWV458952:DWV458954 EGR458952:EGR458954 EQN458952:EQN458954 FAJ458952:FAJ458954 FKF458952:FKF458954 FUB458952:FUB458954 GDX458952:GDX458954 GNT458952:GNT458954 GXP458952:GXP458954 HHL458952:HHL458954 HRH458952:HRH458954 IBD458952:IBD458954 IKZ458952:IKZ458954 IUV458952:IUV458954 JER458952:JER458954 JON458952:JON458954 JYJ458952:JYJ458954 KIF458952:KIF458954 KSB458952:KSB458954 LBX458952:LBX458954 LLT458952:LLT458954 LVP458952:LVP458954 MFL458952:MFL458954 MPH458952:MPH458954 MZD458952:MZD458954 NIZ458952:NIZ458954 NSV458952:NSV458954 OCR458952:OCR458954 OMN458952:OMN458954 OWJ458952:OWJ458954 PGF458952:PGF458954 PQB458952:PQB458954 PZX458952:PZX458954 QJT458952:QJT458954 QTP458952:QTP458954 RDL458952:RDL458954 RNH458952:RNH458954 RXD458952:RXD458954 SGZ458952:SGZ458954 SQV458952:SQV458954 TAR458952:TAR458954 TKN458952:TKN458954 TUJ458952:TUJ458954 UEF458952:UEF458954 UOB458952:UOB458954 UXX458952:UXX458954 VHT458952:VHT458954 VRP458952:VRP458954 WBL458952:WBL458954 WLH458952:WLH458954 WVD458952:WVD458954 IR524488:IR524490 SN524488:SN524490 ACJ524488:ACJ524490 AMF524488:AMF524490 AWB524488:AWB524490 BFX524488:BFX524490 BPT524488:BPT524490 BZP524488:BZP524490 CJL524488:CJL524490 CTH524488:CTH524490 DDD524488:DDD524490 DMZ524488:DMZ524490 DWV524488:DWV524490 EGR524488:EGR524490 EQN524488:EQN524490 FAJ524488:FAJ524490 FKF524488:FKF524490 FUB524488:FUB524490 GDX524488:GDX524490 GNT524488:GNT524490 GXP524488:GXP524490 HHL524488:HHL524490 HRH524488:HRH524490 IBD524488:IBD524490 IKZ524488:IKZ524490 IUV524488:IUV524490 JER524488:JER524490 JON524488:JON524490 JYJ524488:JYJ524490 KIF524488:KIF524490 KSB524488:KSB524490 LBX524488:LBX524490 LLT524488:LLT524490 LVP524488:LVP524490 MFL524488:MFL524490 MPH524488:MPH524490 MZD524488:MZD524490 NIZ524488:NIZ524490 NSV524488:NSV524490 OCR524488:OCR524490 OMN524488:OMN524490 OWJ524488:OWJ524490 PGF524488:PGF524490 PQB524488:PQB524490 PZX524488:PZX524490 QJT524488:QJT524490 QTP524488:QTP524490 RDL524488:RDL524490 RNH524488:RNH524490 RXD524488:RXD524490 SGZ524488:SGZ524490 SQV524488:SQV524490 TAR524488:TAR524490 TKN524488:TKN524490 TUJ524488:TUJ524490 UEF524488:UEF524490 UOB524488:UOB524490 UXX524488:UXX524490 VHT524488:VHT524490 VRP524488:VRP524490 WBL524488:WBL524490 WLH524488:WLH524490 WVD524488:WVD524490 IR590024:IR590026 SN590024:SN590026 ACJ590024:ACJ590026 AMF590024:AMF590026 AWB590024:AWB590026 BFX590024:BFX590026 BPT590024:BPT590026 BZP590024:BZP590026 CJL590024:CJL590026 CTH590024:CTH590026 DDD590024:DDD590026 DMZ590024:DMZ590026 DWV590024:DWV590026 EGR590024:EGR590026 EQN590024:EQN590026 FAJ590024:FAJ590026 FKF590024:FKF590026 FUB590024:FUB590026 GDX590024:GDX590026 GNT590024:GNT590026 GXP590024:GXP590026 HHL590024:HHL590026 HRH590024:HRH590026 IBD590024:IBD590026 IKZ590024:IKZ590026 IUV590024:IUV590026 JER590024:JER590026 JON590024:JON590026 JYJ590024:JYJ590026 KIF590024:KIF590026 KSB590024:KSB590026 LBX590024:LBX590026 LLT590024:LLT590026 LVP590024:LVP590026 MFL590024:MFL590026 MPH590024:MPH590026 MZD590024:MZD590026 NIZ590024:NIZ590026 NSV590024:NSV590026 OCR590024:OCR590026 OMN590024:OMN590026 OWJ590024:OWJ590026 PGF590024:PGF590026 PQB590024:PQB590026 PZX590024:PZX590026 QJT590024:QJT590026 QTP590024:QTP590026 RDL590024:RDL590026 RNH590024:RNH590026 RXD590024:RXD590026 SGZ590024:SGZ590026 SQV590024:SQV590026 TAR590024:TAR590026 TKN590024:TKN590026 TUJ590024:TUJ590026 UEF590024:UEF590026 UOB590024:UOB590026 UXX590024:UXX590026 VHT590024:VHT590026 VRP590024:VRP590026 WBL590024:WBL590026 WLH590024:WLH590026 WVD590024:WVD590026 IR655560:IR655562 SN655560:SN655562 ACJ655560:ACJ655562 AMF655560:AMF655562 AWB655560:AWB655562 BFX655560:BFX655562 BPT655560:BPT655562 BZP655560:BZP655562 CJL655560:CJL655562 CTH655560:CTH655562 DDD655560:DDD655562 DMZ655560:DMZ655562 DWV655560:DWV655562 EGR655560:EGR655562 EQN655560:EQN655562 FAJ655560:FAJ655562 FKF655560:FKF655562 FUB655560:FUB655562 GDX655560:GDX655562 GNT655560:GNT655562 GXP655560:GXP655562 HHL655560:HHL655562 HRH655560:HRH655562 IBD655560:IBD655562 IKZ655560:IKZ655562 IUV655560:IUV655562 JER655560:JER655562 JON655560:JON655562 JYJ655560:JYJ655562 KIF655560:KIF655562 KSB655560:KSB655562 LBX655560:LBX655562 LLT655560:LLT655562 LVP655560:LVP655562 MFL655560:MFL655562 MPH655560:MPH655562 MZD655560:MZD655562 NIZ655560:NIZ655562 NSV655560:NSV655562 OCR655560:OCR655562 OMN655560:OMN655562 OWJ655560:OWJ655562 PGF655560:PGF655562 PQB655560:PQB655562 PZX655560:PZX655562 QJT655560:QJT655562 QTP655560:QTP655562 RDL655560:RDL655562 RNH655560:RNH655562 RXD655560:RXD655562 SGZ655560:SGZ655562 SQV655560:SQV655562 TAR655560:TAR655562 TKN655560:TKN655562 TUJ655560:TUJ655562 UEF655560:UEF655562 UOB655560:UOB655562 UXX655560:UXX655562 VHT655560:VHT655562 VRP655560:VRP655562 WBL655560:WBL655562 WLH655560:WLH655562 WVD655560:WVD655562 IR721096:IR721098 SN721096:SN721098 ACJ721096:ACJ721098 AMF721096:AMF721098 AWB721096:AWB721098 BFX721096:BFX721098 BPT721096:BPT721098 BZP721096:BZP721098 CJL721096:CJL721098 CTH721096:CTH721098 DDD721096:DDD721098 DMZ721096:DMZ721098 DWV721096:DWV721098 EGR721096:EGR721098 EQN721096:EQN721098 FAJ721096:FAJ721098 FKF721096:FKF721098 FUB721096:FUB721098 GDX721096:GDX721098 GNT721096:GNT721098 GXP721096:GXP721098 HHL721096:HHL721098 HRH721096:HRH721098 IBD721096:IBD721098 IKZ721096:IKZ721098 IUV721096:IUV721098 JER721096:JER721098 JON721096:JON721098 JYJ721096:JYJ721098 KIF721096:KIF721098 KSB721096:KSB721098 LBX721096:LBX721098 LLT721096:LLT721098 LVP721096:LVP721098 MFL721096:MFL721098 MPH721096:MPH721098 MZD721096:MZD721098 NIZ721096:NIZ721098 NSV721096:NSV721098 OCR721096:OCR721098 OMN721096:OMN721098 OWJ721096:OWJ721098 PGF721096:PGF721098 PQB721096:PQB721098 PZX721096:PZX721098 QJT721096:QJT721098 QTP721096:QTP721098 RDL721096:RDL721098 RNH721096:RNH721098 RXD721096:RXD721098 SGZ721096:SGZ721098 SQV721096:SQV721098 TAR721096:TAR721098 TKN721096:TKN721098 TUJ721096:TUJ721098 UEF721096:UEF721098 UOB721096:UOB721098 UXX721096:UXX721098 VHT721096:VHT721098 VRP721096:VRP721098 WBL721096:WBL721098 WLH721096:WLH721098 WVD721096:WVD721098 IR786632:IR786634 SN786632:SN786634 ACJ786632:ACJ786634 AMF786632:AMF786634 AWB786632:AWB786634 BFX786632:BFX786634 BPT786632:BPT786634 BZP786632:BZP786634 CJL786632:CJL786634 CTH786632:CTH786634 DDD786632:DDD786634 DMZ786632:DMZ786634 DWV786632:DWV786634 EGR786632:EGR786634 EQN786632:EQN786634 FAJ786632:FAJ786634 FKF786632:FKF786634 FUB786632:FUB786634 GDX786632:GDX786634 GNT786632:GNT786634 GXP786632:GXP786634 HHL786632:HHL786634 HRH786632:HRH786634 IBD786632:IBD786634 IKZ786632:IKZ786634 IUV786632:IUV786634 JER786632:JER786634 JON786632:JON786634 JYJ786632:JYJ786634 KIF786632:KIF786634 KSB786632:KSB786634 LBX786632:LBX786634 LLT786632:LLT786634 LVP786632:LVP786634 MFL786632:MFL786634 MPH786632:MPH786634 MZD786632:MZD786634 NIZ786632:NIZ786634 NSV786632:NSV786634 OCR786632:OCR786634 OMN786632:OMN786634 OWJ786632:OWJ786634 PGF786632:PGF786634 PQB786632:PQB786634 PZX786632:PZX786634 QJT786632:QJT786634 QTP786632:QTP786634 RDL786632:RDL786634 RNH786632:RNH786634 RXD786632:RXD786634 SGZ786632:SGZ786634 SQV786632:SQV786634 TAR786632:TAR786634 TKN786632:TKN786634 TUJ786632:TUJ786634 UEF786632:UEF786634 UOB786632:UOB786634 UXX786632:UXX786634 VHT786632:VHT786634 VRP786632:VRP786634 WBL786632:WBL786634 WLH786632:WLH786634 WVD786632:WVD786634 IR852168:IR852170 SN852168:SN852170 ACJ852168:ACJ852170 AMF852168:AMF852170 AWB852168:AWB852170 BFX852168:BFX852170 BPT852168:BPT852170 BZP852168:BZP852170 CJL852168:CJL852170 CTH852168:CTH852170 DDD852168:DDD852170 DMZ852168:DMZ852170 DWV852168:DWV852170 EGR852168:EGR852170 EQN852168:EQN852170 FAJ852168:FAJ852170 FKF852168:FKF852170 FUB852168:FUB852170 GDX852168:GDX852170 GNT852168:GNT852170 GXP852168:GXP852170 HHL852168:HHL852170 HRH852168:HRH852170 IBD852168:IBD852170 IKZ852168:IKZ852170 IUV852168:IUV852170 JER852168:JER852170 JON852168:JON852170 JYJ852168:JYJ852170 KIF852168:KIF852170 KSB852168:KSB852170 LBX852168:LBX852170 LLT852168:LLT852170 LVP852168:LVP852170 MFL852168:MFL852170 MPH852168:MPH852170 MZD852168:MZD852170 NIZ852168:NIZ852170 NSV852168:NSV852170 OCR852168:OCR852170 OMN852168:OMN852170 OWJ852168:OWJ852170 PGF852168:PGF852170 PQB852168:PQB852170 PZX852168:PZX852170 QJT852168:QJT852170 QTP852168:QTP852170 RDL852168:RDL852170 RNH852168:RNH852170 RXD852168:RXD852170 SGZ852168:SGZ852170 SQV852168:SQV852170 TAR852168:TAR852170 TKN852168:TKN852170 TUJ852168:TUJ852170 UEF852168:UEF852170 UOB852168:UOB852170 UXX852168:UXX852170 VHT852168:VHT852170 VRP852168:VRP852170 WBL852168:WBL852170 WLH852168:WLH852170 WVD852168:WVD852170 IR917704:IR917706 SN917704:SN917706 ACJ917704:ACJ917706 AMF917704:AMF917706 AWB917704:AWB917706 BFX917704:BFX917706 BPT917704:BPT917706 BZP917704:BZP917706 CJL917704:CJL917706 CTH917704:CTH917706 DDD917704:DDD917706 DMZ917704:DMZ917706 DWV917704:DWV917706 EGR917704:EGR917706 EQN917704:EQN917706 FAJ917704:FAJ917706 FKF917704:FKF917706 FUB917704:FUB917706 GDX917704:GDX917706 GNT917704:GNT917706 GXP917704:GXP917706 HHL917704:HHL917706 HRH917704:HRH917706 IBD917704:IBD917706 IKZ917704:IKZ917706 IUV917704:IUV917706 JER917704:JER917706 JON917704:JON917706 JYJ917704:JYJ917706 KIF917704:KIF917706 KSB917704:KSB917706 LBX917704:LBX917706 LLT917704:LLT917706 LVP917704:LVP917706 MFL917704:MFL917706 MPH917704:MPH917706 MZD917704:MZD917706 NIZ917704:NIZ917706 NSV917704:NSV917706 OCR917704:OCR917706 OMN917704:OMN917706 OWJ917704:OWJ917706 PGF917704:PGF917706 PQB917704:PQB917706 PZX917704:PZX917706 QJT917704:QJT917706 QTP917704:QTP917706 RDL917704:RDL917706 RNH917704:RNH917706 RXD917704:RXD917706 SGZ917704:SGZ917706 SQV917704:SQV917706 TAR917704:TAR917706 TKN917704:TKN917706 TUJ917704:TUJ917706 UEF917704:UEF917706 UOB917704:UOB917706 UXX917704:UXX917706 VHT917704:VHT917706 VRP917704:VRP917706 WBL917704:WBL917706 WLH917704:WLH917706 WVD917704:WVD917706 IR983240:IR983242 SN983240:SN983242 ACJ983240:ACJ983242 AMF983240:AMF983242 AWB983240:AWB983242 BFX983240:BFX983242 BPT983240:BPT983242 BZP983240:BZP983242 CJL983240:CJL983242 CTH983240:CTH983242 DDD983240:DDD983242 DMZ983240:DMZ983242 DWV983240:DWV983242 EGR983240:EGR983242 EQN983240:EQN983242 FAJ983240:FAJ983242 FKF983240:FKF983242 FUB983240:FUB983242 GDX983240:GDX983242 GNT983240:GNT983242 GXP983240:GXP983242 HHL983240:HHL983242 HRH983240:HRH983242 IBD983240:IBD983242 IKZ983240:IKZ983242 IUV983240:IUV983242 JER983240:JER983242 JON983240:JON983242 JYJ983240:JYJ983242 KIF983240:KIF983242 KSB983240:KSB983242 LBX983240:LBX983242 LLT983240:LLT983242 LVP983240:LVP983242 MFL983240:MFL983242 MPH983240:MPH983242 MZD983240:MZD983242 NIZ983240:NIZ983242 NSV983240:NSV983242 OCR983240:OCR983242 OMN983240:OMN983242 OWJ983240:OWJ983242 PGF983240:PGF983242 PQB983240:PQB983242 PZX983240:PZX983242 QJT983240:QJT983242 QTP983240:QTP983242 RDL983240:RDL983242 RNH983240:RNH983242 RXD983240:RXD983242 SGZ983240:SGZ983242 SQV983240:SQV983242 TAR983240:TAR983242 TKN983240:TKN983242 TUJ983240:TUJ983242 UEF983240:UEF983242 UOB983240:UOB983242 UXX983240:UXX983242 VHT983240:VHT983242 VRP983240:VRP983242 WBL983240:WBL983242 WLH983240:WLH983242 WVD983240:WVD983242 IR211:IR213 SN211:SN213 ACJ211:ACJ213 AMF211:AMF213 AWB211:AWB213 BFX211:BFX213 BPT211:BPT213 BZP211:BZP213 CJL211:CJL213 CTH211:CTH213 DDD211:DDD213 DMZ211:DMZ213 DWV211:DWV213 EGR211:EGR213 EQN211:EQN213 FAJ211:FAJ213 FKF211:FKF213 FUB211:FUB213 GDX211:GDX213 GNT211:GNT213 GXP211:GXP213 HHL211:HHL213 HRH211:HRH213 IBD211:IBD213 IKZ211:IKZ213 IUV211:IUV213 JER211:JER213 JON211:JON213 JYJ211:JYJ213 KIF211:KIF213 KSB211:KSB213 LBX211:LBX213 LLT211:LLT213 LVP211:LVP213 MFL211:MFL213 MPH211:MPH213 MZD211:MZD213 NIZ211:NIZ213 NSV211:NSV213 OCR211:OCR213 OMN211:OMN213 OWJ211:OWJ213 PGF211:PGF213 PQB211:PQB213 PZX211:PZX213 QJT211:QJT213 QTP211:QTP213 RDL211:RDL213 RNH211:RNH213 RXD211:RXD213 SGZ211:SGZ213 SQV211:SQV213 TAR211:TAR213 TKN211:TKN213 TUJ211:TUJ213 UEF211:UEF213 UOB211:UOB213 UXX211:UXX213 VHT211:VHT213 VRP211:VRP213 WBL211:WBL213 WLH211:WLH213 WVD211:WVD213 IR65746:IR65748 SN65746:SN65748 ACJ65746:ACJ65748 AMF65746:AMF65748 AWB65746:AWB65748 BFX65746:BFX65748 BPT65746:BPT65748 BZP65746:BZP65748 CJL65746:CJL65748 CTH65746:CTH65748 DDD65746:DDD65748 DMZ65746:DMZ65748 DWV65746:DWV65748 EGR65746:EGR65748 EQN65746:EQN65748 FAJ65746:FAJ65748 FKF65746:FKF65748 FUB65746:FUB65748 GDX65746:GDX65748 GNT65746:GNT65748 GXP65746:GXP65748 HHL65746:HHL65748 HRH65746:HRH65748 IBD65746:IBD65748 IKZ65746:IKZ65748 IUV65746:IUV65748 JER65746:JER65748 JON65746:JON65748 JYJ65746:JYJ65748 KIF65746:KIF65748 KSB65746:KSB65748 LBX65746:LBX65748 LLT65746:LLT65748 LVP65746:LVP65748 MFL65746:MFL65748 MPH65746:MPH65748 MZD65746:MZD65748 NIZ65746:NIZ65748 NSV65746:NSV65748 OCR65746:OCR65748 OMN65746:OMN65748 OWJ65746:OWJ65748 PGF65746:PGF65748 PQB65746:PQB65748 PZX65746:PZX65748 QJT65746:QJT65748 QTP65746:QTP65748 RDL65746:RDL65748 RNH65746:RNH65748 RXD65746:RXD65748 SGZ65746:SGZ65748 SQV65746:SQV65748 TAR65746:TAR65748 TKN65746:TKN65748 TUJ65746:TUJ65748 UEF65746:UEF65748 UOB65746:UOB65748 UXX65746:UXX65748 VHT65746:VHT65748 VRP65746:VRP65748 WBL65746:WBL65748 WLH65746:WLH65748 WVD65746:WVD65748 IR131282:IR131284 SN131282:SN131284 ACJ131282:ACJ131284 AMF131282:AMF131284 AWB131282:AWB131284 BFX131282:BFX131284 BPT131282:BPT131284 BZP131282:BZP131284 CJL131282:CJL131284 CTH131282:CTH131284 DDD131282:DDD131284 DMZ131282:DMZ131284 DWV131282:DWV131284 EGR131282:EGR131284 EQN131282:EQN131284 FAJ131282:FAJ131284 FKF131282:FKF131284 FUB131282:FUB131284 GDX131282:GDX131284 GNT131282:GNT131284 GXP131282:GXP131284 HHL131282:HHL131284 HRH131282:HRH131284 IBD131282:IBD131284 IKZ131282:IKZ131284 IUV131282:IUV131284 JER131282:JER131284 JON131282:JON131284 JYJ131282:JYJ131284 KIF131282:KIF131284 KSB131282:KSB131284 LBX131282:LBX131284 LLT131282:LLT131284 LVP131282:LVP131284 MFL131282:MFL131284 MPH131282:MPH131284 MZD131282:MZD131284 NIZ131282:NIZ131284 NSV131282:NSV131284 OCR131282:OCR131284 OMN131282:OMN131284 OWJ131282:OWJ131284 PGF131282:PGF131284 PQB131282:PQB131284 PZX131282:PZX131284 QJT131282:QJT131284 QTP131282:QTP131284 RDL131282:RDL131284 RNH131282:RNH131284 RXD131282:RXD131284 SGZ131282:SGZ131284 SQV131282:SQV131284 TAR131282:TAR131284 TKN131282:TKN131284 TUJ131282:TUJ131284 UEF131282:UEF131284 UOB131282:UOB131284 UXX131282:UXX131284 VHT131282:VHT131284 VRP131282:VRP131284 WBL131282:WBL131284 WLH131282:WLH131284 WVD131282:WVD131284 IR196818:IR196820 SN196818:SN196820 ACJ196818:ACJ196820 AMF196818:AMF196820 AWB196818:AWB196820 BFX196818:BFX196820 BPT196818:BPT196820 BZP196818:BZP196820 CJL196818:CJL196820 CTH196818:CTH196820 DDD196818:DDD196820 DMZ196818:DMZ196820 DWV196818:DWV196820 EGR196818:EGR196820 EQN196818:EQN196820 FAJ196818:FAJ196820 FKF196818:FKF196820 FUB196818:FUB196820 GDX196818:GDX196820 GNT196818:GNT196820 GXP196818:GXP196820 HHL196818:HHL196820 HRH196818:HRH196820 IBD196818:IBD196820 IKZ196818:IKZ196820 IUV196818:IUV196820 JER196818:JER196820 JON196818:JON196820 JYJ196818:JYJ196820 KIF196818:KIF196820 KSB196818:KSB196820 LBX196818:LBX196820 LLT196818:LLT196820 LVP196818:LVP196820 MFL196818:MFL196820 MPH196818:MPH196820 MZD196818:MZD196820 NIZ196818:NIZ196820 NSV196818:NSV196820 OCR196818:OCR196820 OMN196818:OMN196820 OWJ196818:OWJ196820 PGF196818:PGF196820 PQB196818:PQB196820 PZX196818:PZX196820 QJT196818:QJT196820 QTP196818:QTP196820 RDL196818:RDL196820 RNH196818:RNH196820 RXD196818:RXD196820 SGZ196818:SGZ196820 SQV196818:SQV196820 TAR196818:TAR196820 TKN196818:TKN196820 TUJ196818:TUJ196820 UEF196818:UEF196820 UOB196818:UOB196820 UXX196818:UXX196820 VHT196818:VHT196820 VRP196818:VRP196820 WBL196818:WBL196820 WLH196818:WLH196820 WVD196818:WVD196820 IR262354:IR262356 SN262354:SN262356 ACJ262354:ACJ262356 AMF262354:AMF262356 AWB262354:AWB262356 BFX262354:BFX262356 BPT262354:BPT262356 BZP262354:BZP262356 CJL262354:CJL262356 CTH262354:CTH262356 DDD262354:DDD262356 DMZ262354:DMZ262356 DWV262354:DWV262356 EGR262354:EGR262356 EQN262354:EQN262356 FAJ262354:FAJ262356 FKF262354:FKF262356 FUB262354:FUB262356 GDX262354:GDX262356 GNT262354:GNT262356 GXP262354:GXP262356 HHL262354:HHL262356 HRH262354:HRH262356 IBD262354:IBD262356 IKZ262354:IKZ262356 IUV262354:IUV262356 JER262354:JER262356 JON262354:JON262356 JYJ262354:JYJ262356 KIF262354:KIF262356 KSB262354:KSB262356 LBX262354:LBX262356 LLT262354:LLT262356 LVP262354:LVP262356 MFL262354:MFL262356 MPH262354:MPH262356 MZD262354:MZD262356 NIZ262354:NIZ262356 NSV262354:NSV262356 OCR262354:OCR262356 OMN262354:OMN262356 OWJ262354:OWJ262356 PGF262354:PGF262356 PQB262354:PQB262356 PZX262354:PZX262356 QJT262354:QJT262356 QTP262354:QTP262356 RDL262354:RDL262356 RNH262354:RNH262356 RXD262354:RXD262356 SGZ262354:SGZ262356 SQV262354:SQV262356 TAR262354:TAR262356 TKN262354:TKN262356 TUJ262354:TUJ262356 UEF262354:UEF262356 UOB262354:UOB262356 UXX262354:UXX262356 VHT262354:VHT262356 VRP262354:VRP262356 WBL262354:WBL262356 WLH262354:WLH262356 WVD262354:WVD262356 IR327890:IR327892 SN327890:SN327892 ACJ327890:ACJ327892 AMF327890:AMF327892 AWB327890:AWB327892 BFX327890:BFX327892 BPT327890:BPT327892 BZP327890:BZP327892 CJL327890:CJL327892 CTH327890:CTH327892 DDD327890:DDD327892 DMZ327890:DMZ327892 DWV327890:DWV327892 EGR327890:EGR327892 EQN327890:EQN327892 FAJ327890:FAJ327892 FKF327890:FKF327892 FUB327890:FUB327892 GDX327890:GDX327892 GNT327890:GNT327892 GXP327890:GXP327892 HHL327890:HHL327892 HRH327890:HRH327892 IBD327890:IBD327892 IKZ327890:IKZ327892 IUV327890:IUV327892 JER327890:JER327892 JON327890:JON327892 JYJ327890:JYJ327892 KIF327890:KIF327892 KSB327890:KSB327892 LBX327890:LBX327892 LLT327890:LLT327892 LVP327890:LVP327892 MFL327890:MFL327892 MPH327890:MPH327892 MZD327890:MZD327892 NIZ327890:NIZ327892 NSV327890:NSV327892 OCR327890:OCR327892 OMN327890:OMN327892 OWJ327890:OWJ327892 PGF327890:PGF327892 PQB327890:PQB327892 PZX327890:PZX327892 QJT327890:QJT327892 QTP327890:QTP327892 RDL327890:RDL327892 RNH327890:RNH327892 RXD327890:RXD327892 SGZ327890:SGZ327892 SQV327890:SQV327892 TAR327890:TAR327892 TKN327890:TKN327892 TUJ327890:TUJ327892 UEF327890:UEF327892 UOB327890:UOB327892 UXX327890:UXX327892 VHT327890:VHT327892 VRP327890:VRP327892 WBL327890:WBL327892 WLH327890:WLH327892 WVD327890:WVD327892 IR393426:IR393428 SN393426:SN393428 ACJ393426:ACJ393428 AMF393426:AMF393428 AWB393426:AWB393428 BFX393426:BFX393428 BPT393426:BPT393428 BZP393426:BZP393428 CJL393426:CJL393428 CTH393426:CTH393428 DDD393426:DDD393428 DMZ393426:DMZ393428 DWV393426:DWV393428 EGR393426:EGR393428 EQN393426:EQN393428 FAJ393426:FAJ393428 FKF393426:FKF393428 FUB393426:FUB393428 GDX393426:GDX393428 GNT393426:GNT393428 GXP393426:GXP393428 HHL393426:HHL393428 HRH393426:HRH393428 IBD393426:IBD393428 IKZ393426:IKZ393428 IUV393426:IUV393428 JER393426:JER393428 JON393426:JON393428 JYJ393426:JYJ393428 KIF393426:KIF393428 KSB393426:KSB393428 LBX393426:LBX393428 LLT393426:LLT393428 LVP393426:LVP393428 MFL393426:MFL393428 MPH393426:MPH393428 MZD393426:MZD393428 NIZ393426:NIZ393428 NSV393426:NSV393428 OCR393426:OCR393428 OMN393426:OMN393428 OWJ393426:OWJ393428 PGF393426:PGF393428 PQB393426:PQB393428 PZX393426:PZX393428 QJT393426:QJT393428 QTP393426:QTP393428 RDL393426:RDL393428 RNH393426:RNH393428 RXD393426:RXD393428 SGZ393426:SGZ393428 SQV393426:SQV393428 TAR393426:TAR393428 TKN393426:TKN393428 TUJ393426:TUJ393428 UEF393426:UEF393428 UOB393426:UOB393428 UXX393426:UXX393428 VHT393426:VHT393428 VRP393426:VRP393428 WBL393426:WBL393428 WLH393426:WLH393428 WVD393426:WVD393428 IR458962:IR458964 SN458962:SN458964 ACJ458962:ACJ458964 AMF458962:AMF458964 AWB458962:AWB458964 BFX458962:BFX458964 BPT458962:BPT458964 BZP458962:BZP458964 CJL458962:CJL458964 CTH458962:CTH458964 DDD458962:DDD458964 DMZ458962:DMZ458964 DWV458962:DWV458964 EGR458962:EGR458964 EQN458962:EQN458964 FAJ458962:FAJ458964 FKF458962:FKF458964 FUB458962:FUB458964 GDX458962:GDX458964 GNT458962:GNT458964 GXP458962:GXP458964 HHL458962:HHL458964 HRH458962:HRH458964 IBD458962:IBD458964 IKZ458962:IKZ458964 IUV458962:IUV458964 JER458962:JER458964 JON458962:JON458964 JYJ458962:JYJ458964 KIF458962:KIF458964 KSB458962:KSB458964 LBX458962:LBX458964 LLT458962:LLT458964 LVP458962:LVP458964 MFL458962:MFL458964 MPH458962:MPH458964 MZD458962:MZD458964 NIZ458962:NIZ458964 NSV458962:NSV458964 OCR458962:OCR458964 OMN458962:OMN458964 OWJ458962:OWJ458964 PGF458962:PGF458964 PQB458962:PQB458964 PZX458962:PZX458964 QJT458962:QJT458964 QTP458962:QTP458964 RDL458962:RDL458964 RNH458962:RNH458964 RXD458962:RXD458964 SGZ458962:SGZ458964 SQV458962:SQV458964 TAR458962:TAR458964 TKN458962:TKN458964 TUJ458962:TUJ458964 UEF458962:UEF458964 UOB458962:UOB458964 UXX458962:UXX458964 VHT458962:VHT458964 VRP458962:VRP458964 WBL458962:WBL458964 WLH458962:WLH458964 WVD458962:WVD458964 IR524498:IR524500 SN524498:SN524500 ACJ524498:ACJ524500 AMF524498:AMF524500 AWB524498:AWB524500 BFX524498:BFX524500 BPT524498:BPT524500 BZP524498:BZP524500 CJL524498:CJL524500 CTH524498:CTH524500 DDD524498:DDD524500 DMZ524498:DMZ524500 DWV524498:DWV524500 EGR524498:EGR524500 EQN524498:EQN524500 FAJ524498:FAJ524500 FKF524498:FKF524500 FUB524498:FUB524500 GDX524498:GDX524500 GNT524498:GNT524500 GXP524498:GXP524500 HHL524498:HHL524500 HRH524498:HRH524500 IBD524498:IBD524500 IKZ524498:IKZ524500 IUV524498:IUV524500 JER524498:JER524500 JON524498:JON524500 JYJ524498:JYJ524500 KIF524498:KIF524500 KSB524498:KSB524500 LBX524498:LBX524500 LLT524498:LLT524500 LVP524498:LVP524500 MFL524498:MFL524500 MPH524498:MPH524500 MZD524498:MZD524500 NIZ524498:NIZ524500 NSV524498:NSV524500 OCR524498:OCR524500 OMN524498:OMN524500 OWJ524498:OWJ524500 PGF524498:PGF524500 PQB524498:PQB524500 PZX524498:PZX524500 QJT524498:QJT524500 QTP524498:QTP524500 RDL524498:RDL524500 RNH524498:RNH524500 RXD524498:RXD524500 SGZ524498:SGZ524500 SQV524498:SQV524500 TAR524498:TAR524500 TKN524498:TKN524500 TUJ524498:TUJ524500 UEF524498:UEF524500 UOB524498:UOB524500 UXX524498:UXX524500 VHT524498:VHT524500 VRP524498:VRP524500 WBL524498:WBL524500 WLH524498:WLH524500 WVD524498:WVD524500 IR590034:IR590036 SN590034:SN590036 ACJ590034:ACJ590036 AMF590034:AMF590036 AWB590034:AWB590036 BFX590034:BFX590036 BPT590034:BPT590036 BZP590034:BZP590036 CJL590034:CJL590036 CTH590034:CTH590036 DDD590034:DDD590036 DMZ590034:DMZ590036 DWV590034:DWV590036 EGR590034:EGR590036 EQN590034:EQN590036 FAJ590034:FAJ590036 FKF590034:FKF590036 FUB590034:FUB590036 GDX590034:GDX590036 GNT590034:GNT590036 GXP590034:GXP590036 HHL590034:HHL590036 HRH590034:HRH590036 IBD590034:IBD590036 IKZ590034:IKZ590036 IUV590034:IUV590036 JER590034:JER590036 JON590034:JON590036 JYJ590034:JYJ590036 KIF590034:KIF590036 KSB590034:KSB590036 LBX590034:LBX590036 LLT590034:LLT590036 LVP590034:LVP590036 MFL590034:MFL590036 MPH590034:MPH590036 MZD590034:MZD590036 NIZ590034:NIZ590036 NSV590034:NSV590036 OCR590034:OCR590036 OMN590034:OMN590036 OWJ590034:OWJ590036 PGF590034:PGF590036 PQB590034:PQB590036 PZX590034:PZX590036 QJT590034:QJT590036 QTP590034:QTP590036 RDL590034:RDL590036 RNH590034:RNH590036 RXD590034:RXD590036 SGZ590034:SGZ590036 SQV590034:SQV590036 TAR590034:TAR590036 TKN590034:TKN590036 TUJ590034:TUJ590036 UEF590034:UEF590036 UOB590034:UOB590036 UXX590034:UXX590036 VHT590034:VHT590036 VRP590034:VRP590036 WBL590034:WBL590036 WLH590034:WLH590036 WVD590034:WVD590036 IR655570:IR655572 SN655570:SN655572 ACJ655570:ACJ655572 AMF655570:AMF655572 AWB655570:AWB655572 BFX655570:BFX655572 BPT655570:BPT655572 BZP655570:BZP655572 CJL655570:CJL655572 CTH655570:CTH655572 DDD655570:DDD655572 DMZ655570:DMZ655572 DWV655570:DWV655572 EGR655570:EGR655572 EQN655570:EQN655572 FAJ655570:FAJ655572 FKF655570:FKF655572 FUB655570:FUB655572 GDX655570:GDX655572 GNT655570:GNT655572 GXP655570:GXP655572 HHL655570:HHL655572 HRH655570:HRH655572 IBD655570:IBD655572 IKZ655570:IKZ655572 IUV655570:IUV655572 JER655570:JER655572 JON655570:JON655572 JYJ655570:JYJ655572 KIF655570:KIF655572 KSB655570:KSB655572 LBX655570:LBX655572 LLT655570:LLT655572 LVP655570:LVP655572 MFL655570:MFL655572 MPH655570:MPH655572 MZD655570:MZD655572 NIZ655570:NIZ655572 NSV655570:NSV655572 OCR655570:OCR655572 OMN655570:OMN655572 OWJ655570:OWJ655572 PGF655570:PGF655572 PQB655570:PQB655572 PZX655570:PZX655572 QJT655570:QJT655572 QTP655570:QTP655572 RDL655570:RDL655572 RNH655570:RNH655572 RXD655570:RXD655572 SGZ655570:SGZ655572 SQV655570:SQV655572 TAR655570:TAR655572 TKN655570:TKN655572 TUJ655570:TUJ655572 UEF655570:UEF655572 UOB655570:UOB655572 UXX655570:UXX655572 VHT655570:VHT655572 VRP655570:VRP655572 WBL655570:WBL655572 WLH655570:WLH655572 WVD655570:WVD655572 IR721106:IR721108 SN721106:SN721108 ACJ721106:ACJ721108 AMF721106:AMF721108 AWB721106:AWB721108 BFX721106:BFX721108 BPT721106:BPT721108 BZP721106:BZP721108 CJL721106:CJL721108 CTH721106:CTH721108 DDD721106:DDD721108 DMZ721106:DMZ721108 DWV721106:DWV721108 EGR721106:EGR721108 EQN721106:EQN721108 FAJ721106:FAJ721108 FKF721106:FKF721108 FUB721106:FUB721108 GDX721106:GDX721108 GNT721106:GNT721108 GXP721106:GXP721108 HHL721106:HHL721108 HRH721106:HRH721108 IBD721106:IBD721108 IKZ721106:IKZ721108 IUV721106:IUV721108 JER721106:JER721108 JON721106:JON721108 JYJ721106:JYJ721108 KIF721106:KIF721108 KSB721106:KSB721108 LBX721106:LBX721108 LLT721106:LLT721108 LVP721106:LVP721108 MFL721106:MFL721108 MPH721106:MPH721108 MZD721106:MZD721108 NIZ721106:NIZ721108 NSV721106:NSV721108 OCR721106:OCR721108 OMN721106:OMN721108 OWJ721106:OWJ721108 PGF721106:PGF721108 PQB721106:PQB721108 PZX721106:PZX721108 QJT721106:QJT721108 QTP721106:QTP721108 RDL721106:RDL721108 RNH721106:RNH721108 RXD721106:RXD721108 SGZ721106:SGZ721108 SQV721106:SQV721108 TAR721106:TAR721108 TKN721106:TKN721108 TUJ721106:TUJ721108 UEF721106:UEF721108 UOB721106:UOB721108 UXX721106:UXX721108 VHT721106:VHT721108 VRP721106:VRP721108 WBL721106:WBL721108 WLH721106:WLH721108 WVD721106:WVD721108 IR786642:IR786644 SN786642:SN786644 ACJ786642:ACJ786644 AMF786642:AMF786644 AWB786642:AWB786644 BFX786642:BFX786644 BPT786642:BPT786644 BZP786642:BZP786644 CJL786642:CJL786644 CTH786642:CTH786644 DDD786642:DDD786644 DMZ786642:DMZ786644 DWV786642:DWV786644 EGR786642:EGR786644 EQN786642:EQN786644 FAJ786642:FAJ786644 FKF786642:FKF786644 FUB786642:FUB786644 GDX786642:GDX786644 GNT786642:GNT786644 GXP786642:GXP786644 HHL786642:HHL786644 HRH786642:HRH786644 IBD786642:IBD786644 IKZ786642:IKZ786644 IUV786642:IUV786644 JER786642:JER786644 JON786642:JON786644 JYJ786642:JYJ786644 KIF786642:KIF786644 KSB786642:KSB786644 LBX786642:LBX786644 LLT786642:LLT786644 LVP786642:LVP786644 MFL786642:MFL786644 MPH786642:MPH786644 MZD786642:MZD786644 NIZ786642:NIZ786644 NSV786642:NSV786644 OCR786642:OCR786644 OMN786642:OMN786644 OWJ786642:OWJ786644 PGF786642:PGF786644 PQB786642:PQB786644 PZX786642:PZX786644 QJT786642:QJT786644 QTP786642:QTP786644 RDL786642:RDL786644 RNH786642:RNH786644 RXD786642:RXD786644 SGZ786642:SGZ786644 SQV786642:SQV786644 TAR786642:TAR786644 TKN786642:TKN786644 TUJ786642:TUJ786644 UEF786642:UEF786644 UOB786642:UOB786644 UXX786642:UXX786644 VHT786642:VHT786644 VRP786642:VRP786644 WBL786642:WBL786644 WLH786642:WLH786644 WVD786642:WVD786644 IR852178:IR852180 SN852178:SN852180 ACJ852178:ACJ852180 AMF852178:AMF852180 AWB852178:AWB852180 BFX852178:BFX852180 BPT852178:BPT852180 BZP852178:BZP852180 CJL852178:CJL852180 CTH852178:CTH852180 DDD852178:DDD852180 DMZ852178:DMZ852180 DWV852178:DWV852180 EGR852178:EGR852180 EQN852178:EQN852180 FAJ852178:FAJ852180 FKF852178:FKF852180 FUB852178:FUB852180 GDX852178:GDX852180 GNT852178:GNT852180 GXP852178:GXP852180 HHL852178:HHL852180 HRH852178:HRH852180 IBD852178:IBD852180 IKZ852178:IKZ852180 IUV852178:IUV852180 JER852178:JER852180 JON852178:JON852180 JYJ852178:JYJ852180 KIF852178:KIF852180 KSB852178:KSB852180 LBX852178:LBX852180 LLT852178:LLT852180 LVP852178:LVP852180 MFL852178:MFL852180 MPH852178:MPH852180 MZD852178:MZD852180 NIZ852178:NIZ852180 NSV852178:NSV852180 OCR852178:OCR852180 OMN852178:OMN852180 OWJ852178:OWJ852180 PGF852178:PGF852180 PQB852178:PQB852180 PZX852178:PZX852180 QJT852178:QJT852180 QTP852178:QTP852180 RDL852178:RDL852180 RNH852178:RNH852180 RXD852178:RXD852180 SGZ852178:SGZ852180 SQV852178:SQV852180 TAR852178:TAR852180 TKN852178:TKN852180 TUJ852178:TUJ852180 UEF852178:UEF852180 UOB852178:UOB852180 UXX852178:UXX852180 VHT852178:VHT852180 VRP852178:VRP852180 WBL852178:WBL852180 WLH852178:WLH852180 WVD852178:WVD852180 IR917714:IR917716 SN917714:SN917716 ACJ917714:ACJ917716 AMF917714:AMF917716 AWB917714:AWB917716 BFX917714:BFX917716 BPT917714:BPT917716 BZP917714:BZP917716 CJL917714:CJL917716 CTH917714:CTH917716 DDD917714:DDD917716 DMZ917714:DMZ917716 DWV917714:DWV917716 EGR917714:EGR917716 EQN917714:EQN917716 FAJ917714:FAJ917716 FKF917714:FKF917716 FUB917714:FUB917716 GDX917714:GDX917716 GNT917714:GNT917716 GXP917714:GXP917716 HHL917714:HHL917716 HRH917714:HRH917716 IBD917714:IBD917716 IKZ917714:IKZ917716 IUV917714:IUV917716 JER917714:JER917716 JON917714:JON917716 JYJ917714:JYJ917716 KIF917714:KIF917716 KSB917714:KSB917716 LBX917714:LBX917716 LLT917714:LLT917716 LVP917714:LVP917716 MFL917714:MFL917716 MPH917714:MPH917716 MZD917714:MZD917716 NIZ917714:NIZ917716 NSV917714:NSV917716 OCR917714:OCR917716 OMN917714:OMN917716 OWJ917714:OWJ917716 PGF917714:PGF917716 PQB917714:PQB917716 PZX917714:PZX917716 QJT917714:QJT917716 QTP917714:QTP917716 RDL917714:RDL917716 RNH917714:RNH917716 RXD917714:RXD917716 SGZ917714:SGZ917716 SQV917714:SQV917716 TAR917714:TAR917716 TKN917714:TKN917716 TUJ917714:TUJ917716 UEF917714:UEF917716 UOB917714:UOB917716 UXX917714:UXX917716 VHT917714:VHT917716 VRP917714:VRP917716 WBL917714:WBL917716 WLH917714:WLH917716 WVD917714:WVD917716 IR983250:IR983252 SN983250:SN983252 ACJ983250:ACJ983252 AMF983250:AMF983252 AWB983250:AWB983252 BFX983250:BFX983252 BPT983250:BPT983252 BZP983250:BZP983252 CJL983250:CJL983252 CTH983250:CTH983252 DDD983250:DDD983252 DMZ983250:DMZ983252 DWV983250:DWV983252 EGR983250:EGR983252 EQN983250:EQN983252 FAJ983250:FAJ983252 FKF983250:FKF983252 FUB983250:FUB983252 GDX983250:GDX983252 GNT983250:GNT983252 GXP983250:GXP983252 HHL983250:HHL983252 HRH983250:HRH983252 IBD983250:IBD983252 IKZ983250:IKZ983252 IUV983250:IUV983252 JER983250:JER983252 JON983250:JON983252 JYJ983250:JYJ983252 KIF983250:KIF983252 KSB983250:KSB983252 LBX983250:LBX983252 LLT983250:LLT983252 LVP983250:LVP983252 MFL983250:MFL983252 MPH983250:MPH983252 MZD983250:MZD983252 NIZ983250:NIZ983252 NSV983250:NSV983252 OCR983250:OCR983252 OMN983250:OMN983252 OWJ983250:OWJ983252 PGF983250:PGF983252 PQB983250:PQB983252 PZX983250:PZX983252 QJT983250:QJT983252 QTP983250:QTP983252 RDL983250:RDL983252 RNH983250:RNH983252 RXD983250:RXD983252 SGZ983250:SGZ983252 SQV983250:SQV983252 TAR983250:TAR983252 TKN983250:TKN983252 TUJ983250:TUJ983252 UEF983250:UEF983252 UOB983250:UOB983252 UXX983250:UXX983252 VHT983250:VHT983252 VRP983250:VRP983252 WBL983250:WBL983252 WLH983250:WLH983252 WVD983250:WVD983252 IR117:IR120 SN117:SN120 ACJ117:ACJ120 AMF117:AMF120 AWB117:AWB120 BFX117:BFX120 BPT117:BPT120 BZP117:BZP120 CJL117:CJL120 CTH117:CTH120 DDD117:DDD120 DMZ117:DMZ120 DWV117:DWV120 EGR117:EGR120 EQN117:EQN120 FAJ117:FAJ120 FKF117:FKF120 FUB117:FUB120 GDX117:GDX120 GNT117:GNT120 GXP117:GXP120 HHL117:HHL120 HRH117:HRH120 IBD117:IBD120 IKZ117:IKZ120 IUV117:IUV120 JER117:JER120 JON117:JON120 JYJ117:JYJ120 KIF117:KIF120 KSB117:KSB120 LBX117:LBX120 LLT117:LLT120 LVP117:LVP120 MFL117:MFL120 MPH117:MPH120 MZD117:MZD120 NIZ117:NIZ120 NSV117:NSV120 OCR117:OCR120 OMN117:OMN120 OWJ117:OWJ120 PGF117:PGF120 PQB117:PQB120 PZX117:PZX120 QJT117:QJT120 QTP117:QTP120 RDL117:RDL120 RNH117:RNH120 RXD117:RXD120 SGZ117:SGZ120 SQV117:SQV120 TAR117:TAR120 TKN117:TKN120 TUJ117:TUJ120 UEF117:UEF120 UOB117:UOB120 UXX117:UXX120 VHT117:VHT120 VRP117:VRP120 WBL117:WBL120 WLH117:WLH120 WVD117:WVD120 IR65652:IR65655 SN65652:SN65655 ACJ65652:ACJ65655 AMF65652:AMF65655 AWB65652:AWB65655 BFX65652:BFX65655 BPT65652:BPT65655 BZP65652:BZP65655 CJL65652:CJL65655 CTH65652:CTH65655 DDD65652:DDD65655 DMZ65652:DMZ65655 DWV65652:DWV65655 EGR65652:EGR65655 EQN65652:EQN65655 FAJ65652:FAJ65655 FKF65652:FKF65655 FUB65652:FUB65655 GDX65652:GDX65655 GNT65652:GNT65655 GXP65652:GXP65655 HHL65652:HHL65655 HRH65652:HRH65655 IBD65652:IBD65655 IKZ65652:IKZ65655 IUV65652:IUV65655 JER65652:JER65655 JON65652:JON65655 JYJ65652:JYJ65655 KIF65652:KIF65655 KSB65652:KSB65655 LBX65652:LBX65655 LLT65652:LLT65655 LVP65652:LVP65655 MFL65652:MFL65655 MPH65652:MPH65655 MZD65652:MZD65655 NIZ65652:NIZ65655 NSV65652:NSV65655 OCR65652:OCR65655 OMN65652:OMN65655 OWJ65652:OWJ65655 PGF65652:PGF65655 PQB65652:PQB65655 PZX65652:PZX65655 QJT65652:QJT65655 QTP65652:QTP65655 RDL65652:RDL65655 RNH65652:RNH65655 RXD65652:RXD65655 SGZ65652:SGZ65655 SQV65652:SQV65655 TAR65652:TAR65655 TKN65652:TKN65655 TUJ65652:TUJ65655 UEF65652:UEF65655 UOB65652:UOB65655 UXX65652:UXX65655 VHT65652:VHT65655 VRP65652:VRP65655 WBL65652:WBL65655 WLH65652:WLH65655 WVD65652:WVD65655 IR131188:IR131191 SN131188:SN131191 ACJ131188:ACJ131191 AMF131188:AMF131191 AWB131188:AWB131191 BFX131188:BFX131191 BPT131188:BPT131191 BZP131188:BZP131191 CJL131188:CJL131191 CTH131188:CTH131191 DDD131188:DDD131191 DMZ131188:DMZ131191 DWV131188:DWV131191 EGR131188:EGR131191 EQN131188:EQN131191 FAJ131188:FAJ131191 FKF131188:FKF131191 FUB131188:FUB131191 GDX131188:GDX131191 GNT131188:GNT131191 GXP131188:GXP131191 HHL131188:HHL131191 HRH131188:HRH131191 IBD131188:IBD131191 IKZ131188:IKZ131191 IUV131188:IUV131191 JER131188:JER131191 JON131188:JON131191 JYJ131188:JYJ131191 KIF131188:KIF131191 KSB131188:KSB131191 LBX131188:LBX131191 LLT131188:LLT131191 LVP131188:LVP131191 MFL131188:MFL131191 MPH131188:MPH131191 MZD131188:MZD131191 NIZ131188:NIZ131191 NSV131188:NSV131191 OCR131188:OCR131191 OMN131188:OMN131191 OWJ131188:OWJ131191 PGF131188:PGF131191 PQB131188:PQB131191 PZX131188:PZX131191 QJT131188:QJT131191 QTP131188:QTP131191 RDL131188:RDL131191 RNH131188:RNH131191 RXD131188:RXD131191 SGZ131188:SGZ131191 SQV131188:SQV131191 TAR131188:TAR131191 TKN131188:TKN131191 TUJ131188:TUJ131191 UEF131188:UEF131191 UOB131188:UOB131191 UXX131188:UXX131191 VHT131188:VHT131191 VRP131188:VRP131191 WBL131188:WBL131191 WLH131188:WLH131191 WVD131188:WVD131191 IR196724:IR196727 SN196724:SN196727 ACJ196724:ACJ196727 AMF196724:AMF196727 AWB196724:AWB196727 BFX196724:BFX196727 BPT196724:BPT196727 BZP196724:BZP196727 CJL196724:CJL196727 CTH196724:CTH196727 DDD196724:DDD196727 DMZ196724:DMZ196727 DWV196724:DWV196727 EGR196724:EGR196727 EQN196724:EQN196727 FAJ196724:FAJ196727 FKF196724:FKF196727 FUB196724:FUB196727 GDX196724:GDX196727 GNT196724:GNT196727 GXP196724:GXP196727 HHL196724:HHL196727 HRH196724:HRH196727 IBD196724:IBD196727 IKZ196724:IKZ196727 IUV196724:IUV196727 JER196724:JER196727 JON196724:JON196727 JYJ196724:JYJ196727 KIF196724:KIF196727 KSB196724:KSB196727 LBX196724:LBX196727 LLT196724:LLT196727 LVP196724:LVP196727 MFL196724:MFL196727 MPH196724:MPH196727 MZD196724:MZD196727 NIZ196724:NIZ196727 NSV196724:NSV196727 OCR196724:OCR196727 OMN196724:OMN196727 OWJ196724:OWJ196727 PGF196724:PGF196727 PQB196724:PQB196727 PZX196724:PZX196727 QJT196724:QJT196727 QTP196724:QTP196727 RDL196724:RDL196727 RNH196724:RNH196727 RXD196724:RXD196727 SGZ196724:SGZ196727 SQV196724:SQV196727 TAR196724:TAR196727 TKN196724:TKN196727 TUJ196724:TUJ196727 UEF196724:UEF196727 UOB196724:UOB196727 UXX196724:UXX196727 VHT196724:VHT196727 VRP196724:VRP196727 WBL196724:WBL196727 WLH196724:WLH196727 WVD196724:WVD196727 IR262260:IR262263 SN262260:SN262263 ACJ262260:ACJ262263 AMF262260:AMF262263 AWB262260:AWB262263 BFX262260:BFX262263 BPT262260:BPT262263 BZP262260:BZP262263 CJL262260:CJL262263 CTH262260:CTH262263 DDD262260:DDD262263 DMZ262260:DMZ262263 DWV262260:DWV262263 EGR262260:EGR262263 EQN262260:EQN262263 FAJ262260:FAJ262263 FKF262260:FKF262263 FUB262260:FUB262263 GDX262260:GDX262263 GNT262260:GNT262263 GXP262260:GXP262263 HHL262260:HHL262263 HRH262260:HRH262263 IBD262260:IBD262263 IKZ262260:IKZ262263 IUV262260:IUV262263 JER262260:JER262263 JON262260:JON262263 JYJ262260:JYJ262263 KIF262260:KIF262263 KSB262260:KSB262263 LBX262260:LBX262263 LLT262260:LLT262263 LVP262260:LVP262263 MFL262260:MFL262263 MPH262260:MPH262263 MZD262260:MZD262263 NIZ262260:NIZ262263 NSV262260:NSV262263 OCR262260:OCR262263 OMN262260:OMN262263 OWJ262260:OWJ262263 PGF262260:PGF262263 PQB262260:PQB262263 PZX262260:PZX262263 QJT262260:QJT262263 QTP262260:QTP262263 RDL262260:RDL262263 RNH262260:RNH262263 RXD262260:RXD262263 SGZ262260:SGZ262263 SQV262260:SQV262263 TAR262260:TAR262263 TKN262260:TKN262263 TUJ262260:TUJ262263 UEF262260:UEF262263 UOB262260:UOB262263 UXX262260:UXX262263 VHT262260:VHT262263 VRP262260:VRP262263 WBL262260:WBL262263 WLH262260:WLH262263 WVD262260:WVD262263 IR327796:IR327799 SN327796:SN327799 ACJ327796:ACJ327799 AMF327796:AMF327799 AWB327796:AWB327799 BFX327796:BFX327799 BPT327796:BPT327799 BZP327796:BZP327799 CJL327796:CJL327799 CTH327796:CTH327799 DDD327796:DDD327799 DMZ327796:DMZ327799 DWV327796:DWV327799 EGR327796:EGR327799 EQN327796:EQN327799 FAJ327796:FAJ327799 FKF327796:FKF327799 FUB327796:FUB327799 GDX327796:GDX327799 GNT327796:GNT327799 GXP327796:GXP327799 HHL327796:HHL327799 HRH327796:HRH327799 IBD327796:IBD327799 IKZ327796:IKZ327799 IUV327796:IUV327799 JER327796:JER327799 JON327796:JON327799 JYJ327796:JYJ327799 KIF327796:KIF327799 KSB327796:KSB327799 LBX327796:LBX327799 LLT327796:LLT327799 LVP327796:LVP327799 MFL327796:MFL327799 MPH327796:MPH327799 MZD327796:MZD327799 NIZ327796:NIZ327799 NSV327796:NSV327799 OCR327796:OCR327799 OMN327796:OMN327799 OWJ327796:OWJ327799 PGF327796:PGF327799 PQB327796:PQB327799 PZX327796:PZX327799 QJT327796:QJT327799 QTP327796:QTP327799 RDL327796:RDL327799 RNH327796:RNH327799 RXD327796:RXD327799 SGZ327796:SGZ327799 SQV327796:SQV327799 TAR327796:TAR327799 TKN327796:TKN327799 TUJ327796:TUJ327799 UEF327796:UEF327799 UOB327796:UOB327799 UXX327796:UXX327799 VHT327796:VHT327799 VRP327796:VRP327799 WBL327796:WBL327799 WLH327796:WLH327799 WVD327796:WVD327799 IR393332:IR393335 SN393332:SN393335 ACJ393332:ACJ393335 AMF393332:AMF393335 AWB393332:AWB393335 BFX393332:BFX393335 BPT393332:BPT393335 BZP393332:BZP393335 CJL393332:CJL393335 CTH393332:CTH393335 DDD393332:DDD393335 DMZ393332:DMZ393335 DWV393332:DWV393335 EGR393332:EGR393335 EQN393332:EQN393335 FAJ393332:FAJ393335 FKF393332:FKF393335 FUB393332:FUB393335 GDX393332:GDX393335 GNT393332:GNT393335 GXP393332:GXP393335 HHL393332:HHL393335 HRH393332:HRH393335 IBD393332:IBD393335 IKZ393332:IKZ393335 IUV393332:IUV393335 JER393332:JER393335 JON393332:JON393335 JYJ393332:JYJ393335 KIF393332:KIF393335 KSB393332:KSB393335 LBX393332:LBX393335 LLT393332:LLT393335 LVP393332:LVP393335 MFL393332:MFL393335 MPH393332:MPH393335 MZD393332:MZD393335 NIZ393332:NIZ393335 NSV393332:NSV393335 OCR393332:OCR393335 OMN393332:OMN393335 OWJ393332:OWJ393335 PGF393332:PGF393335 PQB393332:PQB393335 PZX393332:PZX393335 QJT393332:QJT393335 QTP393332:QTP393335 RDL393332:RDL393335 RNH393332:RNH393335 RXD393332:RXD393335 SGZ393332:SGZ393335 SQV393332:SQV393335 TAR393332:TAR393335 TKN393332:TKN393335 TUJ393332:TUJ393335 UEF393332:UEF393335 UOB393332:UOB393335 UXX393332:UXX393335 VHT393332:VHT393335 VRP393332:VRP393335 WBL393332:WBL393335 WLH393332:WLH393335 WVD393332:WVD393335 IR458868:IR458871 SN458868:SN458871 ACJ458868:ACJ458871 AMF458868:AMF458871 AWB458868:AWB458871 BFX458868:BFX458871 BPT458868:BPT458871 BZP458868:BZP458871 CJL458868:CJL458871 CTH458868:CTH458871 DDD458868:DDD458871 DMZ458868:DMZ458871 DWV458868:DWV458871 EGR458868:EGR458871 EQN458868:EQN458871 FAJ458868:FAJ458871 FKF458868:FKF458871 FUB458868:FUB458871 GDX458868:GDX458871 GNT458868:GNT458871 GXP458868:GXP458871 HHL458868:HHL458871 HRH458868:HRH458871 IBD458868:IBD458871 IKZ458868:IKZ458871 IUV458868:IUV458871 JER458868:JER458871 JON458868:JON458871 JYJ458868:JYJ458871 KIF458868:KIF458871 KSB458868:KSB458871 LBX458868:LBX458871 LLT458868:LLT458871 LVP458868:LVP458871 MFL458868:MFL458871 MPH458868:MPH458871 MZD458868:MZD458871 NIZ458868:NIZ458871 NSV458868:NSV458871 OCR458868:OCR458871 OMN458868:OMN458871 OWJ458868:OWJ458871 PGF458868:PGF458871 PQB458868:PQB458871 PZX458868:PZX458871 QJT458868:QJT458871 QTP458868:QTP458871 RDL458868:RDL458871 RNH458868:RNH458871 RXD458868:RXD458871 SGZ458868:SGZ458871 SQV458868:SQV458871 TAR458868:TAR458871 TKN458868:TKN458871 TUJ458868:TUJ458871 UEF458868:UEF458871 UOB458868:UOB458871 UXX458868:UXX458871 VHT458868:VHT458871 VRP458868:VRP458871 WBL458868:WBL458871 WLH458868:WLH458871 WVD458868:WVD458871 IR524404:IR524407 SN524404:SN524407 ACJ524404:ACJ524407 AMF524404:AMF524407 AWB524404:AWB524407 BFX524404:BFX524407 BPT524404:BPT524407 BZP524404:BZP524407 CJL524404:CJL524407 CTH524404:CTH524407 DDD524404:DDD524407 DMZ524404:DMZ524407 DWV524404:DWV524407 EGR524404:EGR524407 EQN524404:EQN524407 FAJ524404:FAJ524407 FKF524404:FKF524407 FUB524404:FUB524407 GDX524404:GDX524407 GNT524404:GNT524407 GXP524404:GXP524407 HHL524404:HHL524407 HRH524404:HRH524407 IBD524404:IBD524407 IKZ524404:IKZ524407 IUV524404:IUV524407 JER524404:JER524407 JON524404:JON524407 JYJ524404:JYJ524407 KIF524404:KIF524407 KSB524404:KSB524407 LBX524404:LBX524407 LLT524404:LLT524407 LVP524404:LVP524407 MFL524404:MFL524407 MPH524404:MPH524407 MZD524404:MZD524407 NIZ524404:NIZ524407 NSV524404:NSV524407 OCR524404:OCR524407 OMN524404:OMN524407 OWJ524404:OWJ524407 PGF524404:PGF524407 PQB524404:PQB524407 PZX524404:PZX524407 QJT524404:QJT524407 QTP524404:QTP524407 RDL524404:RDL524407 RNH524404:RNH524407 RXD524404:RXD524407 SGZ524404:SGZ524407 SQV524404:SQV524407 TAR524404:TAR524407 TKN524404:TKN524407 TUJ524404:TUJ524407 UEF524404:UEF524407 UOB524404:UOB524407 UXX524404:UXX524407 VHT524404:VHT524407 VRP524404:VRP524407 WBL524404:WBL524407 WLH524404:WLH524407 WVD524404:WVD524407 IR589940:IR589943 SN589940:SN589943 ACJ589940:ACJ589943 AMF589940:AMF589943 AWB589940:AWB589943 BFX589940:BFX589943 BPT589940:BPT589943 BZP589940:BZP589943 CJL589940:CJL589943 CTH589940:CTH589943 DDD589940:DDD589943 DMZ589940:DMZ589943 DWV589940:DWV589943 EGR589940:EGR589943 EQN589940:EQN589943 FAJ589940:FAJ589943 FKF589940:FKF589943 FUB589940:FUB589943 GDX589940:GDX589943 GNT589940:GNT589943 GXP589940:GXP589943 HHL589940:HHL589943 HRH589940:HRH589943 IBD589940:IBD589943 IKZ589940:IKZ589943 IUV589940:IUV589943 JER589940:JER589943 JON589940:JON589943 JYJ589940:JYJ589943 KIF589940:KIF589943 KSB589940:KSB589943 LBX589940:LBX589943 LLT589940:LLT589943 LVP589940:LVP589943 MFL589940:MFL589943 MPH589940:MPH589943 MZD589940:MZD589943 NIZ589940:NIZ589943 NSV589940:NSV589943 OCR589940:OCR589943 OMN589940:OMN589943 OWJ589940:OWJ589943 PGF589940:PGF589943 PQB589940:PQB589943 PZX589940:PZX589943 QJT589940:QJT589943 QTP589940:QTP589943 RDL589940:RDL589943 RNH589940:RNH589943 RXD589940:RXD589943 SGZ589940:SGZ589943 SQV589940:SQV589943 TAR589940:TAR589943 TKN589940:TKN589943 TUJ589940:TUJ589943 UEF589940:UEF589943 UOB589940:UOB589943 UXX589940:UXX589943 VHT589940:VHT589943 VRP589940:VRP589943 WBL589940:WBL589943 WLH589940:WLH589943 WVD589940:WVD589943 IR655476:IR655479 SN655476:SN655479 ACJ655476:ACJ655479 AMF655476:AMF655479 AWB655476:AWB655479 BFX655476:BFX655479 BPT655476:BPT655479 BZP655476:BZP655479 CJL655476:CJL655479 CTH655476:CTH655479 DDD655476:DDD655479 DMZ655476:DMZ655479 DWV655476:DWV655479 EGR655476:EGR655479 EQN655476:EQN655479 FAJ655476:FAJ655479 FKF655476:FKF655479 FUB655476:FUB655479 GDX655476:GDX655479 GNT655476:GNT655479 GXP655476:GXP655479 HHL655476:HHL655479 HRH655476:HRH655479 IBD655476:IBD655479 IKZ655476:IKZ655479 IUV655476:IUV655479 JER655476:JER655479 JON655476:JON655479 JYJ655476:JYJ655479 KIF655476:KIF655479 KSB655476:KSB655479 LBX655476:LBX655479 LLT655476:LLT655479 LVP655476:LVP655479 MFL655476:MFL655479 MPH655476:MPH655479 MZD655476:MZD655479 NIZ655476:NIZ655479 NSV655476:NSV655479 OCR655476:OCR655479 OMN655476:OMN655479 OWJ655476:OWJ655479 PGF655476:PGF655479 PQB655476:PQB655479 PZX655476:PZX655479 QJT655476:QJT655479 QTP655476:QTP655479 RDL655476:RDL655479 RNH655476:RNH655479 RXD655476:RXD655479 SGZ655476:SGZ655479 SQV655476:SQV655479 TAR655476:TAR655479 TKN655476:TKN655479 TUJ655476:TUJ655479 UEF655476:UEF655479 UOB655476:UOB655479 UXX655476:UXX655479 VHT655476:VHT655479 VRP655476:VRP655479 WBL655476:WBL655479 WLH655476:WLH655479 WVD655476:WVD655479 IR721012:IR721015 SN721012:SN721015 ACJ721012:ACJ721015 AMF721012:AMF721015 AWB721012:AWB721015 BFX721012:BFX721015 BPT721012:BPT721015 BZP721012:BZP721015 CJL721012:CJL721015 CTH721012:CTH721015 DDD721012:DDD721015 DMZ721012:DMZ721015 DWV721012:DWV721015 EGR721012:EGR721015 EQN721012:EQN721015 FAJ721012:FAJ721015 FKF721012:FKF721015 FUB721012:FUB721015 GDX721012:GDX721015 GNT721012:GNT721015 GXP721012:GXP721015 HHL721012:HHL721015 HRH721012:HRH721015 IBD721012:IBD721015 IKZ721012:IKZ721015 IUV721012:IUV721015 JER721012:JER721015 JON721012:JON721015 JYJ721012:JYJ721015 KIF721012:KIF721015 KSB721012:KSB721015 LBX721012:LBX721015 LLT721012:LLT721015 LVP721012:LVP721015 MFL721012:MFL721015 MPH721012:MPH721015 MZD721012:MZD721015 NIZ721012:NIZ721015 NSV721012:NSV721015 OCR721012:OCR721015 OMN721012:OMN721015 OWJ721012:OWJ721015 PGF721012:PGF721015 PQB721012:PQB721015 PZX721012:PZX721015 QJT721012:QJT721015 QTP721012:QTP721015 RDL721012:RDL721015 RNH721012:RNH721015 RXD721012:RXD721015 SGZ721012:SGZ721015 SQV721012:SQV721015 TAR721012:TAR721015 TKN721012:TKN721015 TUJ721012:TUJ721015 UEF721012:UEF721015 UOB721012:UOB721015 UXX721012:UXX721015 VHT721012:VHT721015 VRP721012:VRP721015 WBL721012:WBL721015 WLH721012:WLH721015 WVD721012:WVD721015 IR786548:IR786551 SN786548:SN786551 ACJ786548:ACJ786551 AMF786548:AMF786551 AWB786548:AWB786551 BFX786548:BFX786551 BPT786548:BPT786551 BZP786548:BZP786551 CJL786548:CJL786551 CTH786548:CTH786551 DDD786548:DDD786551 DMZ786548:DMZ786551 DWV786548:DWV786551 EGR786548:EGR786551 EQN786548:EQN786551 FAJ786548:FAJ786551 FKF786548:FKF786551 FUB786548:FUB786551 GDX786548:GDX786551 GNT786548:GNT786551 GXP786548:GXP786551 HHL786548:HHL786551 HRH786548:HRH786551 IBD786548:IBD786551 IKZ786548:IKZ786551 IUV786548:IUV786551 JER786548:JER786551 JON786548:JON786551 JYJ786548:JYJ786551 KIF786548:KIF786551 KSB786548:KSB786551 LBX786548:LBX786551 LLT786548:LLT786551 LVP786548:LVP786551 MFL786548:MFL786551 MPH786548:MPH786551 MZD786548:MZD786551 NIZ786548:NIZ786551 NSV786548:NSV786551 OCR786548:OCR786551 OMN786548:OMN786551 OWJ786548:OWJ786551 PGF786548:PGF786551 PQB786548:PQB786551 PZX786548:PZX786551 QJT786548:QJT786551 QTP786548:QTP786551 RDL786548:RDL786551 RNH786548:RNH786551 RXD786548:RXD786551 SGZ786548:SGZ786551 SQV786548:SQV786551 TAR786548:TAR786551 TKN786548:TKN786551 TUJ786548:TUJ786551 UEF786548:UEF786551 UOB786548:UOB786551 UXX786548:UXX786551 VHT786548:VHT786551 VRP786548:VRP786551 WBL786548:WBL786551 WLH786548:WLH786551 WVD786548:WVD786551 IR852084:IR852087 SN852084:SN852087 ACJ852084:ACJ852087 AMF852084:AMF852087 AWB852084:AWB852087 BFX852084:BFX852087 BPT852084:BPT852087 BZP852084:BZP852087 CJL852084:CJL852087 CTH852084:CTH852087 DDD852084:DDD852087 DMZ852084:DMZ852087 DWV852084:DWV852087 EGR852084:EGR852087 EQN852084:EQN852087 FAJ852084:FAJ852087 FKF852084:FKF852087 FUB852084:FUB852087 GDX852084:GDX852087 GNT852084:GNT852087 GXP852084:GXP852087 HHL852084:HHL852087 HRH852084:HRH852087 IBD852084:IBD852087 IKZ852084:IKZ852087 IUV852084:IUV852087 JER852084:JER852087 JON852084:JON852087 JYJ852084:JYJ852087 KIF852084:KIF852087 KSB852084:KSB852087 LBX852084:LBX852087 LLT852084:LLT852087 LVP852084:LVP852087 MFL852084:MFL852087 MPH852084:MPH852087 MZD852084:MZD852087 NIZ852084:NIZ852087 NSV852084:NSV852087 OCR852084:OCR852087 OMN852084:OMN852087 OWJ852084:OWJ852087 PGF852084:PGF852087 PQB852084:PQB852087 PZX852084:PZX852087 QJT852084:QJT852087 QTP852084:QTP852087 RDL852084:RDL852087 RNH852084:RNH852087 RXD852084:RXD852087 SGZ852084:SGZ852087 SQV852084:SQV852087 TAR852084:TAR852087 TKN852084:TKN852087 TUJ852084:TUJ852087 UEF852084:UEF852087 UOB852084:UOB852087 UXX852084:UXX852087 VHT852084:VHT852087 VRP852084:VRP852087 WBL852084:WBL852087 WLH852084:WLH852087 WVD852084:WVD852087 IR917620:IR917623 SN917620:SN917623 ACJ917620:ACJ917623 AMF917620:AMF917623 AWB917620:AWB917623 BFX917620:BFX917623 BPT917620:BPT917623 BZP917620:BZP917623 CJL917620:CJL917623 CTH917620:CTH917623 DDD917620:DDD917623 DMZ917620:DMZ917623 DWV917620:DWV917623 EGR917620:EGR917623 EQN917620:EQN917623 FAJ917620:FAJ917623 FKF917620:FKF917623 FUB917620:FUB917623 GDX917620:GDX917623 GNT917620:GNT917623 GXP917620:GXP917623 HHL917620:HHL917623 HRH917620:HRH917623 IBD917620:IBD917623 IKZ917620:IKZ917623 IUV917620:IUV917623 JER917620:JER917623 JON917620:JON917623 JYJ917620:JYJ917623 KIF917620:KIF917623 KSB917620:KSB917623 LBX917620:LBX917623 LLT917620:LLT917623 LVP917620:LVP917623 MFL917620:MFL917623 MPH917620:MPH917623 MZD917620:MZD917623 NIZ917620:NIZ917623 NSV917620:NSV917623 OCR917620:OCR917623 OMN917620:OMN917623 OWJ917620:OWJ917623 PGF917620:PGF917623 PQB917620:PQB917623 PZX917620:PZX917623 QJT917620:QJT917623 QTP917620:QTP917623 RDL917620:RDL917623 RNH917620:RNH917623 RXD917620:RXD917623 SGZ917620:SGZ917623 SQV917620:SQV917623 TAR917620:TAR917623 TKN917620:TKN917623 TUJ917620:TUJ917623 UEF917620:UEF917623 UOB917620:UOB917623 UXX917620:UXX917623 VHT917620:VHT917623 VRP917620:VRP917623 WBL917620:WBL917623 WLH917620:WLH917623 WVD917620:WVD917623 IR983156:IR983159 SN983156:SN983159 ACJ983156:ACJ983159 AMF983156:AMF983159 AWB983156:AWB983159 BFX983156:BFX983159 BPT983156:BPT983159 BZP983156:BZP983159 CJL983156:CJL983159 CTH983156:CTH983159 DDD983156:DDD983159 DMZ983156:DMZ983159 DWV983156:DWV983159 EGR983156:EGR983159 EQN983156:EQN983159 FAJ983156:FAJ983159 FKF983156:FKF983159 FUB983156:FUB983159 GDX983156:GDX983159 GNT983156:GNT983159 GXP983156:GXP983159 HHL983156:HHL983159 HRH983156:HRH983159 IBD983156:IBD983159 IKZ983156:IKZ983159 IUV983156:IUV983159 JER983156:JER983159 JON983156:JON983159 JYJ983156:JYJ983159 KIF983156:KIF983159 KSB983156:KSB983159 LBX983156:LBX983159 LLT983156:LLT983159 LVP983156:LVP983159 MFL983156:MFL983159 MPH983156:MPH983159 MZD983156:MZD983159 NIZ983156:NIZ983159 NSV983156:NSV983159 OCR983156:OCR983159 OMN983156:OMN983159 OWJ983156:OWJ983159 PGF983156:PGF983159 PQB983156:PQB983159 PZX983156:PZX983159 QJT983156:QJT983159 QTP983156:QTP983159 RDL983156:RDL983159 RNH983156:RNH983159 RXD983156:RXD983159 SGZ983156:SGZ983159 SQV983156:SQV983159 TAR983156:TAR983159 TKN983156:TKN983159 TUJ983156:TUJ983159 UEF983156:UEF983159 UOB983156:UOB983159 UXX983156:UXX983159 VHT983156:VHT983159 VRP983156:VRP983159 WBL983156:WBL983159 WLH983156:WLH983159 WVD983156:WVD983159 IR141:IR155 SN141:SN155 ACJ141:ACJ155 AMF141:AMF155 AWB141:AWB155 BFX141:BFX155 BPT141:BPT155 BZP141:BZP155 CJL141:CJL155 CTH141:CTH155 DDD141:DDD155 DMZ141:DMZ155 DWV141:DWV155 EGR141:EGR155 EQN141:EQN155 FAJ141:FAJ155 FKF141:FKF155 FUB141:FUB155 GDX141:GDX155 GNT141:GNT155 GXP141:GXP155 HHL141:HHL155 HRH141:HRH155 IBD141:IBD155 IKZ141:IKZ155 IUV141:IUV155 JER141:JER155 JON141:JON155 JYJ141:JYJ155 KIF141:KIF155 KSB141:KSB155 LBX141:LBX155 LLT141:LLT155 LVP141:LVP155 MFL141:MFL155 MPH141:MPH155 MZD141:MZD155 NIZ141:NIZ155 NSV141:NSV155 OCR141:OCR155 OMN141:OMN155 OWJ141:OWJ155 PGF141:PGF155 PQB141:PQB155 PZX141:PZX155 QJT141:QJT155 QTP141:QTP155 RDL141:RDL155 RNH141:RNH155 RXD141:RXD155 SGZ141:SGZ155 SQV141:SQV155 TAR141:TAR155 TKN141:TKN155 TUJ141:TUJ155 UEF141:UEF155 UOB141:UOB155 UXX141:UXX155 VHT141:VHT155 VRP141:VRP155 WBL141:WBL155 WLH141:WLH155 WVD141:WVD155 IR65676:IR65690 SN65676:SN65690 ACJ65676:ACJ65690 AMF65676:AMF65690 AWB65676:AWB65690 BFX65676:BFX65690 BPT65676:BPT65690 BZP65676:BZP65690 CJL65676:CJL65690 CTH65676:CTH65690 DDD65676:DDD65690 DMZ65676:DMZ65690 DWV65676:DWV65690 EGR65676:EGR65690 EQN65676:EQN65690 FAJ65676:FAJ65690 FKF65676:FKF65690 FUB65676:FUB65690 GDX65676:GDX65690 GNT65676:GNT65690 GXP65676:GXP65690 HHL65676:HHL65690 HRH65676:HRH65690 IBD65676:IBD65690 IKZ65676:IKZ65690 IUV65676:IUV65690 JER65676:JER65690 JON65676:JON65690 JYJ65676:JYJ65690 KIF65676:KIF65690 KSB65676:KSB65690 LBX65676:LBX65690 LLT65676:LLT65690 LVP65676:LVP65690 MFL65676:MFL65690 MPH65676:MPH65690 MZD65676:MZD65690 NIZ65676:NIZ65690 NSV65676:NSV65690 OCR65676:OCR65690 OMN65676:OMN65690 OWJ65676:OWJ65690 PGF65676:PGF65690 PQB65676:PQB65690 PZX65676:PZX65690 QJT65676:QJT65690 QTP65676:QTP65690 RDL65676:RDL65690 RNH65676:RNH65690 RXD65676:RXD65690 SGZ65676:SGZ65690 SQV65676:SQV65690 TAR65676:TAR65690 TKN65676:TKN65690 TUJ65676:TUJ65690 UEF65676:UEF65690 UOB65676:UOB65690 UXX65676:UXX65690 VHT65676:VHT65690 VRP65676:VRP65690 WBL65676:WBL65690 WLH65676:WLH65690 WVD65676:WVD65690 IR131212:IR131226 SN131212:SN131226 ACJ131212:ACJ131226 AMF131212:AMF131226 AWB131212:AWB131226 BFX131212:BFX131226 BPT131212:BPT131226 BZP131212:BZP131226 CJL131212:CJL131226 CTH131212:CTH131226 DDD131212:DDD131226 DMZ131212:DMZ131226 DWV131212:DWV131226 EGR131212:EGR131226 EQN131212:EQN131226 FAJ131212:FAJ131226 FKF131212:FKF131226 FUB131212:FUB131226 GDX131212:GDX131226 GNT131212:GNT131226 GXP131212:GXP131226 HHL131212:HHL131226 HRH131212:HRH131226 IBD131212:IBD131226 IKZ131212:IKZ131226 IUV131212:IUV131226 JER131212:JER131226 JON131212:JON131226 JYJ131212:JYJ131226 KIF131212:KIF131226 KSB131212:KSB131226 LBX131212:LBX131226 LLT131212:LLT131226 LVP131212:LVP131226 MFL131212:MFL131226 MPH131212:MPH131226 MZD131212:MZD131226 NIZ131212:NIZ131226 NSV131212:NSV131226 OCR131212:OCR131226 OMN131212:OMN131226 OWJ131212:OWJ131226 PGF131212:PGF131226 PQB131212:PQB131226 PZX131212:PZX131226 QJT131212:QJT131226 QTP131212:QTP131226 RDL131212:RDL131226 RNH131212:RNH131226 RXD131212:RXD131226 SGZ131212:SGZ131226 SQV131212:SQV131226 TAR131212:TAR131226 TKN131212:TKN131226 TUJ131212:TUJ131226 UEF131212:UEF131226 UOB131212:UOB131226 UXX131212:UXX131226 VHT131212:VHT131226 VRP131212:VRP131226 WBL131212:WBL131226 WLH131212:WLH131226 WVD131212:WVD131226 IR196748:IR196762 SN196748:SN196762 ACJ196748:ACJ196762 AMF196748:AMF196762 AWB196748:AWB196762 BFX196748:BFX196762 BPT196748:BPT196762 BZP196748:BZP196762 CJL196748:CJL196762 CTH196748:CTH196762 DDD196748:DDD196762 DMZ196748:DMZ196762 DWV196748:DWV196762 EGR196748:EGR196762 EQN196748:EQN196762 FAJ196748:FAJ196762 FKF196748:FKF196762 FUB196748:FUB196762 GDX196748:GDX196762 GNT196748:GNT196762 GXP196748:GXP196762 HHL196748:HHL196762 HRH196748:HRH196762 IBD196748:IBD196762 IKZ196748:IKZ196762 IUV196748:IUV196762 JER196748:JER196762 JON196748:JON196762 JYJ196748:JYJ196762 KIF196748:KIF196762 KSB196748:KSB196762 LBX196748:LBX196762 LLT196748:LLT196762 LVP196748:LVP196762 MFL196748:MFL196762 MPH196748:MPH196762 MZD196748:MZD196762 NIZ196748:NIZ196762 NSV196748:NSV196762 OCR196748:OCR196762 OMN196748:OMN196762 OWJ196748:OWJ196762 PGF196748:PGF196762 PQB196748:PQB196762 PZX196748:PZX196762 QJT196748:QJT196762 QTP196748:QTP196762 RDL196748:RDL196762 RNH196748:RNH196762 RXD196748:RXD196762 SGZ196748:SGZ196762 SQV196748:SQV196762 TAR196748:TAR196762 TKN196748:TKN196762 TUJ196748:TUJ196762 UEF196748:UEF196762 UOB196748:UOB196762 UXX196748:UXX196762 VHT196748:VHT196762 VRP196748:VRP196762 WBL196748:WBL196762 WLH196748:WLH196762 WVD196748:WVD196762 IR262284:IR262298 SN262284:SN262298 ACJ262284:ACJ262298 AMF262284:AMF262298 AWB262284:AWB262298 BFX262284:BFX262298 BPT262284:BPT262298 BZP262284:BZP262298 CJL262284:CJL262298 CTH262284:CTH262298 DDD262284:DDD262298 DMZ262284:DMZ262298 DWV262284:DWV262298 EGR262284:EGR262298 EQN262284:EQN262298 FAJ262284:FAJ262298 FKF262284:FKF262298 FUB262284:FUB262298 GDX262284:GDX262298 GNT262284:GNT262298 GXP262284:GXP262298 HHL262284:HHL262298 HRH262284:HRH262298 IBD262284:IBD262298 IKZ262284:IKZ262298 IUV262284:IUV262298 JER262284:JER262298 JON262284:JON262298 JYJ262284:JYJ262298 KIF262284:KIF262298 KSB262284:KSB262298 LBX262284:LBX262298 LLT262284:LLT262298 LVP262284:LVP262298 MFL262284:MFL262298 MPH262284:MPH262298 MZD262284:MZD262298 NIZ262284:NIZ262298 NSV262284:NSV262298 OCR262284:OCR262298 OMN262284:OMN262298 OWJ262284:OWJ262298 PGF262284:PGF262298 PQB262284:PQB262298 PZX262284:PZX262298 QJT262284:QJT262298 QTP262284:QTP262298 RDL262284:RDL262298 RNH262284:RNH262298 RXD262284:RXD262298 SGZ262284:SGZ262298 SQV262284:SQV262298 TAR262284:TAR262298 TKN262284:TKN262298 TUJ262284:TUJ262298 UEF262284:UEF262298 UOB262284:UOB262298 UXX262284:UXX262298 VHT262284:VHT262298 VRP262284:VRP262298 WBL262284:WBL262298 WLH262284:WLH262298 WVD262284:WVD262298 IR327820:IR327834 SN327820:SN327834 ACJ327820:ACJ327834 AMF327820:AMF327834 AWB327820:AWB327834 BFX327820:BFX327834 BPT327820:BPT327834 BZP327820:BZP327834 CJL327820:CJL327834 CTH327820:CTH327834 DDD327820:DDD327834 DMZ327820:DMZ327834 DWV327820:DWV327834 EGR327820:EGR327834 EQN327820:EQN327834 FAJ327820:FAJ327834 FKF327820:FKF327834 FUB327820:FUB327834 GDX327820:GDX327834 GNT327820:GNT327834 GXP327820:GXP327834 HHL327820:HHL327834 HRH327820:HRH327834 IBD327820:IBD327834 IKZ327820:IKZ327834 IUV327820:IUV327834 JER327820:JER327834 JON327820:JON327834 JYJ327820:JYJ327834 KIF327820:KIF327834 KSB327820:KSB327834 LBX327820:LBX327834 LLT327820:LLT327834 LVP327820:LVP327834 MFL327820:MFL327834 MPH327820:MPH327834 MZD327820:MZD327834 NIZ327820:NIZ327834 NSV327820:NSV327834 OCR327820:OCR327834 OMN327820:OMN327834 OWJ327820:OWJ327834 PGF327820:PGF327834 PQB327820:PQB327834 PZX327820:PZX327834 QJT327820:QJT327834 QTP327820:QTP327834 RDL327820:RDL327834 RNH327820:RNH327834 RXD327820:RXD327834 SGZ327820:SGZ327834 SQV327820:SQV327834 TAR327820:TAR327834 TKN327820:TKN327834 TUJ327820:TUJ327834 UEF327820:UEF327834 UOB327820:UOB327834 UXX327820:UXX327834 VHT327820:VHT327834 VRP327820:VRP327834 WBL327820:WBL327834 WLH327820:WLH327834 WVD327820:WVD327834 IR393356:IR393370 SN393356:SN393370 ACJ393356:ACJ393370 AMF393356:AMF393370 AWB393356:AWB393370 BFX393356:BFX393370 BPT393356:BPT393370 BZP393356:BZP393370 CJL393356:CJL393370 CTH393356:CTH393370 DDD393356:DDD393370 DMZ393356:DMZ393370 DWV393356:DWV393370 EGR393356:EGR393370 EQN393356:EQN393370 FAJ393356:FAJ393370 FKF393356:FKF393370 FUB393356:FUB393370 GDX393356:GDX393370 GNT393356:GNT393370 GXP393356:GXP393370 HHL393356:HHL393370 HRH393356:HRH393370 IBD393356:IBD393370 IKZ393356:IKZ393370 IUV393356:IUV393370 JER393356:JER393370 JON393356:JON393370 JYJ393356:JYJ393370 KIF393356:KIF393370 KSB393356:KSB393370 LBX393356:LBX393370 LLT393356:LLT393370 LVP393356:LVP393370 MFL393356:MFL393370 MPH393356:MPH393370 MZD393356:MZD393370 NIZ393356:NIZ393370 NSV393356:NSV393370 OCR393356:OCR393370 OMN393356:OMN393370 OWJ393356:OWJ393370 PGF393356:PGF393370 PQB393356:PQB393370 PZX393356:PZX393370 QJT393356:QJT393370 QTP393356:QTP393370 RDL393356:RDL393370 RNH393356:RNH393370 RXD393356:RXD393370 SGZ393356:SGZ393370 SQV393356:SQV393370 TAR393356:TAR393370 TKN393356:TKN393370 TUJ393356:TUJ393370 UEF393356:UEF393370 UOB393356:UOB393370 UXX393356:UXX393370 VHT393356:VHT393370 VRP393356:VRP393370 WBL393356:WBL393370 WLH393356:WLH393370 WVD393356:WVD393370 IR458892:IR458906 SN458892:SN458906 ACJ458892:ACJ458906 AMF458892:AMF458906 AWB458892:AWB458906 BFX458892:BFX458906 BPT458892:BPT458906 BZP458892:BZP458906 CJL458892:CJL458906 CTH458892:CTH458906 DDD458892:DDD458906 DMZ458892:DMZ458906 DWV458892:DWV458906 EGR458892:EGR458906 EQN458892:EQN458906 FAJ458892:FAJ458906 FKF458892:FKF458906 FUB458892:FUB458906 GDX458892:GDX458906 GNT458892:GNT458906 GXP458892:GXP458906 HHL458892:HHL458906 HRH458892:HRH458906 IBD458892:IBD458906 IKZ458892:IKZ458906 IUV458892:IUV458906 JER458892:JER458906 JON458892:JON458906 JYJ458892:JYJ458906 KIF458892:KIF458906 KSB458892:KSB458906 LBX458892:LBX458906 LLT458892:LLT458906 LVP458892:LVP458906 MFL458892:MFL458906 MPH458892:MPH458906 MZD458892:MZD458906 NIZ458892:NIZ458906 NSV458892:NSV458906 OCR458892:OCR458906 OMN458892:OMN458906 OWJ458892:OWJ458906 PGF458892:PGF458906 PQB458892:PQB458906 PZX458892:PZX458906 QJT458892:QJT458906 QTP458892:QTP458906 RDL458892:RDL458906 RNH458892:RNH458906 RXD458892:RXD458906 SGZ458892:SGZ458906 SQV458892:SQV458906 TAR458892:TAR458906 TKN458892:TKN458906 TUJ458892:TUJ458906 UEF458892:UEF458906 UOB458892:UOB458906 UXX458892:UXX458906 VHT458892:VHT458906 VRP458892:VRP458906 WBL458892:WBL458906 WLH458892:WLH458906 WVD458892:WVD458906 IR524428:IR524442 SN524428:SN524442 ACJ524428:ACJ524442 AMF524428:AMF524442 AWB524428:AWB524442 BFX524428:BFX524442 BPT524428:BPT524442 BZP524428:BZP524442 CJL524428:CJL524442 CTH524428:CTH524442 DDD524428:DDD524442 DMZ524428:DMZ524442 DWV524428:DWV524442 EGR524428:EGR524442 EQN524428:EQN524442 FAJ524428:FAJ524442 FKF524428:FKF524442 FUB524428:FUB524442 GDX524428:GDX524442 GNT524428:GNT524442 GXP524428:GXP524442 HHL524428:HHL524442 HRH524428:HRH524442 IBD524428:IBD524442 IKZ524428:IKZ524442 IUV524428:IUV524442 JER524428:JER524442 JON524428:JON524442 JYJ524428:JYJ524442 KIF524428:KIF524442 KSB524428:KSB524442 LBX524428:LBX524442 LLT524428:LLT524442 LVP524428:LVP524442 MFL524428:MFL524442 MPH524428:MPH524442 MZD524428:MZD524442 NIZ524428:NIZ524442 NSV524428:NSV524442 OCR524428:OCR524442 OMN524428:OMN524442 OWJ524428:OWJ524442 PGF524428:PGF524442 PQB524428:PQB524442 PZX524428:PZX524442 QJT524428:QJT524442 QTP524428:QTP524442 RDL524428:RDL524442 RNH524428:RNH524442 RXD524428:RXD524442 SGZ524428:SGZ524442 SQV524428:SQV524442 TAR524428:TAR524442 TKN524428:TKN524442 TUJ524428:TUJ524442 UEF524428:UEF524442 UOB524428:UOB524442 UXX524428:UXX524442 VHT524428:VHT524442 VRP524428:VRP524442 WBL524428:WBL524442 WLH524428:WLH524442 WVD524428:WVD524442 IR589964:IR589978 SN589964:SN589978 ACJ589964:ACJ589978 AMF589964:AMF589978 AWB589964:AWB589978 BFX589964:BFX589978 BPT589964:BPT589978 BZP589964:BZP589978 CJL589964:CJL589978 CTH589964:CTH589978 DDD589964:DDD589978 DMZ589964:DMZ589978 DWV589964:DWV589978 EGR589964:EGR589978 EQN589964:EQN589978 FAJ589964:FAJ589978 FKF589964:FKF589978 FUB589964:FUB589978 GDX589964:GDX589978 GNT589964:GNT589978 GXP589964:GXP589978 HHL589964:HHL589978 HRH589964:HRH589978 IBD589964:IBD589978 IKZ589964:IKZ589978 IUV589964:IUV589978 JER589964:JER589978 JON589964:JON589978 JYJ589964:JYJ589978 KIF589964:KIF589978 KSB589964:KSB589978 LBX589964:LBX589978 LLT589964:LLT589978 LVP589964:LVP589978 MFL589964:MFL589978 MPH589964:MPH589978 MZD589964:MZD589978 NIZ589964:NIZ589978 NSV589964:NSV589978 OCR589964:OCR589978 OMN589964:OMN589978 OWJ589964:OWJ589978 PGF589964:PGF589978 PQB589964:PQB589978 PZX589964:PZX589978 QJT589964:QJT589978 QTP589964:QTP589978 RDL589964:RDL589978 RNH589964:RNH589978 RXD589964:RXD589978 SGZ589964:SGZ589978 SQV589964:SQV589978 TAR589964:TAR589978 TKN589964:TKN589978 TUJ589964:TUJ589978 UEF589964:UEF589978 UOB589964:UOB589978 UXX589964:UXX589978 VHT589964:VHT589978 VRP589964:VRP589978 WBL589964:WBL589978 WLH589964:WLH589978 WVD589964:WVD589978 IR655500:IR655514 SN655500:SN655514 ACJ655500:ACJ655514 AMF655500:AMF655514 AWB655500:AWB655514 BFX655500:BFX655514 BPT655500:BPT655514 BZP655500:BZP655514 CJL655500:CJL655514 CTH655500:CTH655514 DDD655500:DDD655514 DMZ655500:DMZ655514 DWV655500:DWV655514 EGR655500:EGR655514 EQN655500:EQN655514 FAJ655500:FAJ655514 FKF655500:FKF655514 FUB655500:FUB655514 GDX655500:GDX655514 GNT655500:GNT655514 GXP655500:GXP655514 HHL655500:HHL655514 HRH655500:HRH655514 IBD655500:IBD655514 IKZ655500:IKZ655514 IUV655500:IUV655514 JER655500:JER655514 JON655500:JON655514 JYJ655500:JYJ655514 KIF655500:KIF655514 KSB655500:KSB655514 LBX655500:LBX655514 LLT655500:LLT655514 LVP655500:LVP655514 MFL655500:MFL655514 MPH655500:MPH655514 MZD655500:MZD655514 NIZ655500:NIZ655514 NSV655500:NSV655514 OCR655500:OCR655514 OMN655500:OMN655514 OWJ655500:OWJ655514 PGF655500:PGF655514 PQB655500:PQB655514 PZX655500:PZX655514 QJT655500:QJT655514 QTP655500:QTP655514 RDL655500:RDL655514 RNH655500:RNH655514 RXD655500:RXD655514 SGZ655500:SGZ655514 SQV655500:SQV655514 TAR655500:TAR655514 TKN655500:TKN655514 TUJ655500:TUJ655514 UEF655500:UEF655514 UOB655500:UOB655514 UXX655500:UXX655514 VHT655500:VHT655514 VRP655500:VRP655514 WBL655500:WBL655514 WLH655500:WLH655514 WVD655500:WVD655514 IR721036:IR721050 SN721036:SN721050 ACJ721036:ACJ721050 AMF721036:AMF721050 AWB721036:AWB721050 BFX721036:BFX721050 BPT721036:BPT721050 BZP721036:BZP721050 CJL721036:CJL721050 CTH721036:CTH721050 DDD721036:DDD721050 DMZ721036:DMZ721050 DWV721036:DWV721050 EGR721036:EGR721050 EQN721036:EQN721050 FAJ721036:FAJ721050 FKF721036:FKF721050 FUB721036:FUB721050 GDX721036:GDX721050 GNT721036:GNT721050 GXP721036:GXP721050 HHL721036:HHL721050 HRH721036:HRH721050 IBD721036:IBD721050 IKZ721036:IKZ721050 IUV721036:IUV721050 JER721036:JER721050 JON721036:JON721050 JYJ721036:JYJ721050 KIF721036:KIF721050 KSB721036:KSB721050 LBX721036:LBX721050 LLT721036:LLT721050 LVP721036:LVP721050 MFL721036:MFL721050 MPH721036:MPH721050 MZD721036:MZD721050 NIZ721036:NIZ721050 NSV721036:NSV721050 OCR721036:OCR721050 OMN721036:OMN721050 OWJ721036:OWJ721050 PGF721036:PGF721050 PQB721036:PQB721050 PZX721036:PZX721050 QJT721036:QJT721050 QTP721036:QTP721050 RDL721036:RDL721050 RNH721036:RNH721050 RXD721036:RXD721050 SGZ721036:SGZ721050 SQV721036:SQV721050 TAR721036:TAR721050 TKN721036:TKN721050 TUJ721036:TUJ721050 UEF721036:UEF721050 UOB721036:UOB721050 UXX721036:UXX721050 VHT721036:VHT721050 VRP721036:VRP721050 WBL721036:WBL721050 WLH721036:WLH721050 WVD721036:WVD721050 IR786572:IR786586 SN786572:SN786586 ACJ786572:ACJ786586 AMF786572:AMF786586 AWB786572:AWB786586 BFX786572:BFX786586 BPT786572:BPT786586 BZP786572:BZP786586 CJL786572:CJL786586 CTH786572:CTH786586 DDD786572:DDD786586 DMZ786572:DMZ786586 DWV786572:DWV786586 EGR786572:EGR786586 EQN786572:EQN786586 FAJ786572:FAJ786586 FKF786572:FKF786586 FUB786572:FUB786586 GDX786572:GDX786586 GNT786572:GNT786586 GXP786572:GXP786586 HHL786572:HHL786586 HRH786572:HRH786586 IBD786572:IBD786586 IKZ786572:IKZ786586 IUV786572:IUV786586 JER786572:JER786586 JON786572:JON786586 JYJ786572:JYJ786586 KIF786572:KIF786586 KSB786572:KSB786586 LBX786572:LBX786586 LLT786572:LLT786586 LVP786572:LVP786586 MFL786572:MFL786586 MPH786572:MPH786586 MZD786572:MZD786586 NIZ786572:NIZ786586 NSV786572:NSV786586 OCR786572:OCR786586 OMN786572:OMN786586 OWJ786572:OWJ786586 PGF786572:PGF786586 PQB786572:PQB786586 PZX786572:PZX786586 QJT786572:QJT786586 QTP786572:QTP786586 RDL786572:RDL786586 RNH786572:RNH786586 RXD786572:RXD786586 SGZ786572:SGZ786586 SQV786572:SQV786586 TAR786572:TAR786586 TKN786572:TKN786586 TUJ786572:TUJ786586 UEF786572:UEF786586 UOB786572:UOB786586 UXX786572:UXX786586 VHT786572:VHT786586 VRP786572:VRP786586 WBL786572:WBL786586 WLH786572:WLH786586 WVD786572:WVD786586 IR852108:IR852122 SN852108:SN852122 ACJ852108:ACJ852122 AMF852108:AMF852122 AWB852108:AWB852122 BFX852108:BFX852122 BPT852108:BPT852122 BZP852108:BZP852122 CJL852108:CJL852122 CTH852108:CTH852122 DDD852108:DDD852122 DMZ852108:DMZ852122 DWV852108:DWV852122 EGR852108:EGR852122 EQN852108:EQN852122 FAJ852108:FAJ852122 FKF852108:FKF852122 FUB852108:FUB852122 GDX852108:GDX852122 GNT852108:GNT852122 GXP852108:GXP852122 HHL852108:HHL852122 HRH852108:HRH852122 IBD852108:IBD852122 IKZ852108:IKZ852122 IUV852108:IUV852122 JER852108:JER852122 JON852108:JON852122 JYJ852108:JYJ852122 KIF852108:KIF852122 KSB852108:KSB852122 LBX852108:LBX852122 LLT852108:LLT852122 LVP852108:LVP852122 MFL852108:MFL852122 MPH852108:MPH852122 MZD852108:MZD852122 NIZ852108:NIZ852122 NSV852108:NSV852122 OCR852108:OCR852122 OMN852108:OMN852122 OWJ852108:OWJ852122 PGF852108:PGF852122 PQB852108:PQB852122 PZX852108:PZX852122 QJT852108:QJT852122 QTP852108:QTP852122 RDL852108:RDL852122 RNH852108:RNH852122 RXD852108:RXD852122 SGZ852108:SGZ852122 SQV852108:SQV852122 TAR852108:TAR852122 TKN852108:TKN852122 TUJ852108:TUJ852122 UEF852108:UEF852122 UOB852108:UOB852122 UXX852108:UXX852122 VHT852108:VHT852122 VRP852108:VRP852122 WBL852108:WBL852122 WLH852108:WLH852122 WVD852108:WVD852122 IR917644:IR917658 SN917644:SN917658 ACJ917644:ACJ917658 AMF917644:AMF917658 AWB917644:AWB917658 BFX917644:BFX917658 BPT917644:BPT917658 BZP917644:BZP917658 CJL917644:CJL917658 CTH917644:CTH917658 DDD917644:DDD917658 DMZ917644:DMZ917658 DWV917644:DWV917658 EGR917644:EGR917658 EQN917644:EQN917658 FAJ917644:FAJ917658 FKF917644:FKF917658 FUB917644:FUB917658 GDX917644:GDX917658 GNT917644:GNT917658 GXP917644:GXP917658 HHL917644:HHL917658 HRH917644:HRH917658 IBD917644:IBD917658 IKZ917644:IKZ917658 IUV917644:IUV917658 JER917644:JER917658 JON917644:JON917658 JYJ917644:JYJ917658 KIF917644:KIF917658 KSB917644:KSB917658 LBX917644:LBX917658 LLT917644:LLT917658 LVP917644:LVP917658 MFL917644:MFL917658 MPH917644:MPH917658 MZD917644:MZD917658 NIZ917644:NIZ917658 NSV917644:NSV917658 OCR917644:OCR917658 OMN917644:OMN917658 OWJ917644:OWJ917658 PGF917644:PGF917658 PQB917644:PQB917658 PZX917644:PZX917658 QJT917644:QJT917658 QTP917644:QTP917658 RDL917644:RDL917658 RNH917644:RNH917658 RXD917644:RXD917658 SGZ917644:SGZ917658 SQV917644:SQV917658 TAR917644:TAR917658 TKN917644:TKN917658 TUJ917644:TUJ917658 UEF917644:UEF917658 UOB917644:UOB917658 UXX917644:UXX917658 VHT917644:VHT917658 VRP917644:VRP917658 WBL917644:WBL917658 WLH917644:WLH917658 WVD917644:WVD917658 IR983180:IR983194 SN983180:SN983194 ACJ983180:ACJ983194 AMF983180:AMF983194 AWB983180:AWB983194 BFX983180:BFX983194 BPT983180:BPT983194 BZP983180:BZP983194 CJL983180:CJL983194 CTH983180:CTH983194 DDD983180:DDD983194 DMZ983180:DMZ983194 DWV983180:DWV983194 EGR983180:EGR983194 EQN983180:EQN983194 FAJ983180:FAJ983194 FKF983180:FKF983194 FUB983180:FUB983194 GDX983180:GDX983194 GNT983180:GNT983194 GXP983180:GXP983194 HHL983180:HHL983194 HRH983180:HRH983194 IBD983180:IBD983194 IKZ983180:IKZ983194 IUV983180:IUV983194 JER983180:JER983194 JON983180:JON983194 JYJ983180:JYJ983194 KIF983180:KIF983194 KSB983180:KSB983194 LBX983180:LBX983194 LLT983180:LLT983194 LVP983180:LVP983194 MFL983180:MFL983194 MPH983180:MPH983194 MZD983180:MZD983194 NIZ983180:NIZ983194 NSV983180:NSV983194 OCR983180:OCR983194 OMN983180:OMN983194 OWJ983180:OWJ983194 PGF983180:PGF983194 PQB983180:PQB983194 PZX983180:PZX983194 QJT983180:QJT983194 QTP983180:QTP983194 RDL983180:RDL983194 RNH983180:RNH983194 RXD983180:RXD983194 SGZ983180:SGZ983194 SQV983180:SQV983194 TAR983180:TAR983194 TKN983180:TKN983194 TUJ983180:TUJ983194 UEF983180:UEF983194 UOB983180:UOB983194 UXX983180:UXX983194 VHT983180:VHT983194 VRP983180:VRP983194 WBL983180:WBL983194 WLH983180:WLH983194 WVD983180:WVD983194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7</vt:i4>
      </vt:variant>
    </vt:vector>
  </HeadingPairs>
  <TitlesOfParts>
    <vt:vector size="7" baseType="lpstr">
      <vt:lpstr>Zad 1 - Białystok</vt:lpstr>
      <vt:lpstr>Zad 2 - Lublin</vt:lpstr>
      <vt:lpstr>Zad 3 - Łódź</vt:lpstr>
      <vt:lpstr>Zad 4 - Rzeszów</vt:lpstr>
      <vt:lpstr>Zad 5 - Skarżysko </vt:lpstr>
      <vt:lpstr>Zad 6 - Warszawa</vt:lpstr>
      <vt:lpstr>Zad 7 - Zamość</vt:lpstr>
    </vt:vector>
  </TitlesOfParts>
  <Company>PGE Polska Grupa Energetyczna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re00_mmarzec</dc:creator>
  <cp:lastModifiedBy>Smokowski Michał [PGE Dystr. O.Warszawa]</cp:lastModifiedBy>
  <cp:lastPrinted>2020-04-30T09:03:40Z</cp:lastPrinted>
  <dcterms:created xsi:type="dcterms:W3CDTF">2012-02-01T12:54:51Z</dcterms:created>
  <dcterms:modified xsi:type="dcterms:W3CDTF">2024-10-02T09:13:14Z</dcterms:modified>
</cp:coreProperties>
</file>