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1" i="1" l="1"/>
  <c r="F81" i="1"/>
  <c r="D31" i="1"/>
  <c r="D30" i="1"/>
  <c r="D81" i="1" s="1"/>
  <c r="E82" i="1" l="1"/>
  <c r="E83" i="1"/>
  <c r="F83" i="1"/>
  <c r="F82" i="1" l="1"/>
  <c r="D37" i="1" l="1"/>
  <c r="D35" i="1" l="1"/>
  <c r="D29" i="1"/>
  <c r="D25" i="1"/>
  <c r="D24" i="1"/>
  <c r="D76" i="1" l="1"/>
  <c r="D75" i="1"/>
  <c r="D74" i="1"/>
  <c r="E78" i="1" l="1"/>
  <c r="F78" i="1"/>
  <c r="E79" i="1"/>
  <c r="E84" i="1" s="1"/>
  <c r="F79" i="1"/>
  <c r="E80" i="1"/>
  <c r="F80" i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3" i="1" l="1"/>
  <c r="D82" i="1"/>
  <c r="D78" i="1"/>
  <c r="D79" i="1"/>
  <c r="D80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<sst xmlns="http://schemas.openxmlformats.org/spreadsheetml/2006/main" count="159" uniqueCount="93">
  <si>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</si>
  <si>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</si>
  <si>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</si>
  <si>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</si>
  <si>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</si>
  <si>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</si>
  <si>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</si>
  <si>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</si>
  <si>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</si>
  <si>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</si>
  <si>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</si>
  <si>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</si>
  <si>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</si>
  <si>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</si>
  <si>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</si>
  <si>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</si>
  <si>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</si>
  <si>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</si>
  <si>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</si>
  <si>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</si>
  <si>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</si>
  <si>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</si>
  <si>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</si>
  <si>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</si>
  <si>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</si>
  <si>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</si>
  <si>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</si>
  <si>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</si>
  <si>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</si>
  <si>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</si>
  <si>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</si>
  <si>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</si>
  <si>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</si>
  <si>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</si>
  <si>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</si>
  <si>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</si>
  <si>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</si>
  <si>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</si>
  <si>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</si>
  <si>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</si>
  <si>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</si>
  <si>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</si>
  <si>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</si>
  <si>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</si>
  <si>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</si>
  <si>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</si>
  <si>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</si>
  <si>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</si>
  <si>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</si>
  <si>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</si>
  <si>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</si>
  <si>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</si>
  <si>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</si>
  <si>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</si>
  <si>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</si>
  <si>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</si>
  <si>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</si>
  <si>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</si>
  <si>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</si>
  <si>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</si>
  <si>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</si>
  <si>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</si>
  <si>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</si>
  <si>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</si>
  <si>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</si>
  <si>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</si>
  <si>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</si>
  <si>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</si>
  <si>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</si>
  <si>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</si>
  <si>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</si>
  <si>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</si>
  <si>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</si>
  <si>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</si>
  <si>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</si>
  <si>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</si>
  <si>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</si>
  <si>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</si>
  <si>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</si>
  <si>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</si>
  <si>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</si>
  <si>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</si>
  <si>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</si>
  <si>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</si>
  <si>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</si>
  <si>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</si>
  <si>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</si>
  <si>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</si>
  <si>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</si>
  <si>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</si>
  <si>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</si>
  <si>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poz.25 + poz.26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</si>
  <si>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POST/DYS/OLD/GZ/02585/2025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</si>
</sst>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6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5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164" fontId="19" fillId="4" borderId="6" xfId="0" applyNumberFormat="1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5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6" fillId="3" borderId="7" xfId="0" applyFont="1" applyFill="1" applyBorder="1" applyAlignment="1">
      <alignment horizontal="left" vertical="center"/>
    </xf>
    <xf numFmtId="0" fontId="16" fillId="3" borderId="8" xfId="0" applyFont="1" applyFill="1" applyBorder="1" applyAlignment="1">
      <alignment horizontal="left" vertical="center"/>
    </xf>
    <xf numFmtId="0" fontId="16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zoomScale="90" zoomScaleNormal="90" workbookViewId="0">
      <selection activeCell="K8" sqref="K8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52</v>
      </c>
      <c r="C2" s="24"/>
    </row>
    <row r="3" spans="1:6" s="23" customFormat="1" ht="23.25" x14ac:dyDescent="0.35">
      <c r="A3" s="26" t="s">
        <v>51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54</v>
      </c>
      <c r="C8" s="15" t="s">
        <v>5</v>
      </c>
      <c r="D8" s="13">
        <f>F8*0.7</f>
        <v>1260</v>
      </c>
      <c r="E8" s="19"/>
      <c r="F8" s="32">
        <v>1800</v>
      </c>
    </row>
    <row r="9" spans="1:6" ht="65.25" thickBot="1" x14ac:dyDescent="0.3">
      <c r="A9" s="15">
        <v>2</v>
      </c>
      <c r="B9" s="14" t="s">
        <v>55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75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74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76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73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72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77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71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66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67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68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78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84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85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79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80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81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82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83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70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69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1.75" thickBot="1" x14ac:dyDescent="0.3">
      <c r="A39" s="28">
        <v>32</v>
      </c>
      <c r="B39" s="16" t="s">
        <v>40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1.75" thickBot="1" x14ac:dyDescent="0.3">
      <c r="A40" s="17">
        <v>33</v>
      </c>
      <c r="B40" s="16" t="s">
        <v>41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1.75" thickBot="1" x14ac:dyDescent="0.3">
      <c r="A41" s="28">
        <v>34</v>
      </c>
      <c r="B41" s="16" t="s">
        <v>42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1.5" thickBot="1" x14ac:dyDescent="0.3">
      <c r="A42" s="17">
        <v>35</v>
      </c>
      <c r="B42" s="16" t="s">
        <v>43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4.25" thickBot="1" x14ac:dyDescent="0.3">
      <c r="A43" s="28">
        <v>36</v>
      </c>
      <c r="B43" s="14" t="s">
        <v>58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4.25" thickBot="1" x14ac:dyDescent="0.3">
      <c r="A44" s="17">
        <v>37</v>
      </c>
      <c r="B44" s="14" t="s">
        <v>59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44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97.5" thickBot="1" x14ac:dyDescent="0.3">
      <c r="A52" s="17">
        <v>45</v>
      </c>
      <c r="B52" s="16" t="s">
        <v>45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89.25" thickBot="1" x14ac:dyDescent="0.3">
      <c r="A53" s="28">
        <v>46</v>
      </c>
      <c r="B53" s="16" t="s">
        <v>46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4.25" thickBot="1" x14ac:dyDescent="0.3">
      <c r="A54" s="17">
        <v>47</v>
      </c>
      <c r="B54" s="16" t="s">
        <v>47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4.25" thickBot="1" x14ac:dyDescent="0.3">
      <c r="A55" s="28">
        <v>48</v>
      </c>
      <c r="B55" s="16" t="s">
        <v>60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0.25" thickBot="1" x14ac:dyDescent="0.3">
      <c r="A64" s="17">
        <v>57</v>
      </c>
      <c r="B64" s="16" t="s">
        <v>56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2.25" thickBot="1" x14ac:dyDescent="0.3">
      <c r="A65" s="28">
        <v>58</v>
      </c>
      <c r="B65" s="16" t="s">
        <v>57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39" thickBot="1" x14ac:dyDescent="0.3">
      <c r="A66" s="17">
        <v>59</v>
      </c>
      <c r="B66" s="14" t="s">
        <v>48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39" thickBot="1" x14ac:dyDescent="0.3">
      <c r="A67" s="28">
        <v>60</v>
      </c>
      <c r="B67" s="14" t="s">
        <v>49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50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7" t="s">
        <v>64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65</v>
      </c>
      <c r="C75" s="38" t="s">
        <v>5</v>
      </c>
      <c r="D75" s="32">
        <f t="shared" si="0"/>
        <v>672</v>
      </c>
      <c r="E75" s="39"/>
      <c r="F75" s="32">
        <v>960</v>
      </c>
    </row>
    <row r="76" spans="1:6" ht="64.5" thickBot="1" x14ac:dyDescent="0.3">
      <c r="A76" s="17">
        <v>69</v>
      </c>
      <c r="B76" s="37" t="s">
        <v>61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3" t="s">
        <v>28</v>
      </c>
      <c r="C78" s="40" t="s">
        <v>86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4"/>
      <c r="C79" s="41" t="s">
        <v>87</v>
      </c>
      <c r="D79" s="35">
        <f>D8+26*D10+D9+D19+D64+D67+D56+5*D59+5*D61</f>
        <v>7028</v>
      </c>
      <c r="E79" s="35">
        <f>E8+26*E10+E9+E19+E64+E67+E56+5*E59+5*E61</f>
        <v>0</v>
      </c>
      <c r="F79" s="35">
        <f>F8+26*F10+F9+F19+F64+F67+F56+5*F59+5*F61</f>
        <v>10040</v>
      </c>
    </row>
    <row r="80" spans="1:6" x14ac:dyDescent="0.25">
      <c r="B80" s="44"/>
      <c r="C80" s="40" t="s">
        <v>88</v>
      </c>
      <c r="D80" s="35">
        <f>D16+24*D17+25*D68</f>
        <v>2247</v>
      </c>
      <c r="E80" s="35">
        <f>E16+24*E17+25*E68</f>
        <v>0</v>
      </c>
      <c r="F80" s="35">
        <f>F16+24*F17+25*F68</f>
        <v>3210</v>
      </c>
    </row>
    <row r="81" spans="2:6" ht="60" x14ac:dyDescent="0.25">
      <c r="B81" s="44"/>
      <c r="C81" s="42" t="s">
        <v>90</v>
      </c>
      <c r="D81" s="35">
        <f>D12+D11+69*D13+D20+D25+D26+D64+D67+D66+10*D60+8*D58+D56+D57+D61+D30+D31</f>
        <v>29750</v>
      </c>
      <c r="E81" s="35">
        <f t="shared" ref="E81:F81" si="2">E12+E11+69*E13+E20+E25+E26+E64+E67+E66+10*E60+8*E58+E56+E57+E61+E30+E31</f>
        <v>0</v>
      </c>
      <c r="F81" s="35">
        <f t="shared" si="2"/>
        <v>42500</v>
      </c>
    </row>
    <row r="82" spans="2:6" ht="45" x14ac:dyDescent="0.25">
      <c r="B82" s="44"/>
      <c r="C82" s="41" t="s">
        <v>89</v>
      </c>
      <c r="D82" s="35">
        <f>D40+14*D13+D41+14*D15+D66+D33+D34+D35+D56+5*D60+5*D58+D57</f>
        <v>12558</v>
      </c>
      <c r="E82" s="35">
        <f>E40+14*E13+E41+14*E15+E66+E33+E34+E35+E56+5*E60+5*E58+E57</f>
        <v>0</v>
      </c>
      <c r="F82" s="35">
        <f>F40+14*F13+F41+14*F15+F66+F33+F34+F35+F56+5*F60+5*F58+F57</f>
        <v>17940</v>
      </c>
    </row>
    <row r="83" spans="2:6" ht="105" x14ac:dyDescent="0.25">
      <c r="B83" s="45"/>
      <c r="C83" s="42" t="s">
        <v>91</v>
      </c>
      <c r="D83" s="35">
        <f>D14+D18+D21+D22+D23+D27+D28+D29+D32+D36+D37+D38+D39+D42+D43+D44+D45+D46+D47+D48+D49+D50+D51+D52+D53+D54+D55+D62+D63+D65+D69+D70+D73+D74+D75+D76</f>
        <v>48657</v>
      </c>
      <c r="E83" s="35">
        <f>E14+E18+E21+E22+E23+E27+E28+E29+E32+E36+E37+E38+E39+E42+E43+E44+E45+E46+E47+E48+E49+E50+E51+E52+E53+E54+E55+E62+E63+E65+E69+E70+E73+E74+E75+E76</f>
        <v>0</v>
      </c>
      <c r="F83" s="35">
        <f>F14+F18+F21+F22+F23+F27+F28+F29+F32+F36+F37+F38+F39+F42+F43+F44+F45+F46+F47+F48+F49+F50+F51+F52+F53+F54+F55+F62+F63+F65+F69+F70+F73+F74+F75+F76</f>
        <v>69510</v>
      </c>
    </row>
    <row r="84" spans="2:6" x14ac:dyDescent="0.25">
      <c r="B84" s="9" t="s">
        <v>29</v>
      </c>
      <c r="C84" s="8"/>
      <c r="D84" s="10">
        <f>SUM(D78:D83)</f>
        <v>101962</v>
      </c>
      <c r="E84" s="10">
        <f>SUM(E78:E83)</f>
        <v>0</v>
      </c>
      <c r="F84" s="10">
        <f>SUM(F78:F83)</f>
        <v>145660</v>
      </c>
    </row>
    <row r="90" spans="2:6" ht="99" customHeight="1" x14ac:dyDescent="0.25">
      <c r="B90" s="22" t="s">
        <v>53</v>
      </c>
      <c r="C90" s="21">
        <f>((E78*26)+(E79*32)+(E80*1)+(E81*25)+(E82*11)+(E83*5))/100</f>
        <v>0</v>
      </c>
      <c r="E90" t="s">
        <v>63</v>
      </c>
    </row>
    <row r="91" spans="2:6" x14ac:dyDescent="0.25">
      <c r="E91" s="36" t="s">
        <v>62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SWZ.xlsx</dmsv2BaseFileName>
    <dmsv2BaseDisplayName xmlns="http://schemas.microsoft.com/sharepoint/v3">Załącznik nr 3.1 do SWZ</dmsv2BaseDisplayName>
    <dmsv2SWPP2ObjectNumber xmlns="http://schemas.microsoft.com/sharepoint/v3">POST/DYS/OLD/GZ/02585/2025                        </dmsv2SWPP2ObjectNumber>
    <dmsv2SWPP2SumMD5 xmlns="http://schemas.microsoft.com/sharepoint/v3">809b63b63b5b883f85dedfb02d086972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686806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22873295</dmsv2BaseClientSystemDocumentID>
    <dmsv2BaseModifiedByID xmlns="http://schemas.microsoft.com/sharepoint/v3">11704137</dmsv2BaseModifiedByID>
    <dmsv2BaseCreatedByID xmlns="http://schemas.microsoft.com/sharepoint/v3">11704137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XD3KHSRJV2AP-1441292327-10041</_dlc_DocId>
    <_dlc_DocIdUrl xmlns="a19cb1c7-c5c7-46d4-85ae-d83685407bba">
      <Url>https://swpp2.dms.gkpge.pl/sites/38/_layouts/15/DocIdRedir.aspx?ID=XD3KHSRJV2AP-1441292327-10041</Url>
      <Description>XD3KHSRJV2AP-1441292327-10041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8644E5-6C0D-4BD2-A1B6-9BD06B9CFFF3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a19cb1c7-c5c7-46d4-85ae-d83685407bba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AEFDB9C-497E-4B9F-9847-915799BECB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61BD3A-3762-4DC3-878D-0DA25A60FC8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7C8B1EB-6ECD-413C-A7AC-EC679B75C2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2025-07-08T04:22:30Z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0x01018910007218F5CA4627F940A904F08AFB692F3B</vt:lpwstr>
  </property>
  <property fmtid="{D5CDD505-2E9C-101B-9397-08002B2CF9AE}" pid="10" name="_dlc_DocIdItemGuid">
    <vt:lpwstr>02395b70-b63c-4e52-865d-8001336f1859</vt:lpwstr>
  </property>
</Properties>
</file>