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CDP\_CDP - Postępowania zakupowe\EP_111_2024_Remont komory przeładunkowej Bydgoszcz\"/>
    </mc:Choice>
  </mc:AlternateContent>
  <bookViews>
    <workbookView xWindow="-120" yWindow="-120" windowWidth="29040" windowHeight="17640"/>
  </bookViews>
  <sheets>
    <sheet name="Formularz oferty" sheetId="1" r:id="rId1"/>
    <sheet name="Dane wykresu" sheetId="4" state="hidden" r:id="rId2"/>
    <sheet name="Zestawienie kosztów" sheetId="2" r:id="rId3"/>
    <sheet name="Podsumowanie kosztów oferty" sheetId="3" state="hidden" r:id="rId4"/>
  </sheets>
  <definedNames>
    <definedName name="ColumnTitle2">'Zestawienie kosztów'!#REF!</definedName>
    <definedName name="ColumnTitleRegion1..B11.1">'Formularz oferty'!$B$10</definedName>
    <definedName name="ColumnTitleRegion2..B13.1">'Formularz oferty'!$B$12</definedName>
    <definedName name="ColumnTitleRegion3..B15.1">'Formularz oferty'!#REF!</definedName>
    <definedName name="ColumnTitleRegion4..B19.1">'Formularz oferty'!$B$16</definedName>
    <definedName name="_xlnm.Print_Area" localSheetId="0">'Formularz oferty'!$A$1:$F$20</definedName>
    <definedName name="Podatek">'Zestawienie kosztów'!$E$69</definedName>
    <definedName name="RowTitleRegion1..C9">'Formularz oferty'!$B$3</definedName>
    <definedName name="RowTitleRegion1..E14">'Zestawienie kosztów'!$B$68</definedName>
    <definedName name="RowTitleRegion2..F9">'Formularz oferty'!$E$3</definedName>
    <definedName name="TaxRate">'Zestawienie kosztów'!$E$68</definedName>
    <definedName name="_xlnm.Print_Titles" localSheetId="2">'Zestawienie kosztów'!$3:$3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E33" i="2" l="1"/>
  <c r="E26" i="2"/>
  <c r="E25" i="2"/>
  <c r="E24" i="2"/>
  <c r="E23" i="2"/>
  <c r="E8" i="2"/>
  <c r="E41" i="2"/>
  <c r="E40" i="2"/>
  <c r="E39" i="2"/>
  <c r="E51" i="2"/>
  <c r="E52" i="2"/>
  <c r="E50" i="2"/>
  <c r="E49" i="2"/>
  <c r="E48" i="2"/>
  <c r="E47" i="2"/>
  <c r="E46" i="2"/>
  <c r="E45" i="2"/>
  <c r="E44" i="2"/>
  <c r="E43" i="2"/>
  <c r="E38" i="2"/>
  <c r="E37" i="2"/>
  <c r="E34" i="2"/>
  <c r="E35" i="2"/>
  <c r="E36" i="2"/>
  <c r="E32" i="2"/>
  <c r="C16" i="2" l="1"/>
  <c r="C17" i="2"/>
  <c r="C58" i="2"/>
  <c r="C55" i="2" l="1"/>
  <c r="C21" i="2"/>
  <c r="E21" i="2" s="1"/>
  <c r="C18" i="2"/>
  <c r="E18" i="2" s="1"/>
  <c r="E17" i="2"/>
  <c r="E66" i="2"/>
  <c r="E62" i="2"/>
  <c r="E61" i="2"/>
  <c r="E60" i="2"/>
  <c r="E27" i="2"/>
  <c r="E58" i="2"/>
  <c r="E31" i="2"/>
  <c r="E30" i="2"/>
  <c r="E20" i="2"/>
  <c r="E16" i="2"/>
  <c r="E13" i="2"/>
  <c r="E14" i="2"/>
  <c r="E12" i="2"/>
  <c r="C64" i="2"/>
  <c r="E64" i="2" s="1"/>
  <c r="C63" i="2"/>
  <c r="E63" i="2" s="1"/>
  <c r="E55" i="2" l="1"/>
  <c r="C56" i="2"/>
  <c r="E56" i="2" s="1"/>
  <c r="E11" i="2"/>
  <c r="E9" i="2"/>
  <c r="E7" i="2"/>
  <c r="E6" i="2"/>
  <c r="E67" i="2" l="1"/>
  <c r="C7" i="4"/>
  <c r="C3" i="4"/>
  <c r="B4" i="4"/>
  <c r="C6" i="4"/>
  <c r="B7" i="4"/>
  <c r="B3" i="4"/>
  <c r="C5" i="4"/>
  <c r="B6" i="4"/>
  <c r="C4" i="4"/>
  <c r="B5" i="4"/>
  <c r="E69" i="2" l="1"/>
  <c r="E70" i="2" s="1"/>
</calcChain>
</file>

<file path=xl/sharedStrings.xml><?xml version="1.0" encoding="utf-8"?>
<sst xmlns="http://schemas.openxmlformats.org/spreadsheetml/2006/main" count="167" uniqueCount="115">
  <si>
    <t>Formularz oferty budowlanej</t>
  </si>
  <si>
    <t>Imię i nazwisko</t>
  </si>
  <si>
    <t>Adres</t>
  </si>
  <si>
    <t>Miasto, kod pocztowy</t>
  </si>
  <si>
    <t>Telefon</t>
  </si>
  <si>
    <t>E-mail</t>
  </si>
  <si>
    <t>Nazwa projektu</t>
  </si>
  <si>
    <t>Zakres prac</t>
  </si>
  <si>
    <t>Akceptacja właściciela jest tutaj. Wpisz imię i nazwisko właściciela w oświadczeniu potwierdzenia warunków, zawierającym datę ukończenia i łączną kwotę określoną w propozycji firmy. 
Przykładowy tekst: Ja, (imię i nazwisko właściciela), akceptuję powyższy zakres pracy, który ma zostać ukończony do dnia (data ukończenia), za (łączną kwotę).</t>
  </si>
  <si>
    <t>Firma</t>
  </si>
  <si>
    <t>Data</t>
  </si>
  <si>
    <t>W tej komórce wprowadź nazwę firmy wykonawcy</t>
  </si>
  <si>
    <t>W tej komórce wprowadź imię i nazwisko przedstawiciela wykonawcy</t>
  </si>
  <si>
    <t>W tej komórce wprowadź adres wykonawcy</t>
  </si>
  <si>
    <t>W tej komórce wprowadź miasto i kod pocztowy wykonawcy</t>
  </si>
  <si>
    <t>W tej komórce wprowadź numer telefonu wykonawcy</t>
  </si>
  <si>
    <t xml:space="preserve">W tej komórce wprowadź adres e-mail wykonawcy </t>
  </si>
  <si>
    <t>Suma</t>
  </si>
  <si>
    <t>Zestawienie kosztów</t>
  </si>
  <si>
    <t>Lista materiałów i kosztów</t>
  </si>
  <si>
    <t>Ilość</t>
  </si>
  <si>
    <t>Opis</t>
  </si>
  <si>
    <t>Koszt</t>
  </si>
  <si>
    <t>Stawka podatku</t>
  </si>
  <si>
    <t>Podatek</t>
  </si>
  <si>
    <t>Suma końcowa</t>
  </si>
  <si>
    <t>Podsumowanie kosztów oferty</t>
  </si>
  <si>
    <t>Zestawienie materiałów i kosztów</t>
  </si>
  <si>
    <t>Wykres kołowy przedstawiający 5 największych kosztów na materiał. Dane są oparte na tabeli Elementy oferty w arkuszu zestawienia kosztów</t>
  </si>
  <si>
    <t>Uwagi</t>
  </si>
  <si>
    <t>W tej komórce wprowadź uwagi.</t>
  </si>
  <si>
    <t>Oferta dla:</t>
  </si>
  <si>
    <t>Dane Wykonawcy</t>
  </si>
  <si>
    <t>Firma:</t>
  </si>
  <si>
    <t>Farmacol Logistyka Sp. z o.o.</t>
  </si>
  <si>
    <t>ul. Szopienicka 77</t>
  </si>
  <si>
    <t>40 – 431 Katowice</t>
  </si>
  <si>
    <t>Data ważności oferty</t>
  </si>
  <si>
    <t>(minimum 60 dni)</t>
  </si>
  <si>
    <t>Wykluczenia</t>
  </si>
  <si>
    <t xml:space="preserve">Przesłane przez </t>
  </si>
  <si>
    <t>Akceptacja właściciela/pełnomocnika</t>
  </si>
  <si>
    <t xml:space="preserve">Akceptujemy warunki płatności określone przez Zamawiającego w zapytaniu ofertowym.
Zamierzamy powierzyć podwykonawcom wykonanie następujących części zamówienia: (wymienić nazwe podwykonawcy oraz zakres)
</t>
  </si>
  <si>
    <t>epejm@farmacol.com.pl</t>
  </si>
  <si>
    <t xml:space="preserve">Wpisz jeżeli coś nie zostało uwzględnione w ofercie. </t>
  </si>
  <si>
    <r>
      <t>Zakres prac zgodny z zapytaniem ofertowym z dn</t>
    </r>
    <r>
      <rPr>
        <sz val="11"/>
        <rFont val="Arial"/>
        <family val="2"/>
        <charset val="238"/>
        <scheme val="minor"/>
      </rPr>
      <t>ia 28.11.2024</t>
    </r>
  </si>
  <si>
    <t>Jedn.</t>
  </si>
  <si>
    <t>kpl</t>
  </si>
  <si>
    <t xml:space="preserve">SUMA </t>
  </si>
  <si>
    <t>Adaptacja Hali Magazynowej na potrzeby Komory Przeładunkowej</t>
  </si>
  <si>
    <t>Prace demontażowe i rozbiórkowe</t>
  </si>
  <si>
    <t>Konstrukcje wsporcze i montaż bram</t>
  </si>
  <si>
    <t>Ściany działowe i elewacja</t>
  </si>
  <si>
    <t>Drzwi i zabezpieczenia</t>
  </si>
  <si>
    <t>Zabudowa szyb i dodatkowe wykończenia</t>
  </si>
  <si>
    <t>Wyoblenie i cokół przy posadzce</t>
  </si>
  <si>
    <t>Badania i odbiory techniczne</t>
  </si>
  <si>
    <t xml:space="preserve">Demontaż bramy o wymiarach 300x300 cm </t>
  </si>
  <si>
    <t>Rozbiórka ściany elewacyjnej w zakresie niezbędnym do instalacji nowych elementów</t>
  </si>
  <si>
    <t xml:space="preserve">Usunięcie drzwi do pokoju nr 1 </t>
  </si>
  <si>
    <t>Odtworzenie elewacji z użyciem materiałów zgodnych z istniejącą estetyką budynku</t>
  </si>
  <si>
    <t xml:space="preserve">Wykonanie instalacji alarmowej </t>
  </si>
  <si>
    <t xml:space="preserve">Zaklejenie mleczną folią szyb </t>
  </si>
  <si>
    <t>mb</t>
  </si>
  <si>
    <t>Dostawa i montaż nasad kominowych</t>
  </si>
  <si>
    <t>Dokumentacja powykonawcza</t>
  </si>
  <si>
    <t>Profilowanie nawierzchni z kostki brukowej przy nowopowstałej bramie</t>
  </si>
  <si>
    <t>Cięciecie nawierzchni asfaltowej/betonowej</t>
  </si>
  <si>
    <t>Skucie nawierzchni wraz z utylizacją gruzu</t>
  </si>
  <si>
    <r>
      <t>m</t>
    </r>
    <r>
      <rPr>
        <vertAlign val="superscript"/>
        <sz val="11"/>
        <color theme="1" tint="0.34998626667073579"/>
        <rFont val="Arial"/>
        <family val="2"/>
        <charset val="238"/>
        <scheme val="minor"/>
      </rPr>
      <t>2</t>
    </r>
  </si>
  <si>
    <t>Osadzenie obrzeży</t>
  </si>
  <si>
    <t>Ułozenie kostki brukowej na podsypce cementowo-piaskowej (wraz z podbudową z kamienia)</t>
  </si>
  <si>
    <t>Ułozenie odwodnienia typu Aco - połączenie z istniejącym odwodnieniem</t>
  </si>
  <si>
    <t>Wykonanie konstrukcji wsporczej z profili stalowych dla ręcznych bram rolowanych</t>
  </si>
  <si>
    <t xml:space="preserve">Wykonanie konstrukcji wsporczej z profili stalowych dla bram elektrycznych </t>
  </si>
  <si>
    <t>kg</t>
  </si>
  <si>
    <t>Dostawa i montaż bramy elektrycznej</t>
  </si>
  <si>
    <t>szt</t>
  </si>
  <si>
    <t>Wykonanie instalacji wentylacji grawitacyjnej</t>
  </si>
  <si>
    <t xml:space="preserve">Instalacja kompletnego systemu CCTV </t>
  </si>
  <si>
    <t>Zabudowa otworów drzwiowych (wejściowe i na magazyn)</t>
  </si>
  <si>
    <t>Zabudowa podlicznika energii elektrycznej</t>
  </si>
  <si>
    <t>Wykonanie instalacji teletechnicznej</t>
  </si>
  <si>
    <t>Gniazda RJ45</t>
  </si>
  <si>
    <t>Router Microtik hex RG 750</t>
  </si>
  <si>
    <t>Dostawa i montaż szafy rack 19” 12U 600x600</t>
  </si>
  <si>
    <t>UPS 1100W-Fideltronik K1Pro rack</t>
  </si>
  <si>
    <t>patchpanel 24xRJ45 Cat. 5a</t>
  </si>
  <si>
    <t>switch zarządzalny 24 porty PoE+</t>
  </si>
  <si>
    <t>Cisco C1000</t>
  </si>
  <si>
    <t>panel PDU</t>
  </si>
  <si>
    <t>podwójne gniazdko 230V</t>
  </si>
  <si>
    <t>Zakres elektryczny</t>
  </si>
  <si>
    <t>Wykonanie nowych gniazd 1f 230V</t>
  </si>
  <si>
    <t>Wykonanie nowych gniazd 3f 400V</t>
  </si>
  <si>
    <t>Wykonanie osobnego podwójnego gniazdka 1-fazowego 230V w szafie rack, oddzielny wyłącznik różnicowo-prądowy</t>
  </si>
  <si>
    <t>Wykonanie oświetlenia w nowoprojektowanym zadaszeniu, sterowany przez zegar astronomiczny lub przez obsługę komory</t>
  </si>
  <si>
    <t>Zabudowa osłon izolacyjnych z płyty plexi w istniejącej szafie elektrycznej (zapobiegającym dotknięcia przez obsługę elementów znajdujących się pod napięciem)</t>
  </si>
  <si>
    <t>Uzupełnienie istniejącej aparatury o dodatkowe zabezpieczenie różnocowo-prądowe z członem nadmiarowym dobranym do wartości prądu znamionowego nowej bramy, np. 3F RCD-C16</t>
  </si>
  <si>
    <t>Inwentaryzacja obwodów wraz z wykonaniem trwałych opisów wyposażenia szafy oraz kabli/przewodów na odpływach i zasilaniu</t>
  </si>
  <si>
    <t>Utylizacja odpadów powstałych w ramach zadania</t>
  </si>
  <si>
    <t>Centrala Mikster Logginet UNI/ZB</t>
  </si>
  <si>
    <t>Dostawa i montaż 2 ręcznych rolet z prowadnicami</t>
  </si>
  <si>
    <t>Wykonanie ścian działowych z płyt gipsowo-kartonowych (płyta podwójna, obustronnie, wełna mineralna, wykończona, profil 75)</t>
  </si>
  <si>
    <t>Dostawa i montaż drzwi antywłamaniowych PSN</t>
  </si>
  <si>
    <t>Wykonanie stalowej kraty na okno w pokoju nr 1 od strony wewnętrznej</t>
  </si>
  <si>
    <t>oprawy</t>
  </si>
  <si>
    <t>Wykonanie instalacji freonowej, elektrycznej i odprowadzenia skroplin pomiędzy jednostkami wewnętrznymi a jednostkami zewnętrznymi.</t>
  </si>
  <si>
    <t>Dostawę i montaż jednostki wewnętrznej i jednostki zewnętrznej klimatyzacji np. ANDE typ ścienny AND-H09/FAR32 o mocy 2,6 kW</t>
  </si>
  <si>
    <t>Dostawę i montaż jednostki wewnętrznej i jednostki zewnętrznej klimatyzacji np. ANDE typ kasetonowy AND-ALCA-H60/3B o mocy 16,0 kW</t>
  </si>
  <si>
    <t>Dostawę pilotów do sterowania jednostkami wewnętrznymi;</t>
  </si>
  <si>
    <t>Wykonanie zasilania jednostek klimatyzacji</t>
  </si>
  <si>
    <t>Uszczelnienie obudowy szafy elektrycznej gwarantującej zachowanie stopnia ochrony IP zgodnie z oznaczeniem producenta szafy</t>
  </si>
  <si>
    <t>Zabudowa jednostronna szyb płytami GK (Jednostronna płyta GK, wełna mineralna, paroizolacja, C50, wykończenie)</t>
  </si>
  <si>
    <t>Instalacje HVAC i instalacja wentylacji grawitacyjnej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</si>
</sst>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zł&quot;;\-#,##0.00\ &quot;zł&quot;"/>
    <numFmt numFmtId="164" formatCode="_(* #,##0_);_(* \(#,##0\);_(* &quot;-&quot;_);_(@_)"/>
    <numFmt numFmtId="165" formatCode="[&lt;=9999999]###\-####;\(###\)\ ###\-####"/>
    <numFmt numFmtId="166" formatCode=";;;"/>
    <numFmt numFmtId="167" formatCode="#,##0_ ;\-#,##0\ "/>
    <numFmt numFmtId="168" formatCode="[&lt;=9999999]###\-##\-##;\(###\)\ ###\-##\-##"/>
  </numFmts>
  <fonts count="27" x14ac:knownFonts="1">
    <font>
      <sz val="11"/>
      <color theme="1" tint="0.34998626667073579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22"/>
      <color theme="1" tint="0.34998626667073579"/>
      <name val="Impact"/>
      <family val="2"/>
      <scheme val="major"/>
    </font>
    <font>
      <sz val="10"/>
      <color theme="1" tint="0.34998626667073579"/>
      <name val="Arial"/>
      <family val="2"/>
      <scheme val="minor"/>
    </font>
    <font>
      <sz val="14"/>
      <color theme="1" tint="0.34998626667073579"/>
      <name val="Impact"/>
      <family val="2"/>
      <scheme val="major"/>
    </font>
    <font>
      <b/>
      <sz val="11"/>
      <color theme="1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b/>
      <sz val="11"/>
      <color theme="1" tint="0.34998626667073579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4"/>
      <color theme="1" tint="0.34998626667073579"/>
      <name val="Impact"/>
      <family val="2"/>
      <scheme val="maj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charset val="238"/>
      <scheme val="minor"/>
    </font>
    <font>
      <sz val="11"/>
      <color theme="1" tint="0.34998626667073579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24"/>
      <color theme="1" tint="0.34998626667073579"/>
      <name val="Arial"/>
      <family val="2"/>
      <charset val="238"/>
      <scheme val="minor"/>
    </font>
    <font>
      <b/>
      <sz val="14"/>
      <color theme="1" tint="0.34998626667073579"/>
      <name val="Arial"/>
      <family val="2"/>
      <charset val="238"/>
      <scheme val="minor"/>
    </font>
    <font>
      <b/>
      <sz val="16"/>
      <color theme="1" tint="0.34998626667073579"/>
      <name val="Arial"/>
      <family val="2"/>
      <charset val="238"/>
      <scheme val="minor"/>
    </font>
    <font>
      <vertAlign val="superscript"/>
      <sz val="11"/>
      <color theme="1" tint="0.34998626667073579"/>
      <name val="Arial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theme="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rgb="FF0154A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>
      <alignment horizontal="left" wrapText="1"/>
    </xf>
    <xf numFmtId="0" fontId="4" fillId="0" borderId="9" applyNumberFormat="0" applyFill="0" applyProtection="0">
      <alignment vertical="center"/>
    </xf>
    <xf numFmtId="0" fontId="6" fillId="0" borderId="0" applyNumberFormat="0" applyFill="0" applyBorder="0" applyProtection="0"/>
    <xf numFmtId="0" fontId="11" fillId="0" borderId="9">
      <alignment horizontal="left"/>
    </xf>
    <xf numFmtId="0" fontId="9" fillId="0" borderId="2">
      <alignment horizontal="left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7" fontId="8" fillId="0" borderId="0" applyFont="0" applyFill="0" applyBorder="0" applyProtection="0">
      <alignment horizontal="left"/>
    </xf>
    <xf numFmtId="164" fontId="8" fillId="0" borderId="0" applyFont="0" applyFill="0" applyBorder="0" applyAlignment="0" applyProtection="0"/>
    <xf numFmtId="7" fontId="8" fillId="0" borderId="0" applyFont="0" applyFill="0" applyBorder="0" applyProtection="0">
      <alignment horizontal="right"/>
    </xf>
    <xf numFmtId="7" fontId="7" fillId="2" borderId="1" applyAlignment="0" applyProtection="0"/>
    <xf numFmtId="10" fontId="8" fillId="0" borderId="0" applyFont="0" applyFill="0" applyBorder="0" applyProtection="0">
      <alignment horizontal="right"/>
    </xf>
    <xf numFmtId="0" fontId="8" fillId="0" borderId="0" applyNumberFormat="0" applyFont="0" applyFill="0" applyBorder="0">
      <alignment horizontal="right" wrapText="1" indent="1"/>
    </xf>
    <xf numFmtId="0" fontId="8" fillId="0" borderId="0">
      <alignment horizontal="left" vertical="top" wrapText="1"/>
    </xf>
    <xf numFmtId="0" fontId="7" fillId="0" borderId="0">
      <alignment horizontal="right" indent="1"/>
    </xf>
    <xf numFmtId="165" fontId="8" fillId="0" borderId="0" applyFont="0" applyFill="0" applyBorder="0" applyAlignment="0">
      <alignment horizontal="left" wrapText="1"/>
    </xf>
    <xf numFmtId="14" fontId="8" fillId="0" borderId="0" applyFont="0" applyFill="0" applyBorder="0" applyAlignment="0">
      <alignment horizontal="left" wrapText="1"/>
    </xf>
    <xf numFmtId="0" fontId="10" fillId="0" borderId="1" applyNumberFormat="0" applyFont="0" applyFill="0" applyAlignment="0" applyProtection="0"/>
    <xf numFmtId="0" fontId="12" fillId="0" borderId="0" applyNumberFormat="0" applyFill="0" applyBorder="0" applyAlignment="0" applyProtection="0"/>
    <xf numFmtId="0" fontId="8" fillId="0" borderId="4" applyNumberFormat="0" applyProtection="0">
      <alignment vertical="top" wrapText="1"/>
    </xf>
    <xf numFmtId="0" fontId="8" fillId="0" borderId="0">
      <alignment horizontal="right" indent="1"/>
    </xf>
    <xf numFmtId="0" fontId="3" fillId="0" borderId="0">
      <alignment horizontal="left" vertical="center" wrapText="1"/>
    </xf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5" applyNumberFormat="0" applyAlignment="0" applyProtection="0"/>
    <xf numFmtId="0" fontId="17" fillId="6" borderId="6" applyNumberFormat="0" applyAlignment="0" applyProtection="0"/>
    <xf numFmtId="0" fontId="18" fillId="0" borderId="7" applyNumberFormat="0" applyFill="0" applyAlignment="0" applyProtection="0"/>
    <xf numFmtId="0" fontId="19" fillId="7" borderId="8" applyNumberFormat="0" applyAlignment="0" applyProtection="0"/>
    <xf numFmtId="0" fontId="3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63">
    <xf numFmtId="0" fontId="0" fillId="0" borderId="0" xfId="0">
      <alignment horizontal="left" wrapText="1"/>
    </xf>
    <xf numFmtId="0" fontId="5" fillId="0" borderId="0" xfId="0" applyFont="1">
      <alignment horizontal="left" wrapText="1"/>
    </xf>
    <xf numFmtId="0" fontId="4" fillId="0" borderId="9" xfId="1">
      <alignment vertical="center"/>
    </xf>
    <xf numFmtId="0" fontId="11" fillId="0" borderId="9" xfId="3">
      <alignment horizontal="left"/>
    </xf>
    <xf numFmtId="0" fontId="0" fillId="0" borderId="1" xfId="17" applyFont="1" applyAlignment="1">
      <alignment horizontal="left" wrapText="1"/>
    </xf>
    <xf numFmtId="0" fontId="8" fillId="0" borderId="4" xfId="19">
      <alignment vertical="top" wrapText="1"/>
    </xf>
    <xf numFmtId="0" fontId="12" fillId="0" borderId="0" xfId="18"/>
    <xf numFmtId="0" fontId="6" fillId="0" borderId="0" xfId="2"/>
    <xf numFmtId="0" fontId="6" fillId="0" borderId="3" xfId="2" applyBorder="1"/>
    <xf numFmtId="166" fontId="2" fillId="0" borderId="0" xfId="21" applyNumberFormat="1" applyFont="1" applyAlignment="1">
      <alignment horizontal="left" vertical="center"/>
    </xf>
    <xf numFmtId="0" fontId="0" fillId="0" borderId="0" xfId="0">
      <alignment horizontal="left" wrapText="1"/>
    </xf>
    <xf numFmtId="3" fontId="0" fillId="0" borderId="1" xfId="17" applyNumberFormat="1" applyFont="1" applyFill="1" applyAlignment="1">
      <alignment horizontal="left" wrapText="1"/>
    </xf>
    <xf numFmtId="0" fontId="8" fillId="0" borderId="1" xfId="5" applyFill="1" applyBorder="1" applyAlignment="1">
      <alignment horizontal="left" wrapText="1"/>
    </xf>
    <xf numFmtId="0" fontId="0" fillId="0" borderId="0" xfId="0" applyProtection="1">
      <alignment horizontal="left" wrapText="1"/>
      <protection locked="0"/>
    </xf>
    <xf numFmtId="0" fontId="21" fillId="0" borderId="0" xfId="0" applyFont="1" applyBorder="1" applyProtection="1">
      <alignment horizontal="left" wrapText="1"/>
      <protection locked="0"/>
    </xf>
    <xf numFmtId="0" fontId="22" fillId="0" borderId="0" xfId="0" applyFont="1" applyBorder="1" applyAlignment="1">
      <alignment horizontal="left"/>
    </xf>
    <xf numFmtId="0" fontId="22" fillId="0" borderId="0" xfId="0" applyFont="1" applyBorder="1">
      <alignment horizontal="left" wrapText="1"/>
    </xf>
    <xf numFmtId="0" fontId="23" fillId="0" borderId="1" xfId="1" applyFont="1" applyBorder="1" applyAlignment="1" applyProtection="1">
      <alignment vertical="center"/>
      <protection locked="0"/>
    </xf>
    <xf numFmtId="0" fontId="24" fillId="0" borderId="0" xfId="2" applyFont="1" applyBorder="1" applyAlignment="1" applyProtection="1">
      <protection locked="0"/>
    </xf>
    <xf numFmtId="7" fontId="21" fillId="32" borderId="10" xfId="9" applyFont="1" applyFill="1" applyBorder="1" applyAlignment="1" applyProtection="1">
      <alignment horizontal="right" vertical="center"/>
      <protection locked="0"/>
    </xf>
    <xf numFmtId="0" fontId="0" fillId="32" borderId="1" xfId="17" applyFont="1" applyFill="1" applyAlignment="1">
      <alignment horizontal="left" wrapText="1"/>
    </xf>
    <xf numFmtId="168" fontId="0" fillId="32" borderId="1" xfId="17" applyNumberFormat="1" applyFont="1" applyFill="1" applyAlignment="1">
      <alignment horizontal="left" wrapText="1"/>
    </xf>
    <xf numFmtId="14" fontId="0" fillId="32" borderId="1" xfId="17" applyNumberFormat="1" applyFont="1" applyFill="1" applyAlignment="1">
      <alignment horizontal="left" wrapText="1"/>
    </xf>
    <xf numFmtId="7" fontId="21" fillId="0" borderId="10" xfId="9" applyNumberFormat="1" applyFont="1" applyFill="1" applyBorder="1" applyAlignment="1">
      <alignment horizontal="center" vertical="center"/>
    </xf>
    <xf numFmtId="7" fontId="22" fillId="0" borderId="10" xfId="9" applyNumberFormat="1" applyFont="1" applyBorder="1" applyAlignment="1">
      <alignment horizontal="center" vertical="center"/>
    </xf>
    <xf numFmtId="0" fontId="21" fillId="0" borderId="10" xfId="9" applyNumberFormat="1" applyFont="1" applyFill="1" applyBorder="1" applyAlignment="1" applyProtection="1">
      <alignment horizontal="center" vertical="center"/>
      <protection locked="0"/>
    </xf>
    <xf numFmtId="10" fontId="21" fillId="0" borderId="10" xfId="11" applyFont="1" applyBorder="1" applyAlignment="1" applyProtection="1">
      <alignment horizontal="center" vertical="center"/>
      <protection locked="0"/>
    </xf>
    <xf numFmtId="7" fontId="21" fillId="2" borderId="10" xfId="10" applyFont="1" applyBorder="1" applyAlignment="1" applyProtection="1">
      <alignment horizontal="center" vertical="center"/>
      <protection locked="0"/>
    </xf>
    <xf numFmtId="7" fontId="22" fillId="0" borderId="16" xfId="0" applyNumberFormat="1" applyFont="1" applyBorder="1" applyAlignment="1">
      <alignment horizontal="center" vertical="center"/>
    </xf>
    <xf numFmtId="0" fontId="0" fillId="0" borderId="10" xfId="0" applyFill="1" applyBorder="1">
      <alignment horizontal="left" wrapText="1"/>
    </xf>
    <xf numFmtId="0" fontId="21" fillId="0" borderId="10" xfId="0" applyFont="1" applyBorder="1">
      <alignment horizontal="left" wrapText="1"/>
    </xf>
    <xf numFmtId="2" fontId="21" fillId="0" borderId="10" xfId="9" applyNumberFormat="1" applyFont="1" applyFill="1" applyBorder="1" applyAlignment="1" applyProtection="1">
      <alignment horizontal="center" vertical="center"/>
      <protection locked="0"/>
    </xf>
    <xf numFmtId="1" fontId="21" fillId="0" borderId="10" xfId="9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9" fillId="0" borderId="2" xfId="4">
      <alignment horizontal="left"/>
    </xf>
    <xf numFmtId="14" fontId="0" fillId="0" borderId="1" xfId="16" applyFont="1" applyBorder="1">
      <alignment horizontal="left" wrapText="1"/>
    </xf>
    <xf numFmtId="0" fontId="4" fillId="0" borderId="9" xfId="1">
      <alignment vertical="center"/>
    </xf>
    <xf numFmtId="0" fontId="0" fillId="32" borderId="0" xfId="13" applyFont="1" applyFill="1">
      <alignment horizontal="left" vertical="top" wrapText="1"/>
    </xf>
    <xf numFmtId="0" fontId="8" fillId="32" borderId="0" xfId="13" applyFill="1">
      <alignment horizontal="left" vertical="top" wrapText="1"/>
    </xf>
    <xf numFmtId="0" fontId="0" fillId="32" borderId="3" xfId="13" applyFont="1" applyFill="1" applyBorder="1">
      <alignment horizontal="left" vertical="top" wrapText="1"/>
    </xf>
    <xf numFmtId="0" fontId="6" fillId="0" borderId="0" xfId="2"/>
    <xf numFmtId="0" fontId="0" fillId="0" borderId="0" xfId="0">
      <alignment horizontal="left" wrapText="1"/>
    </xf>
    <xf numFmtId="0" fontId="0" fillId="0" borderId="1" xfId="17" applyFont="1" applyAlignment="1">
      <alignment horizontal="left" vertical="top" wrapText="1"/>
    </xf>
    <xf numFmtId="0" fontId="0" fillId="0" borderId="0" xfId="13" applyFont="1">
      <alignment horizontal="left" vertical="top" wrapText="1"/>
    </xf>
    <xf numFmtId="0" fontId="8" fillId="0" borderId="0" xfId="13">
      <alignment horizontal="left" vertical="top" wrapText="1"/>
    </xf>
    <xf numFmtId="0" fontId="0" fillId="33" borderId="13" xfId="0" applyFill="1" applyBorder="1" applyAlignment="1">
      <alignment horizontal="center" wrapText="1"/>
    </xf>
    <xf numFmtId="0" fontId="0" fillId="33" borderId="11" xfId="0" applyFill="1" applyBorder="1" applyAlignment="1">
      <alignment horizontal="center" wrapText="1"/>
    </xf>
    <xf numFmtId="0" fontId="0" fillId="33" borderId="12" xfId="0" applyFill="1" applyBorder="1" applyAlignment="1">
      <alignment horizontal="center" wrapText="1"/>
    </xf>
    <xf numFmtId="0" fontId="21" fillId="0" borderId="13" xfId="20" applyFont="1" applyBorder="1" applyAlignment="1" applyProtection="1">
      <alignment horizontal="right" vertical="center"/>
      <protection locked="0"/>
    </xf>
    <xf numFmtId="0" fontId="21" fillId="0" borderId="11" xfId="20" applyFont="1" applyBorder="1" applyAlignment="1" applyProtection="1">
      <alignment horizontal="right" vertical="center"/>
      <protection locked="0"/>
    </xf>
    <xf numFmtId="0" fontId="21" fillId="0" borderId="12" xfId="20" applyFont="1" applyBorder="1" applyAlignment="1" applyProtection="1">
      <alignment horizontal="right" vertical="center"/>
      <protection locked="0"/>
    </xf>
    <xf numFmtId="0" fontId="21" fillId="0" borderId="13" xfId="14" applyFont="1" applyBorder="1" applyAlignment="1" applyProtection="1">
      <alignment horizontal="right" vertical="center"/>
      <protection locked="0"/>
    </xf>
    <xf numFmtId="0" fontId="21" fillId="0" borderId="11" xfId="14" applyFont="1" applyBorder="1" applyAlignment="1" applyProtection="1">
      <alignment horizontal="right" vertical="center"/>
      <protection locked="0"/>
    </xf>
    <xf numFmtId="0" fontId="21" fillId="0" borderId="12" xfId="14" applyFont="1" applyBorder="1" applyAlignment="1" applyProtection="1">
      <alignment horizontal="right" vertical="center"/>
      <protection locked="0"/>
    </xf>
    <xf numFmtId="0" fontId="25" fillId="0" borderId="13" xfId="7" applyNumberFormat="1" applyFont="1" applyFill="1" applyBorder="1" applyAlignment="1">
      <alignment horizontal="center" vertical="center" wrapText="1"/>
    </xf>
    <xf numFmtId="0" fontId="25" fillId="0" borderId="11" xfId="7" applyNumberFormat="1" applyFont="1" applyFill="1" applyBorder="1" applyAlignment="1">
      <alignment horizontal="center" vertical="center" wrapText="1"/>
    </xf>
    <xf numFmtId="0" fontId="25" fillId="0" borderId="12" xfId="7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15" xfId="0" applyFont="1" applyBorder="1" applyAlignment="1">
      <alignment horizontal="right" vertical="center" wrapText="1"/>
    </xf>
    <xf numFmtId="0" fontId="0" fillId="33" borderId="13" xfId="0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 vertical="center" wrapText="1"/>
    </xf>
    <xf numFmtId="0" fontId="0" fillId="33" borderId="12" xfId="0" applyFill="1" applyBorder="1" applyAlignment="1">
      <alignment horizontal="center" vertical="center" wrapText="1"/>
    </xf>
  </cellXfs>
  <cellStyles count="53">
    <cellStyle name="20% — akcent 1" xfId="30" builtinId="30" customBuiltin="1"/>
    <cellStyle name="20% — akcent 2" xfId="34" builtinId="34" customBuiltin="1"/>
    <cellStyle name="20% — akcent 3" xfId="38" builtinId="38" customBuiltin="1"/>
    <cellStyle name="20% — akcent 4" xfId="42" builtinId="42" customBuiltin="1"/>
    <cellStyle name="20% — akcent 5" xfId="46" builtinId="46" customBuiltin="1"/>
    <cellStyle name="20% — akcent 6" xfId="50" builtinId="50" customBuiltin="1"/>
    <cellStyle name="40% — akcent 1" xfId="31" builtinId="31" customBuiltin="1"/>
    <cellStyle name="40% — akcent 2" xfId="35" builtinId="35" customBuiltin="1"/>
    <cellStyle name="40% — akcent 3" xfId="39" builtinId="39" customBuiltin="1"/>
    <cellStyle name="40% — akcent 4" xfId="43" builtinId="43" customBuiltin="1"/>
    <cellStyle name="40% — akcent 5" xfId="47" builtinId="47" customBuiltin="1"/>
    <cellStyle name="40% — akcent 6" xfId="51" builtinId="51" customBuiltin="1"/>
    <cellStyle name="60% — akcent 1" xfId="32" builtinId="32" customBuiltin="1"/>
    <cellStyle name="60% — akcent 2" xfId="36" builtinId="36" customBuiltin="1"/>
    <cellStyle name="60% — akcent 3" xfId="40" builtinId="40" customBuiltin="1"/>
    <cellStyle name="60% — akcent 4" xfId="44" builtinId="44" customBuiltin="1"/>
    <cellStyle name="60% — akcent 5" xfId="48" builtinId="48" customBuiltin="1"/>
    <cellStyle name="60% — akcent 6" xfId="52" builtinId="52" customBuiltin="1"/>
    <cellStyle name="Akcent 1" xfId="29" builtinId="29" customBuiltin="1"/>
    <cellStyle name="Akcent 2" xfId="33" builtinId="33" customBuiltin="1"/>
    <cellStyle name="Akcent 3" xfId="37" builtinId="37" customBuiltin="1"/>
    <cellStyle name="Akcent 4" xfId="41" builtinId="41" customBuiltin="1"/>
    <cellStyle name="Akcent 5" xfId="45" builtinId="45" customBuiltin="1"/>
    <cellStyle name="Akcent 6" xfId="49" builtinId="49" customBuiltin="1"/>
    <cellStyle name="Dane wejściowe" xfId="17" builtinId="20" customBuiltin="1"/>
    <cellStyle name="Dane wyjściowe" xfId="25" builtinId="21" customBuiltin="1"/>
    <cellStyle name="Data" xfId="16"/>
    <cellStyle name="Dobry" xfId="22" builtinId="26" customBuiltin="1"/>
    <cellStyle name="Dziesiętny" xfId="7" builtinId="3" customBuiltin="1"/>
    <cellStyle name="Dziesiętny [0]" xfId="8" builtinId="6" customBuiltin="1"/>
    <cellStyle name="Etykieta stawki podatkowej" xfId="20"/>
    <cellStyle name="Hiperłącze" xfId="5" builtinId="8" customBuiltin="1"/>
    <cellStyle name="Komórka połączona" xfId="27" builtinId="24" customBuiltin="1"/>
    <cellStyle name="Komórka zaznaczona" xfId="28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18" builtinId="19" customBuiltin="1"/>
    <cellStyle name="Neutralny" xfId="24" builtinId="28" customBuiltin="1"/>
    <cellStyle name="Normalny" xfId="0" builtinId="0" customBuiltin="1"/>
    <cellStyle name="Obliczenia" xfId="26" builtinId="22" customBuiltin="1"/>
    <cellStyle name="Odwiedzone hiperłącze" xfId="6" builtinId="9" customBuiltin="1"/>
    <cellStyle name="Procentowy" xfId="11" builtinId="5" customBuiltin="1"/>
    <cellStyle name="Suma" xfId="14" builtinId="25" customBuiltin="1"/>
    <cellStyle name="Tekst objaśnienia" xfId="13" builtinId="53" customBuiltin="1"/>
    <cellStyle name="Tekst ostrzeżenia" xfId="12" builtinId="11" customBuiltin="1"/>
    <cellStyle name="Telefon" xfId="15"/>
    <cellStyle name="Tytuł" xfId="1" builtinId="15" customBuiltin="1"/>
    <cellStyle name="Uwaga" xfId="19" builtinId="10" customBuiltin="1"/>
    <cellStyle name="Walutowy" xfId="9" builtinId="4" customBuiltin="1"/>
    <cellStyle name="Walutowy [0]" xfId="10" builtinId="7" customBuiltin="1"/>
    <cellStyle name="z tekstu ukrytego" xfId="21"/>
    <cellStyle name="Zły" xfId="23" builtinId="27" customBuiltin="1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none">
          <fgColor auto="1"/>
          <bgColor auto="1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  <bottom style="thin">
          <color theme="1"/>
        </bottom>
      </border>
    </dxf>
    <dxf>
      <font>
        <b/>
        <color theme="1"/>
      </font>
      <border>
        <bottom style="thin">
          <color theme="1"/>
        </bottom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border>
        <top style="thin">
          <color theme="0" tint="-0.24994659260841701"/>
        </top>
        <bottom style="thin">
          <color theme="0" tint="-0.24994659260841701"/>
        </bottom>
        <horizontal style="thin">
          <color theme="0" tint="-0.24994659260841701"/>
        </horizontal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ont>
        <b/>
        <i val="0"/>
        <color theme="1" tint="0.34998626667073579"/>
      </font>
      <fill>
        <patternFill patternType="solid">
          <fgColor theme="1"/>
          <bgColor theme="0"/>
        </patternFill>
      </fill>
      <border diagonalUp="0" diagonalDown="0">
        <left/>
        <right/>
        <top/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2" defaultTableStyle="ConstructionBidSheet_table1" defaultPivotStyle="PivotStyleLight16">
    <tableStyle name="ConstructionBidSheet_table1" pivot="0" count="6">
      <tableStyleElement type="headerRow" dxfId="13"/>
      <tableStyleElement type="totalRow" dxfId="12"/>
      <tableStyleElement type="lastColumn" dxfId="11"/>
      <tableStyleElement type="firstRowStripe" dxfId="10"/>
      <tableStyleElement type="lastHeaderCell" dxfId="9"/>
      <tableStyleElement type="lastTotalCell" dxfId="8"/>
    </tableStyle>
    <tableStyle name="Koszt" pivot="0" count="6"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</tableStyles>
  <colors>
    <mruColors>
      <color rgb="FFA8D3FE"/>
      <color rgb="FF0154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9525459317585304E-2"/>
          <c:y val="0.12356362153496786"/>
          <c:w val="0.42847104111986001"/>
          <c:h val="0.71570836396422688"/>
        </c:manualLayout>
      </c:layout>
      <c:pieChart>
        <c:varyColors val="1"/>
        <c:ser>
          <c:idx val="0"/>
          <c:order val="0"/>
          <c:cat>
            <c:numRef>
              <c:f>'Dane wykresu'!$B$3:$B$7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cat>
          <c:val>
            <c:numRef>
              <c:f>'Dane wykresu'!$C$3:$C$7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96-48DC-98CB-EC412D7E0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solidFill>
            <a:schemeClr val="bg1"/>
          </a:solidFill>
        </a:ln>
      </c:spPr>
    </c:plotArea>
    <c:legend>
      <c:legendPos val="r"/>
      <c:layout>
        <c:manualLayout>
          <c:xMode val="edge"/>
          <c:yMode val="edge"/>
          <c:x val="0.58773826610685587"/>
          <c:y val="7.7780899794164735E-2"/>
          <c:w val="0.36286308334115808"/>
          <c:h val="0.82782393424398049"/>
        </c:manualLayout>
      </c:layout>
      <c:overlay val="0"/>
      <c:txPr>
        <a:bodyPr/>
        <a:lstStyle/>
        <a:p>
          <a:pPr rtl="0">
            <a:defRPr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1905000</xdr:colOff>
      <xdr:row>0</xdr:row>
      <xdr:rowOff>108558</xdr:rowOff>
    </xdr:from>
    <xdr:to>
      <xdr:col>5</xdr:col>
      <xdr:colOff>2981190</xdr:colOff>
      <xdr:row>0</xdr:row>
      <xdr:rowOff>701067</xdr:rowOff>
    </xdr:to>
    <xdr:pic>
      <xdr:nvPicPr>
        <xdr:cNvPr id="2" name="Symbol zastępczy logo" descr="Symbol zastępczy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077325" y="108558"/>
          <a:ext cx="1076190" cy="5925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38100</xdr:rowOff>
    </xdr:from>
    <xdr:to>
      <xdr:col>2</xdr:col>
      <xdr:colOff>2584450</xdr:colOff>
      <xdr:row>2</xdr:row>
      <xdr:rowOff>4114800</xdr:rowOff>
    </xdr:to>
    <xdr:graphicFrame macro="">
      <xdr:nvGraphicFramePr>
        <xdr:cNvPr id="2" name="Top5Costs_Chart" descr="Wykres kołowy przedstawiający 5 największych kosztów na materiał. Dane są oparte na tabeli elementów oferty w arkuszu zestawienia kosztów">
          <a:extLst>
            <a:ext uri="{FF2B5EF4-FFF2-40B4-BE49-F238E27FC236}">
              <a16:creationId xmlns:a16="http://schemas.microsoft.com/office/drawing/2014/main" id="{14BA8CEF-CEEB-465E-A781-EB3B9C45E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ConstructionBidSheet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8B31C"/>
      </a:accent1>
      <a:accent2>
        <a:srgbClr val="499000"/>
      </a:accent2>
      <a:accent3>
        <a:srgbClr val="D94717"/>
      </a:accent3>
      <a:accent4>
        <a:srgbClr val="2374B8"/>
      </a:accent4>
      <a:accent5>
        <a:srgbClr val="E77712"/>
      </a:accent5>
      <a:accent6>
        <a:srgbClr val="7947A9"/>
      </a:accent6>
      <a:hlink>
        <a:srgbClr val="2374B8"/>
      </a:hlink>
      <a:folHlink>
        <a:srgbClr val="7947A9"/>
      </a:folHlink>
    </a:clrScheme>
    <a:fontScheme name="ConstructionBidSheet_fonts">
      <a:majorFont>
        <a:latin typeface="Impact"/>
        <a:ea typeface=""/>
        <a:cs typeface=""/>
      </a:majorFont>
      <a:minorFont>
        <a:latin typeface="Arial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>
    <a:spDef>
      <a:spPr>
        <a:noFill/>
        <a:ln w="28575">
          <a:solidFill>
            <a:schemeClr val="accent1"/>
          </a:solidFill>
        </a:ln>
        <a:effectLst/>
      </a:spPr>
      <a:bodyPr vertOverflow="clip" horzOverflow="clip" rtlCol="0" anchor="ctr"/>
      <a:lstStyle>
        <a:defPPr algn="l">
          <a:defRPr sz="1000" b="1"/>
        </a:defPPr>
      </a:lstStyle>
      <a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pejm@farmacol.com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F19"/>
  <sheetViews>
    <sheetView showGridLines="0" tabSelected="1" view="pageBreakPreview" zoomScale="115" zoomScaleNormal="100" zoomScaleSheetLayoutView="115" workbookViewId="0">
      <selection activeCell="C8" sqref="C8:C9"/>
    </sheetView>
  </sheetViews>
  <sheetFormatPr defaultRowHeight="30" customHeight="1" x14ac:dyDescent="0.2"/>
  <cols>
    <col min="1" max="1" width="2.625" customWidth="1"/>
    <col min="2" max="2" width="23.875" customWidth="1"/>
    <col min="3" max="3" width="41.125" customWidth="1"/>
    <col min="4" max="4" width="2.625" customWidth="1"/>
    <col min="5" max="5" width="23.875" customWidth="1"/>
    <col min="6" max="6" width="41.125" customWidth="1"/>
    <col min="7" max="7" width="2.625" customWidth="1"/>
  </cols>
  <sheetData>
    <row r="1" spans="2:6" ht="65.099999999999994" customHeight="1" thickBot="1" x14ac:dyDescent="0.25">
      <c r="B1" s="36" t="s">
        <v>0</v>
      </c>
      <c r="C1" s="36"/>
      <c r="D1" s="36"/>
      <c r="E1" s="36"/>
      <c r="F1" s="2"/>
    </row>
    <row r="2" spans="2:6" ht="35.1" customHeight="1" thickTop="1" x14ac:dyDescent="0.25">
      <c r="B2" s="40" t="s">
        <v>31</v>
      </c>
      <c r="C2" s="40"/>
      <c r="E2" s="7" t="s">
        <v>32</v>
      </c>
      <c r="F2" s="7"/>
    </row>
    <row r="3" spans="2:6" ht="45" customHeight="1" x14ac:dyDescent="0.2">
      <c r="B3" t="s">
        <v>33</v>
      </c>
      <c r="C3" s="4" t="s">
        <v>34</v>
      </c>
      <c r="D3" s="1"/>
      <c r="E3" t="s">
        <v>9</v>
      </c>
      <c r="F3" s="20" t="s">
        <v>11</v>
      </c>
    </row>
    <row r="4" spans="2:6" ht="30" customHeight="1" x14ac:dyDescent="0.2">
      <c r="B4" t="s">
        <v>2</v>
      </c>
      <c r="C4" s="4" t="s">
        <v>35</v>
      </c>
      <c r="D4" s="1"/>
      <c r="E4" t="s">
        <v>1</v>
      </c>
      <c r="F4" s="20" t="s">
        <v>12</v>
      </c>
    </row>
    <row r="5" spans="2:6" ht="30" customHeight="1" x14ac:dyDescent="0.2">
      <c r="B5" t="s">
        <v>3</v>
      </c>
      <c r="C5" s="4" t="s">
        <v>36</v>
      </c>
      <c r="D5" s="1"/>
      <c r="E5" t="s">
        <v>2</v>
      </c>
      <c r="F5" s="20" t="s">
        <v>13</v>
      </c>
    </row>
    <row r="6" spans="2:6" ht="30" customHeight="1" x14ac:dyDescent="0.2">
      <c r="B6" t="s">
        <v>4</v>
      </c>
      <c r="C6" s="11">
        <v>519181308</v>
      </c>
      <c r="D6" s="1"/>
      <c r="E6" t="s">
        <v>3</v>
      </c>
      <c r="F6" s="20" t="s">
        <v>14</v>
      </c>
    </row>
    <row r="7" spans="2:6" ht="30" customHeight="1" x14ac:dyDescent="0.2">
      <c r="B7" t="s">
        <v>5</v>
      </c>
      <c r="C7" s="12" t="s">
        <v>43</v>
      </c>
      <c r="D7" s="1"/>
      <c r="E7" t="s">
        <v>4</v>
      </c>
      <c r="F7" s="21" t="s">
        <v>15</v>
      </c>
    </row>
    <row r="8" spans="2:6" ht="28.5" x14ac:dyDescent="0.2">
      <c r="B8" s="41" t="s">
        <v>6</v>
      </c>
      <c r="C8" s="42" t="s">
        <v>49</v>
      </c>
      <c r="D8" s="1"/>
      <c r="E8" t="s">
        <v>5</v>
      </c>
      <c r="F8" s="20" t="s">
        <v>16</v>
      </c>
    </row>
    <row r="9" spans="2:6" ht="14.25" x14ac:dyDescent="0.2">
      <c r="B9" s="41"/>
      <c r="C9" s="42"/>
      <c r="D9" s="1"/>
      <c r="E9" t="s">
        <v>37</v>
      </c>
      <c r="F9" s="22" t="s">
        <v>38</v>
      </c>
    </row>
    <row r="10" spans="2:6" ht="35.1" customHeight="1" thickBot="1" x14ac:dyDescent="0.3">
      <c r="B10" s="3" t="s">
        <v>7</v>
      </c>
      <c r="C10" s="3"/>
      <c r="D10" s="3"/>
      <c r="E10" s="3"/>
      <c r="F10" s="3"/>
    </row>
    <row r="11" spans="2:6" ht="15" thickTop="1" x14ac:dyDescent="0.2">
      <c r="B11" s="43" t="s">
        <v>45</v>
      </c>
      <c r="C11" s="44"/>
      <c r="D11" s="44"/>
      <c r="E11" s="44"/>
      <c r="F11" s="44"/>
    </row>
    <row r="12" spans="2:6" ht="35.1" customHeight="1" thickBot="1" x14ac:dyDescent="0.3">
      <c r="B12" s="3" t="s">
        <v>39</v>
      </c>
      <c r="C12" s="3"/>
      <c r="D12" s="3"/>
      <c r="E12" s="3"/>
      <c r="F12" s="3"/>
    </row>
    <row r="13" spans="2:6" ht="45" customHeight="1" thickTop="1" x14ac:dyDescent="0.2">
      <c r="B13" s="37" t="s">
        <v>44</v>
      </c>
      <c r="C13" s="38"/>
      <c r="D13" s="38"/>
      <c r="E13" s="38"/>
      <c r="F13" s="38"/>
    </row>
    <row r="14" spans="2:6" s="10" customFormat="1" ht="35.1" customHeight="1" thickBot="1" x14ac:dyDescent="0.3">
      <c r="B14" s="3" t="s">
        <v>29</v>
      </c>
      <c r="C14" s="3"/>
      <c r="D14" s="3"/>
      <c r="E14" s="3"/>
      <c r="F14" s="3"/>
    </row>
    <row r="15" spans="2:6" s="10" customFormat="1" ht="45" customHeight="1" thickTop="1" x14ac:dyDescent="0.2">
      <c r="B15" s="43" t="s">
        <v>42</v>
      </c>
      <c r="C15" s="44"/>
      <c r="D15" s="44"/>
      <c r="E15" s="44"/>
      <c r="F15" s="44"/>
    </row>
    <row r="16" spans="2:6" ht="30" customHeight="1" thickBot="1" x14ac:dyDescent="0.3">
      <c r="B16" s="3" t="s">
        <v>41</v>
      </c>
      <c r="C16" s="3"/>
      <c r="D16" s="3"/>
      <c r="E16" s="3"/>
      <c r="F16" s="3"/>
    </row>
    <row r="17" spans="2:6" ht="95.1" customHeight="1" thickTop="1" x14ac:dyDescent="0.2">
      <c r="B17" s="39" t="s">
        <v>8</v>
      </c>
      <c r="C17" s="39"/>
      <c r="D17" s="39"/>
      <c r="E17" s="39"/>
      <c r="F17" s="39"/>
    </row>
    <row r="18" spans="2:6" ht="30" customHeight="1" x14ac:dyDescent="0.2">
      <c r="B18" s="33"/>
      <c r="C18" s="33"/>
      <c r="E18" s="35"/>
      <c r="F18" s="35"/>
    </row>
    <row r="19" spans="2:6" ht="18" customHeight="1" x14ac:dyDescent="0.25">
      <c r="B19" s="34" t="s">
        <v>40</v>
      </c>
      <c r="C19" s="34"/>
      <c r="E19" s="34" t="s">
        <v>10</v>
      </c>
      <c r="F19" s="34"/>
    </row>
  </sheetData>
  <dataConsolidate/>
  <mergeCells count="12">
    <mergeCell ref="B18:C18"/>
    <mergeCell ref="B19:C19"/>
    <mergeCell ref="E19:F19"/>
    <mergeCell ref="E18:F18"/>
    <mergeCell ref="B1:E1"/>
    <mergeCell ref="B13:F13"/>
    <mergeCell ref="B17:F17"/>
    <mergeCell ref="B2:C2"/>
    <mergeCell ref="B8:B9"/>
    <mergeCell ref="C8:C9"/>
    <mergeCell ref="B11:F11"/>
    <mergeCell ref="B15:F15"/>
  </mergeCells>
  <conditionalFormatting sqref="B11 B13 B17">
    <cfRule type="expression" dxfId="1" priority="2">
      <formula>B11=""</formula>
    </cfRule>
  </conditionalFormatting>
  <conditionalFormatting sqref="B15">
    <cfRule type="expression" dxfId="0" priority="1">
      <formula>B15=""</formula>
    </cfRule>
  </conditionalFormatting>
  <dataValidations count="23">
    <dataValidation allowBlank="1" showInputMessage="1" showErrorMessage="1" prompt="Utwórz formularz oferty budowlanej w tym skoroszycie. W tym arkuszu wprowadź informacje o właścicielu i wykonawcy, zakresie pracy i nieuwzględnionych szczegółach" sqref="A1"/>
    <dataValidation allowBlank="1" showInputMessage="1" showErrorMessage="1" prompt="W tej komórce dodaj logo firmy" sqref="F1"/>
    <dataValidation allowBlank="1" showInputMessage="1" showErrorMessage="1" prompt="Wprowadź informacje o wykonawcy w komórkach od E3 do F9" sqref="E2:F2"/>
    <dataValidation allowBlank="1" showInputMessage="1" showErrorMessage="1" prompt="W komórce po prawej stronie wprowadź datę ukończenia" sqref="E9"/>
    <dataValidation allowBlank="1" showInputMessage="1" showErrorMessage="1" prompt="W komórce po prawej stronie wprowadź imię i nazwisko właściciela" sqref="B3"/>
    <dataValidation allowBlank="1" showInputMessage="1" showErrorMessage="1" prompt="W komórce po prawej stronie wprowadź adres właściciela" sqref="B4"/>
    <dataValidation allowBlank="1" showInputMessage="1" showErrorMessage="1" prompt="W komórce po prawej stronie wprowadź miasto i kod pocztowy właściciela" sqref="B5"/>
    <dataValidation allowBlank="1" showInputMessage="1" showErrorMessage="1" prompt="W komórce po prawej stronie wprowadź numer telefonu właściciela" sqref="B6"/>
    <dataValidation allowBlank="1" showInputMessage="1" showErrorMessage="1" prompt="W komórce po prawej stronie wprowadź adres e-mail właściciela" sqref="B7"/>
    <dataValidation allowBlank="1" showInputMessage="1" showErrorMessage="1" prompt="W komórce po prawej stronie wprowadź nazwę projektu" sqref="B8:B9"/>
    <dataValidation allowBlank="1" showInputMessage="1" showErrorMessage="1" prompt="W komórce po prawej stronie wprowadź nazwę firmy wykonawcy" sqref="E3"/>
    <dataValidation allowBlank="1" showInputMessage="1" showErrorMessage="1" prompt="W komórce po prawej stronie wprowadź nazwę wykonawcy" sqref="E4"/>
    <dataValidation allowBlank="1" showInputMessage="1" showErrorMessage="1" prompt="W komórce po prawej stronie wprowadź adres wykonawcy" sqref="E5"/>
    <dataValidation allowBlank="1" showInputMessage="1" showErrorMessage="1" prompt="W komórce po prawej stronie wprowadź miasto i kod pocztowy wykonawcy" sqref="E6"/>
    <dataValidation allowBlank="1" showInputMessage="1" showErrorMessage="1" prompt="W komórce po prawej stronie wprowadź numer telefonu wykonawcy" sqref="E7"/>
    <dataValidation allowBlank="1" showInputMessage="1" showErrorMessage="1" prompt="W komórce po prawej stronie wprowadź adres e-mail wykonawcy" sqref="E8"/>
    <dataValidation allowBlank="1" showInputMessage="1" showErrorMessage="1" prompt="Wprowadź informacje o właścicielu w komórkach od B3 do C9 i informacje o wykonawcy w komórkach od E2 do F9" sqref="B2:C2"/>
    <dataValidation allowBlank="1" showInputMessage="1" showErrorMessage="1" prompt="W komórce poniżej wprowadź zakres pracy" sqref="B10"/>
    <dataValidation allowBlank="1" showInputMessage="1" showErrorMessage="1" prompt="W komórce poniżej wprowadź elementy, które nie są uwzględnione w tej ofercie" sqref="B12 B14"/>
    <dataValidation allowBlank="1" showInputMessage="1" showErrorMessage="1" prompt="W komórce poniżej wprowadź akceptację właściciela" sqref="B16"/>
    <dataValidation allowBlank="1" showInputMessage="1" showErrorMessage="1" prompt="Tytuł tego arkusza znajduje się w tej komórce. Dodaj logo firmy w komórce po prawej stronie" sqref="B1:E1"/>
    <dataValidation allowBlank="1" showInputMessage="1" showErrorMessage="1" prompt="Wprowadź datę podpisania w tej komórce" sqref="E18:F18"/>
    <dataValidation allowBlank="1" showInputMessage="1" showErrorMessage="1" prompt="Wprowadź podpis właściciela lub upoważnionego przedstawiciela w tej komórce i datę w komórce E20" sqref="B18:C18"/>
  </dataValidations>
  <hyperlinks>
    <hyperlink ref="C7" r:id="rId1"/>
  </hyperlinks>
  <printOptions horizontalCentered="1"/>
  <pageMargins left="0.25" right="0.25" top="0.75" bottom="0.75" header="0.3" footer="0.3"/>
  <pageSetup paperSize="9" scale="67" fitToHeight="0" orientation="portrait" r:id="rId2"/>
  <headerFooter differentFirst="1">
    <oddFooter>Page &amp;P of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showGridLines="0" zoomScaleNormal="100" workbookViewId="0"/>
  </sheetViews>
  <sheetFormatPr defaultRowHeight="14.25" x14ac:dyDescent="0.2"/>
  <cols>
    <col min="2" max="2" width="25.375" customWidth="1"/>
  </cols>
  <sheetData>
    <row r="2" spans="2:3" x14ac:dyDescent="0.2">
      <c r="C2" t="s">
        <v>17</v>
      </c>
    </row>
    <row r="3" spans="2:3" x14ac:dyDescent="0.2">
      <c r="B3" t="e">
        <f>INDEX('Zestawienie kosztów'!$A$4:$E$66,MATCH(1,#REF!,0),2)</f>
        <v>#REF!</v>
      </c>
      <c r="C3" t="e">
        <f>INDEX('Zestawienie kosztów'!$A$4:$E$66,MATCH(1,#REF!,0),4)</f>
        <v>#REF!</v>
      </c>
    </row>
    <row r="4" spans="2:3" x14ac:dyDescent="0.2">
      <c r="B4" t="e">
        <f>INDEX('Zestawienie kosztów'!$A$4:$E$66,MATCH(2,#REF!,0),2)</f>
        <v>#REF!</v>
      </c>
      <c r="C4" t="e">
        <f>INDEX('Zestawienie kosztów'!$A$4:$E$66,MATCH(2,#REF!,0),4)</f>
        <v>#REF!</v>
      </c>
    </row>
    <row r="5" spans="2:3" x14ac:dyDescent="0.2">
      <c r="B5" t="e">
        <f>INDEX('Zestawienie kosztów'!$A$4:$E$66,MATCH(3,#REF!,0),2)</f>
        <v>#REF!</v>
      </c>
      <c r="C5" t="e">
        <f>INDEX('Zestawienie kosztów'!$A$4:$E$66,MATCH(3,#REF!,0),4)</f>
        <v>#REF!</v>
      </c>
    </row>
    <row r="6" spans="2:3" x14ac:dyDescent="0.2">
      <c r="B6" t="e">
        <f>INDEX('Zestawienie kosztów'!$A$4:$E$66,MATCH(4,#REF!,0),2)</f>
        <v>#REF!</v>
      </c>
      <c r="C6" t="e">
        <f>INDEX('Zestawienie kosztów'!$A$4:$E$66,MATCH(4,#REF!,0),4)</f>
        <v>#REF!</v>
      </c>
    </row>
    <row r="7" spans="2:3" x14ac:dyDescent="0.2">
      <c r="B7" t="e">
        <f>INDEX('Zestawienie kosztów'!$A$4:$E$66,MATCH(5,#REF!,0),2)</f>
        <v>#REF!</v>
      </c>
      <c r="C7" t="e">
        <f>INDEX('Zestawienie kosztów'!$A$4:$E$66,MATCH(5,#REF!,0),4)</f>
        <v>#REF!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/>
    <pageSetUpPr autoPageBreaks="0" fitToPage="1"/>
  </sheetPr>
  <dimension ref="A1:E70"/>
  <sheetViews>
    <sheetView showGridLines="0" topLeftCell="A58" zoomScaleNormal="100" workbookViewId="0">
      <selection activeCell="A9" sqref="A9"/>
    </sheetView>
  </sheetViews>
  <sheetFormatPr defaultRowHeight="30" customHeight="1" x14ac:dyDescent="0.2"/>
  <cols>
    <col min="1" max="1" width="69" style="13" customWidth="1"/>
    <col min="2" max="2" width="16" style="13" customWidth="1"/>
    <col min="3" max="3" width="8" style="13" customWidth="1"/>
    <col min="4" max="4" width="8.75" style="13" customWidth="1"/>
    <col min="5" max="5" width="14.125" style="13" customWidth="1"/>
    <col min="6" max="16384" width="9" style="13"/>
  </cols>
  <sheetData>
    <row r="1" spans="1:5" x14ac:dyDescent="0.2">
      <c r="A1" s="17" t="s">
        <v>18</v>
      </c>
      <c r="B1" s="17"/>
      <c r="C1" s="17"/>
      <c r="D1" s="17"/>
      <c r="E1" s="17"/>
    </row>
    <row r="2" spans="1:5" ht="18" x14ac:dyDescent="0.25">
      <c r="A2" s="18" t="s">
        <v>19</v>
      </c>
      <c r="B2" s="18"/>
      <c r="C2" s="18"/>
      <c r="D2" s="18"/>
      <c r="E2" s="18"/>
    </row>
    <row r="3" spans="1:5" ht="30" customHeight="1" x14ac:dyDescent="0.25">
      <c r="A3" s="15" t="s">
        <v>21</v>
      </c>
      <c r="B3" s="16" t="s">
        <v>22</v>
      </c>
      <c r="C3" s="16" t="s">
        <v>20</v>
      </c>
      <c r="D3" s="16" t="s">
        <v>46</v>
      </c>
      <c r="E3" s="16" t="s">
        <v>17</v>
      </c>
    </row>
    <row r="4" spans="1:5" ht="36.75" customHeight="1" x14ac:dyDescent="0.2">
      <c r="A4" s="54" t="s">
        <v>49</v>
      </c>
      <c r="B4" s="55"/>
      <c r="C4" s="55"/>
      <c r="D4" s="55"/>
      <c r="E4" s="56"/>
    </row>
    <row r="5" spans="1:5" ht="14.25" x14ac:dyDescent="0.2">
      <c r="A5" s="60" t="s">
        <v>50</v>
      </c>
      <c r="B5" s="61"/>
      <c r="C5" s="61"/>
      <c r="D5" s="61"/>
      <c r="E5" s="62"/>
    </row>
    <row r="6" spans="1:5" ht="15" x14ac:dyDescent="0.2">
      <c r="A6" s="30" t="s">
        <v>57</v>
      </c>
      <c r="B6" s="19"/>
      <c r="C6" s="25">
        <v>1</v>
      </c>
      <c r="D6" s="23" t="s">
        <v>47</v>
      </c>
      <c r="E6" s="24">
        <f t="shared" ref="E6:E9" si="0">C6*B6</f>
        <v>0</v>
      </c>
    </row>
    <row r="7" spans="1:5" ht="30" customHeight="1" x14ac:dyDescent="0.2">
      <c r="A7" s="29" t="s">
        <v>58</v>
      </c>
      <c r="B7" s="19"/>
      <c r="C7" s="25">
        <v>1</v>
      </c>
      <c r="D7" s="23" t="s">
        <v>47</v>
      </c>
      <c r="E7" s="24">
        <f t="shared" si="0"/>
        <v>0</v>
      </c>
    </row>
    <row r="8" spans="1:5" ht="30" customHeight="1" x14ac:dyDescent="0.2">
      <c r="A8" s="29" t="s">
        <v>59</v>
      </c>
      <c r="B8" s="19"/>
      <c r="C8" s="25">
        <v>1</v>
      </c>
      <c r="D8" s="23" t="s">
        <v>47</v>
      </c>
      <c r="E8" s="24">
        <f t="shared" ref="E8" si="1">C8*B8</f>
        <v>0</v>
      </c>
    </row>
    <row r="9" spans="1:5" ht="15" x14ac:dyDescent="0.2">
      <c r="A9" s="29" t="s">
        <v>100</v>
      </c>
      <c r="B9" s="19"/>
      <c r="C9" s="25">
        <v>1</v>
      </c>
      <c r="D9" s="23" t="s">
        <v>47</v>
      </c>
      <c r="E9" s="24">
        <f t="shared" si="0"/>
        <v>0</v>
      </c>
    </row>
    <row r="10" spans="1:5" ht="14.25" x14ac:dyDescent="0.2">
      <c r="A10" s="60" t="s">
        <v>51</v>
      </c>
      <c r="B10" s="61"/>
      <c r="C10" s="61"/>
      <c r="D10" s="61"/>
      <c r="E10" s="62"/>
    </row>
    <row r="11" spans="1:5" ht="15" x14ac:dyDescent="0.2">
      <c r="A11" s="29" t="s">
        <v>74</v>
      </c>
      <c r="B11" s="19"/>
      <c r="C11" s="25">
        <v>400</v>
      </c>
      <c r="D11" s="23" t="s">
        <v>75</v>
      </c>
      <c r="E11" s="24">
        <f t="shared" ref="E11:E13" si="2">C11*B11</f>
        <v>0</v>
      </c>
    </row>
    <row r="12" spans="1:5" ht="15" x14ac:dyDescent="0.2">
      <c r="A12" s="29" t="s">
        <v>76</v>
      </c>
      <c r="B12" s="19"/>
      <c r="C12" s="25">
        <v>2</v>
      </c>
      <c r="D12" s="23" t="s">
        <v>47</v>
      </c>
      <c r="E12" s="24">
        <f t="shared" si="2"/>
        <v>0</v>
      </c>
    </row>
    <row r="13" spans="1:5" ht="28.5" x14ac:dyDescent="0.2">
      <c r="A13" s="29" t="s">
        <v>73</v>
      </c>
      <c r="B13" s="19"/>
      <c r="C13" s="25">
        <v>250</v>
      </c>
      <c r="D13" s="23" t="s">
        <v>75</v>
      </c>
      <c r="E13" s="24">
        <f t="shared" si="2"/>
        <v>0</v>
      </c>
    </row>
    <row r="14" spans="1:5" ht="15" x14ac:dyDescent="0.2">
      <c r="A14" s="29" t="s">
        <v>102</v>
      </c>
      <c r="B14" s="19"/>
      <c r="C14" s="25">
        <v>2</v>
      </c>
      <c r="D14" s="23" t="s">
        <v>47</v>
      </c>
      <c r="E14" s="24">
        <f t="shared" ref="E14:E64" si="3">C14*B14</f>
        <v>0</v>
      </c>
    </row>
    <row r="15" spans="1:5" ht="15" customHeight="1" x14ac:dyDescent="0.2">
      <c r="A15" s="60" t="s">
        <v>52</v>
      </c>
      <c r="B15" s="61"/>
      <c r="C15" s="61"/>
      <c r="D15" s="61"/>
      <c r="E15" s="62"/>
    </row>
    <row r="16" spans="1:5" ht="28.5" x14ac:dyDescent="0.2">
      <c r="A16" s="29" t="s">
        <v>103</v>
      </c>
      <c r="B16" s="19"/>
      <c r="C16" s="25">
        <f>4*(3.5+3.5+6)</f>
        <v>52</v>
      </c>
      <c r="D16" s="23" t="s">
        <v>69</v>
      </c>
      <c r="E16" s="24">
        <f t="shared" si="3"/>
        <v>0</v>
      </c>
    </row>
    <row r="17" spans="1:5" ht="28.5" x14ac:dyDescent="0.2">
      <c r="A17" s="29" t="s">
        <v>60</v>
      </c>
      <c r="B17" s="19"/>
      <c r="C17" s="25">
        <f>7*3.5</f>
        <v>24.5</v>
      </c>
      <c r="D17" s="23" t="s">
        <v>69</v>
      </c>
      <c r="E17" s="24">
        <f t="shared" si="3"/>
        <v>0</v>
      </c>
    </row>
    <row r="18" spans="1:5" ht="16.5" x14ac:dyDescent="0.2">
      <c r="A18" s="29" t="s">
        <v>80</v>
      </c>
      <c r="B18" s="19"/>
      <c r="C18" s="25">
        <f>2.7*2.1+2.7*1.8</f>
        <v>10.530000000000001</v>
      </c>
      <c r="D18" s="23" t="s">
        <v>69</v>
      </c>
      <c r="E18" s="24">
        <f t="shared" si="3"/>
        <v>0</v>
      </c>
    </row>
    <row r="19" spans="1:5" ht="14.25" x14ac:dyDescent="0.2">
      <c r="A19" s="60" t="s">
        <v>53</v>
      </c>
      <c r="B19" s="61"/>
      <c r="C19" s="61"/>
      <c r="D19" s="61"/>
      <c r="E19" s="62"/>
    </row>
    <row r="20" spans="1:5" ht="15" x14ac:dyDescent="0.2">
      <c r="A20" s="29" t="s">
        <v>104</v>
      </c>
      <c r="B20" s="19"/>
      <c r="C20" s="25">
        <v>1</v>
      </c>
      <c r="D20" s="23" t="s">
        <v>77</v>
      </c>
      <c r="E20" s="24">
        <f t="shared" si="3"/>
        <v>0</v>
      </c>
    </row>
    <row r="21" spans="1:5" ht="16.5" x14ac:dyDescent="0.2">
      <c r="A21" s="29" t="s">
        <v>105</v>
      </c>
      <c r="B21" s="19"/>
      <c r="C21" s="25">
        <f>0.82*1.45</f>
        <v>1.1889999999999998</v>
      </c>
      <c r="D21" s="23" t="s">
        <v>69</v>
      </c>
      <c r="E21" s="24">
        <f t="shared" si="3"/>
        <v>0</v>
      </c>
    </row>
    <row r="22" spans="1:5" ht="14.25" x14ac:dyDescent="0.2">
      <c r="A22" s="60" t="s">
        <v>114</v>
      </c>
      <c r="B22" s="61"/>
      <c r="C22" s="61"/>
      <c r="D22" s="61"/>
      <c r="E22" s="62"/>
    </row>
    <row r="23" spans="1:5" ht="28.5" x14ac:dyDescent="0.2">
      <c r="A23" s="29" t="s">
        <v>108</v>
      </c>
      <c r="B23" s="19"/>
      <c r="C23" s="25">
        <v>1</v>
      </c>
      <c r="D23" s="23" t="s">
        <v>47</v>
      </c>
      <c r="E23" s="24">
        <f t="shared" ref="E23:E26" si="4">C23*B23</f>
        <v>0</v>
      </c>
    </row>
    <row r="24" spans="1:5" ht="28.5" x14ac:dyDescent="0.2">
      <c r="A24" s="29" t="s">
        <v>109</v>
      </c>
      <c r="B24" s="19"/>
      <c r="C24" s="25">
        <v>2</v>
      </c>
      <c r="D24" s="23" t="s">
        <v>47</v>
      </c>
      <c r="E24" s="24">
        <f t="shared" si="4"/>
        <v>0</v>
      </c>
    </row>
    <row r="25" spans="1:5" ht="15" x14ac:dyDescent="0.2">
      <c r="A25" s="29" t="s">
        <v>110</v>
      </c>
      <c r="B25" s="19"/>
      <c r="C25" s="25">
        <v>3</v>
      </c>
      <c r="D25" s="23" t="s">
        <v>47</v>
      </c>
      <c r="E25" s="24">
        <f t="shared" si="4"/>
        <v>0</v>
      </c>
    </row>
    <row r="26" spans="1:5" ht="28.5" x14ac:dyDescent="0.2">
      <c r="A26" s="29" t="s">
        <v>107</v>
      </c>
      <c r="B26" s="19"/>
      <c r="C26" s="25">
        <v>1</v>
      </c>
      <c r="D26" s="23" t="s">
        <v>47</v>
      </c>
      <c r="E26" s="24">
        <f t="shared" si="4"/>
        <v>0</v>
      </c>
    </row>
    <row r="27" spans="1:5" ht="15" x14ac:dyDescent="0.2">
      <c r="A27" s="29" t="s">
        <v>64</v>
      </c>
      <c r="B27" s="19"/>
      <c r="C27" s="25">
        <v>5</v>
      </c>
      <c r="D27" s="23" t="s">
        <v>47</v>
      </c>
      <c r="E27" s="24">
        <f>C27*B27</f>
        <v>0</v>
      </c>
    </row>
    <row r="28" spans="1:5" ht="15" x14ac:dyDescent="0.2">
      <c r="A28" s="29" t="s">
        <v>78</v>
      </c>
      <c r="B28" s="19"/>
      <c r="C28" s="25">
        <v>1</v>
      </c>
      <c r="D28" s="23" t="s">
        <v>47</v>
      </c>
      <c r="E28" s="24">
        <f t="shared" ref="E28" si="5">C28*B28</f>
        <v>0</v>
      </c>
    </row>
    <row r="29" spans="1:5" ht="14.25" x14ac:dyDescent="0.2">
      <c r="A29" s="60" t="s">
        <v>92</v>
      </c>
      <c r="B29" s="61"/>
      <c r="C29" s="61"/>
      <c r="D29" s="61"/>
      <c r="E29" s="62"/>
    </row>
    <row r="30" spans="1:5" ht="15" x14ac:dyDescent="0.2">
      <c r="A30" s="29" t="s">
        <v>81</v>
      </c>
      <c r="B30" s="19"/>
      <c r="C30" s="25">
        <v>1</v>
      </c>
      <c r="D30" s="23" t="s">
        <v>47</v>
      </c>
      <c r="E30" s="24">
        <f t="shared" si="3"/>
        <v>0</v>
      </c>
    </row>
    <row r="31" spans="1:5" ht="15" x14ac:dyDescent="0.2">
      <c r="A31" s="29" t="s">
        <v>93</v>
      </c>
      <c r="B31" s="19"/>
      <c r="C31" s="25">
        <v>10</v>
      </c>
      <c r="D31" s="23" t="s">
        <v>47</v>
      </c>
      <c r="E31" s="24">
        <f t="shared" si="3"/>
        <v>0</v>
      </c>
    </row>
    <row r="32" spans="1:5" ht="15" x14ac:dyDescent="0.2">
      <c r="A32" s="29" t="s">
        <v>94</v>
      </c>
      <c r="B32" s="19"/>
      <c r="C32" s="25">
        <v>1</v>
      </c>
      <c r="D32" s="23" t="s">
        <v>47</v>
      </c>
      <c r="E32" s="24">
        <f t="shared" si="3"/>
        <v>0</v>
      </c>
    </row>
    <row r="33" spans="1:5" ht="15" x14ac:dyDescent="0.2">
      <c r="A33" s="29" t="s">
        <v>111</v>
      </c>
      <c r="B33" s="19"/>
      <c r="C33" s="25">
        <v>6</v>
      </c>
      <c r="D33" s="23" t="s">
        <v>47</v>
      </c>
      <c r="E33" s="24">
        <f t="shared" ref="E33" si="6">C33*B33</f>
        <v>0</v>
      </c>
    </row>
    <row r="34" spans="1:5" ht="28.5" x14ac:dyDescent="0.2">
      <c r="A34" s="29" t="s">
        <v>95</v>
      </c>
      <c r="B34" s="19"/>
      <c r="C34" s="25">
        <v>1</v>
      </c>
      <c r="D34" s="23" t="s">
        <v>47</v>
      </c>
      <c r="E34" s="24">
        <f t="shared" si="3"/>
        <v>0</v>
      </c>
    </row>
    <row r="35" spans="1:5" ht="28.5" x14ac:dyDescent="0.2">
      <c r="A35" s="29" t="s">
        <v>96</v>
      </c>
      <c r="B35" s="19"/>
      <c r="C35" s="25">
        <v>4</v>
      </c>
      <c r="D35" s="23" t="s">
        <v>106</v>
      </c>
      <c r="E35" s="24">
        <f t="shared" si="3"/>
        <v>0</v>
      </c>
    </row>
    <row r="36" spans="1:5" ht="28.5" customHeight="1" x14ac:dyDescent="0.2">
      <c r="A36" s="29" t="s">
        <v>97</v>
      </c>
      <c r="B36" s="19"/>
      <c r="C36" s="25">
        <v>1</v>
      </c>
      <c r="D36" s="23" t="s">
        <v>47</v>
      </c>
      <c r="E36" s="24">
        <f t="shared" si="3"/>
        <v>0</v>
      </c>
    </row>
    <row r="37" spans="1:5" ht="42.75" x14ac:dyDescent="0.2">
      <c r="A37" s="29" t="s">
        <v>98</v>
      </c>
      <c r="B37" s="19"/>
      <c r="C37" s="25">
        <v>1</v>
      </c>
      <c r="D37" s="23" t="s">
        <v>47</v>
      </c>
      <c r="E37" s="24">
        <f t="shared" si="3"/>
        <v>0</v>
      </c>
    </row>
    <row r="38" spans="1:5" ht="28.5" x14ac:dyDescent="0.2">
      <c r="A38" s="29" t="s">
        <v>99</v>
      </c>
      <c r="B38" s="19"/>
      <c r="C38" s="25">
        <v>1</v>
      </c>
      <c r="D38" s="23" t="s">
        <v>47</v>
      </c>
      <c r="E38" s="24">
        <f t="shared" si="3"/>
        <v>0</v>
      </c>
    </row>
    <row r="39" spans="1:5" ht="28.5" x14ac:dyDescent="0.2">
      <c r="A39" s="29" t="s">
        <v>112</v>
      </c>
      <c r="B39" s="19"/>
      <c r="C39" s="25">
        <v>1</v>
      </c>
      <c r="D39" s="23" t="s">
        <v>47</v>
      </c>
      <c r="E39" s="24">
        <f t="shared" ref="E39:E41" si="7">C39*B39</f>
        <v>0</v>
      </c>
    </row>
    <row r="40" spans="1:5" ht="15" x14ac:dyDescent="0.2">
      <c r="A40" s="29" t="s">
        <v>61</v>
      </c>
      <c r="B40" s="19"/>
      <c r="C40" s="25">
        <v>1</v>
      </c>
      <c r="D40" s="23" t="s">
        <v>47</v>
      </c>
      <c r="E40" s="24">
        <f t="shared" si="7"/>
        <v>0</v>
      </c>
    </row>
    <row r="41" spans="1:5" ht="15" x14ac:dyDescent="0.2">
      <c r="A41" s="29" t="s">
        <v>79</v>
      </c>
      <c r="B41" s="19"/>
      <c r="C41" s="25">
        <v>1</v>
      </c>
      <c r="D41" s="23" t="s">
        <v>47</v>
      </c>
      <c r="E41" s="24">
        <f t="shared" si="7"/>
        <v>0</v>
      </c>
    </row>
    <row r="42" spans="1:5" ht="15" customHeight="1" x14ac:dyDescent="0.2">
      <c r="A42" s="45" t="s">
        <v>82</v>
      </c>
      <c r="B42" s="46"/>
      <c r="C42" s="46"/>
      <c r="D42" s="46"/>
      <c r="E42" s="47"/>
    </row>
    <row r="43" spans="1:5" ht="15" x14ac:dyDescent="0.2">
      <c r="A43" s="29" t="s">
        <v>85</v>
      </c>
      <c r="B43" s="19"/>
      <c r="C43" s="25">
        <v>1</v>
      </c>
      <c r="D43" s="23" t="s">
        <v>47</v>
      </c>
      <c r="E43" s="24">
        <f t="shared" ref="E43:E51" si="8">C43*B43</f>
        <v>0</v>
      </c>
    </row>
    <row r="44" spans="1:5" ht="15" x14ac:dyDescent="0.2">
      <c r="A44" s="29" t="s">
        <v>86</v>
      </c>
      <c r="B44" s="19"/>
      <c r="C44" s="25">
        <v>1</v>
      </c>
      <c r="D44" s="23" t="s">
        <v>47</v>
      </c>
      <c r="E44" s="24">
        <f t="shared" si="8"/>
        <v>0</v>
      </c>
    </row>
    <row r="45" spans="1:5" ht="15" x14ac:dyDescent="0.2">
      <c r="A45" s="29" t="s">
        <v>87</v>
      </c>
      <c r="B45" s="19"/>
      <c r="C45" s="25">
        <v>1</v>
      </c>
      <c r="D45" s="23" t="s">
        <v>47</v>
      </c>
      <c r="E45" s="24">
        <f t="shared" si="8"/>
        <v>0</v>
      </c>
    </row>
    <row r="46" spans="1:5" ht="15" x14ac:dyDescent="0.2">
      <c r="A46" s="29" t="s">
        <v>88</v>
      </c>
      <c r="B46" s="19"/>
      <c r="C46" s="25">
        <v>1</v>
      </c>
      <c r="D46" s="23" t="s">
        <v>47</v>
      </c>
      <c r="E46" s="24">
        <f t="shared" si="8"/>
        <v>0</v>
      </c>
    </row>
    <row r="47" spans="1:5" ht="15" x14ac:dyDescent="0.2">
      <c r="A47" s="29" t="s">
        <v>89</v>
      </c>
      <c r="B47" s="19"/>
      <c r="C47" s="25">
        <v>1</v>
      </c>
      <c r="D47" s="23" t="s">
        <v>47</v>
      </c>
      <c r="E47" s="24">
        <f t="shared" si="8"/>
        <v>0</v>
      </c>
    </row>
    <row r="48" spans="1:5" ht="15" x14ac:dyDescent="0.2">
      <c r="A48" s="29" t="s">
        <v>90</v>
      </c>
      <c r="B48" s="19"/>
      <c r="C48" s="25">
        <v>1</v>
      </c>
      <c r="D48" s="23" t="s">
        <v>47</v>
      </c>
      <c r="E48" s="24">
        <f t="shared" si="8"/>
        <v>0</v>
      </c>
    </row>
    <row r="49" spans="1:5" ht="15" x14ac:dyDescent="0.2">
      <c r="A49" s="29" t="s">
        <v>91</v>
      </c>
      <c r="B49" s="19"/>
      <c r="C49" s="25">
        <v>1</v>
      </c>
      <c r="D49" s="23" t="s">
        <v>47</v>
      </c>
      <c r="E49" s="24">
        <f t="shared" si="8"/>
        <v>0</v>
      </c>
    </row>
    <row r="50" spans="1:5" ht="15" x14ac:dyDescent="0.2">
      <c r="A50" s="29" t="s">
        <v>101</v>
      </c>
      <c r="B50" s="19"/>
      <c r="C50" s="25">
        <v>1</v>
      </c>
      <c r="D50" s="23" t="s">
        <v>47</v>
      </c>
      <c r="E50" s="24">
        <f t="shared" si="8"/>
        <v>0</v>
      </c>
    </row>
    <row r="51" spans="1:5" ht="15" x14ac:dyDescent="0.2">
      <c r="A51" s="29" t="s">
        <v>83</v>
      </c>
      <c r="B51" s="19"/>
      <c r="C51" s="25">
        <v>12</v>
      </c>
      <c r="D51" s="23" t="s">
        <v>47</v>
      </c>
      <c r="E51" s="24">
        <f t="shared" si="8"/>
        <v>0</v>
      </c>
    </row>
    <row r="52" spans="1:5" ht="15" x14ac:dyDescent="0.2">
      <c r="A52" s="29" t="s">
        <v>84</v>
      </c>
      <c r="B52" s="19"/>
      <c r="C52" s="25">
        <v>1</v>
      </c>
      <c r="D52" s="23" t="s">
        <v>47</v>
      </c>
      <c r="E52" s="24">
        <f t="shared" ref="E52" si="9">C52*B52</f>
        <v>0</v>
      </c>
    </row>
    <row r="53" spans="1:5" ht="15" x14ac:dyDescent="0.2">
      <c r="A53" s="29"/>
      <c r="B53" s="19"/>
      <c r="C53" s="25"/>
      <c r="D53" s="23"/>
      <c r="E53" s="24"/>
    </row>
    <row r="54" spans="1:5" ht="14.25" x14ac:dyDescent="0.2">
      <c r="A54" s="60" t="s">
        <v>54</v>
      </c>
      <c r="B54" s="61"/>
      <c r="C54" s="61"/>
      <c r="D54" s="61"/>
      <c r="E54" s="62"/>
    </row>
    <row r="55" spans="1:5" ht="16.5" x14ac:dyDescent="0.2">
      <c r="A55" s="29" t="s">
        <v>62</v>
      </c>
      <c r="B55" s="19"/>
      <c r="C55" s="31">
        <f>1.15*5.65*5+0.82*1.45</f>
        <v>33.676499999999997</v>
      </c>
      <c r="D55" s="23" t="s">
        <v>69</v>
      </c>
      <c r="E55" s="24">
        <f t="shared" si="3"/>
        <v>0</v>
      </c>
    </row>
    <row r="56" spans="1:5" ht="28.5" x14ac:dyDescent="0.2">
      <c r="A56" s="29" t="s">
        <v>113</v>
      </c>
      <c r="B56" s="19"/>
      <c r="C56" s="31">
        <f>C55</f>
        <v>33.676499999999997</v>
      </c>
      <c r="D56" s="23" t="s">
        <v>69</v>
      </c>
      <c r="E56" s="24">
        <f t="shared" si="3"/>
        <v>0</v>
      </c>
    </row>
    <row r="57" spans="1:5" ht="14.25" x14ac:dyDescent="0.2">
      <c r="A57" s="60" t="s">
        <v>55</v>
      </c>
      <c r="B57" s="61"/>
      <c r="C57" s="61"/>
      <c r="D57" s="61"/>
      <c r="E57" s="62"/>
    </row>
    <row r="58" spans="1:5" ht="15" x14ac:dyDescent="0.2">
      <c r="A58" s="29" t="s">
        <v>55</v>
      </c>
      <c r="B58" s="19"/>
      <c r="C58" s="32">
        <f>6*6.5*2+5.8*2+6.2*6+6*2+(0.88+0.82+0.82+0.35+0.82+0.35*2)*2+0.35*12+0.65*8</f>
        <v>156.97999999999999</v>
      </c>
      <c r="D58" s="23" t="s">
        <v>63</v>
      </c>
      <c r="E58" s="24">
        <f t="shared" si="3"/>
        <v>0</v>
      </c>
    </row>
    <row r="59" spans="1:5" ht="15" customHeight="1" x14ac:dyDescent="0.2">
      <c r="A59" s="45" t="s">
        <v>66</v>
      </c>
      <c r="B59" s="46"/>
      <c r="C59" s="46"/>
      <c r="D59" s="46"/>
      <c r="E59" s="47"/>
    </row>
    <row r="60" spans="1:5" ht="15" x14ac:dyDescent="0.2">
      <c r="A60" s="29" t="s">
        <v>67</v>
      </c>
      <c r="B60" s="19"/>
      <c r="C60" s="25">
        <v>15</v>
      </c>
      <c r="D60" s="23" t="s">
        <v>63</v>
      </c>
      <c r="E60" s="24">
        <f t="shared" si="3"/>
        <v>0</v>
      </c>
    </row>
    <row r="61" spans="1:5" ht="16.5" x14ac:dyDescent="0.2">
      <c r="A61" s="29" t="s">
        <v>68</v>
      </c>
      <c r="B61" s="19"/>
      <c r="C61" s="25">
        <v>40</v>
      </c>
      <c r="D61" s="23" t="s">
        <v>69</v>
      </c>
      <c r="E61" s="24">
        <f t="shared" si="3"/>
        <v>0</v>
      </c>
    </row>
    <row r="62" spans="1:5" ht="15" x14ac:dyDescent="0.2">
      <c r="A62" s="29" t="s">
        <v>72</v>
      </c>
      <c r="B62" s="19"/>
      <c r="C62" s="25">
        <v>3</v>
      </c>
      <c r="D62" s="23" t="s">
        <v>63</v>
      </c>
      <c r="E62" s="24">
        <f t="shared" si="3"/>
        <v>0</v>
      </c>
    </row>
    <row r="63" spans="1:5" ht="15" x14ac:dyDescent="0.2">
      <c r="A63" s="29" t="s">
        <v>70</v>
      </c>
      <c r="B63" s="19"/>
      <c r="C63" s="25">
        <f>C60</f>
        <v>15</v>
      </c>
      <c r="D63" s="23" t="s">
        <v>63</v>
      </c>
      <c r="E63" s="24">
        <f t="shared" si="3"/>
        <v>0</v>
      </c>
    </row>
    <row r="64" spans="1:5" ht="28.5" x14ac:dyDescent="0.2">
      <c r="A64" s="29" t="s">
        <v>71</v>
      </c>
      <c r="B64" s="19"/>
      <c r="C64" s="25">
        <f>C61</f>
        <v>40</v>
      </c>
      <c r="D64" s="23" t="s">
        <v>69</v>
      </c>
      <c r="E64" s="24">
        <f t="shared" si="3"/>
        <v>0</v>
      </c>
    </row>
    <row r="65" spans="1:5" ht="14.25" x14ac:dyDescent="0.2">
      <c r="A65" s="60" t="s">
        <v>56</v>
      </c>
      <c r="B65" s="61"/>
      <c r="C65" s="61"/>
      <c r="D65" s="61"/>
      <c r="E65" s="62"/>
    </row>
    <row r="66" spans="1:5" ht="15" x14ac:dyDescent="0.2">
      <c r="A66" s="29" t="s">
        <v>65</v>
      </c>
      <c r="B66" s="19"/>
      <c r="C66" s="25">
        <v>1</v>
      </c>
      <c r="D66" s="23" t="s">
        <v>47</v>
      </c>
      <c r="E66" s="24">
        <f t="shared" ref="E66" si="10">C66*B66</f>
        <v>0</v>
      </c>
    </row>
    <row r="67" spans="1:5" ht="23.25" customHeight="1" x14ac:dyDescent="0.2">
      <c r="B67" s="57" t="s">
        <v>48</v>
      </c>
      <c r="C67" s="58"/>
      <c r="D67" s="59"/>
      <c r="E67" s="28">
        <f>SUM(E5:E66)</f>
        <v>0</v>
      </c>
    </row>
    <row r="68" spans="1:5" ht="30" customHeight="1" x14ac:dyDescent="0.2">
      <c r="A68" s="14"/>
      <c r="B68" s="48" t="s">
        <v>23</v>
      </c>
      <c r="C68" s="49"/>
      <c r="D68" s="50"/>
      <c r="E68" s="26">
        <v>0.23</v>
      </c>
    </row>
    <row r="69" spans="1:5" ht="30" customHeight="1" x14ac:dyDescent="0.2">
      <c r="A69" s="14"/>
      <c r="B69" s="51" t="s">
        <v>24</v>
      </c>
      <c r="C69" s="52"/>
      <c r="D69" s="53"/>
      <c r="E69" s="27">
        <f>TaxRate*E67</f>
        <v>0</v>
      </c>
    </row>
    <row r="70" spans="1:5" ht="30" customHeight="1" x14ac:dyDescent="0.2">
      <c r="A70" s="14"/>
      <c r="B70" s="51" t="s">
        <v>25</v>
      </c>
      <c r="C70" s="52"/>
      <c r="D70" s="53"/>
      <c r="E70" s="27">
        <f>Podatek+E67</f>
        <v>0</v>
      </c>
    </row>
  </sheetData>
  <mergeCells count="16">
    <mergeCell ref="A4:E4"/>
    <mergeCell ref="B67:D67"/>
    <mergeCell ref="A5:E5"/>
    <mergeCell ref="A10:E10"/>
    <mergeCell ref="A15:E15"/>
    <mergeCell ref="A19:E19"/>
    <mergeCell ref="A22:E22"/>
    <mergeCell ref="A29:E29"/>
    <mergeCell ref="A54:E54"/>
    <mergeCell ref="A57:E57"/>
    <mergeCell ref="A65:E65"/>
    <mergeCell ref="A59:E59"/>
    <mergeCell ref="A42:E42"/>
    <mergeCell ref="B68:D68"/>
    <mergeCell ref="B69:D69"/>
    <mergeCell ref="B70:D70"/>
  </mergeCells>
  <dataValidations disablePrompts="1" count="11">
    <dataValidation allowBlank="1" showInputMessage="1" showErrorMessage="1" prompt="Tytuł tego arkusza znajduje się w tej komórce" sqref="A1:E1"/>
    <dataValidation allowBlank="1" showInputMessage="1" showErrorMessage="1" prompt="Podtytuł znajduje się w tej komórce. Wprowadź materiały i koszty w poniższej tabeli" sqref="A2:E2"/>
    <dataValidation allowBlank="1" showInputMessage="1" showErrorMessage="1" prompt="W tej kolumnie pod tym nagłówkiem wprowadź opis" sqref="A3"/>
    <dataValidation allowBlank="1" showInputMessage="1" showErrorMessage="1" prompt="W tej kolumnie pod tym nagłówkiem wprowadź koszt" sqref="B3:D3"/>
    <dataValidation allowBlank="1" showInputMessage="1" showErrorMessage="1" prompt="Łączna suma jest obliczana automatycznie w tej kolumnie pod tym nagłówkiem. Suma częściowa jest obliczana automatycznie na końcu" sqref="E3"/>
    <dataValidation allowBlank="1" showInputMessage="1" showErrorMessage="1" prompt="W komórce po prawej stronie wprowadź stawkę podatku. Wprowadź zero, jeśli stawka podatku nie ma zastosowania" sqref="B68"/>
    <dataValidation allowBlank="1" showInputMessage="1" showErrorMessage="1" prompt="Wprowadź stawkę podatku w tej komórce. Wprowadź zero, jeśli stawka podatku nie ma zastosowania" sqref="E68"/>
    <dataValidation allowBlank="1" showInputMessage="1" showErrorMessage="1" prompt="W komórce po prawej stronie jest automatycznie obliczana kwota podatku" sqref="B69"/>
    <dataValidation allowBlank="1" showInputMessage="1" showErrorMessage="1" prompt="W tej komórce jest automatycznie obliczana kwota podatku" sqref="E69"/>
    <dataValidation allowBlank="1" showInputMessage="1" showErrorMessage="1" prompt="W tej komórce jest automatycznie obliczana suma końcowa" sqref="E70"/>
    <dataValidation allowBlank="1" showInputMessage="1" showErrorMessage="1" prompt="W komórce po prawej stronie jest automatycznie obliczana suma końcowa" sqref="B70"/>
  </dataValidations>
  <printOptions horizontalCentered="1"/>
  <pageMargins left="0.25" right="0.25" top="0.75" bottom="0.75" header="0.3" footer="0.3"/>
  <pageSetup paperSize="9" scale="80" fitToHeight="0" orientation="portrait" r:id="rId1"/>
  <headerFooter differentFirst="1"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D3"/>
  <sheetViews>
    <sheetView showGridLines="0" zoomScaleNormal="100" workbookViewId="0"/>
  </sheetViews>
  <sheetFormatPr defaultRowHeight="30" customHeight="1" x14ac:dyDescent="0.2"/>
  <cols>
    <col min="1" max="1" width="2.625" customWidth="1"/>
    <col min="2" max="2" width="50.625" customWidth="1"/>
    <col min="3" max="3" width="41.625" customWidth="1"/>
    <col min="4" max="4" width="35.625" customWidth="1"/>
    <col min="5" max="5" width="2.625" customWidth="1"/>
  </cols>
  <sheetData>
    <row r="1" spans="2:4" ht="65.099999999999994" customHeight="1" thickBot="1" x14ac:dyDescent="0.25">
      <c r="B1" s="2" t="s">
        <v>26</v>
      </c>
      <c r="C1" s="2"/>
      <c r="D1" s="2"/>
    </row>
    <row r="2" spans="2:4" ht="30" customHeight="1" thickTop="1" x14ac:dyDescent="0.25">
      <c r="B2" s="8" t="s">
        <v>27</v>
      </c>
      <c r="C2" s="8"/>
      <c r="D2" s="6" t="s">
        <v>29</v>
      </c>
    </row>
    <row r="3" spans="2:4" ht="337.5" customHeight="1" x14ac:dyDescent="0.2">
      <c r="B3" s="9" t="s">
        <v>28</v>
      </c>
      <c r="C3" s="9"/>
      <c r="D3" s="5" t="s">
        <v>30</v>
      </c>
    </row>
  </sheetData>
  <dataValidations count="4">
    <dataValidation allowBlank="1" showInputMessage="1" showErrorMessage="1" prompt="W tym arkuszu znajduje się podsumowanie kosztów oferty. Wykres przedstawiający materiały i ich koszty znajduje się w komórce B3. Wprowadź uwagi w komórce D3" sqref="A1"/>
    <dataValidation allowBlank="1" showInputMessage="1" showErrorMessage="1" prompt="Tytuł tego arkusza znajduje się w tej komórce" sqref="B1"/>
    <dataValidation allowBlank="1" showInputMessage="1" showErrorMessage="1" prompt="Podtytuł tego arkusza znajduje się w tej komórce. Nagłówek uwag znajduje się w komórce po prawej stronie" sqref="B2:C2"/>
    <dataValidation allowBlank="1" showInputMessage="1" showErrorMessage="1" prompt="W komórce poniżej wprowadź uwagi" sqref="D2"/>
  </dataValidations>
  <pageMargins left="0.25" right="0.25" top="0.75" bottom="0.75" header="0.3" footer="0.3"/>
  <pageSetup paperSize="9" fitToHeight="0" orientation="landscape" horizontalDpi="200" verticalDpi="200" r:id="rId1"/>
  <headerFooter differentFirst="1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B65B9FE0-4D35-4E22-BFFA-8B10CACFD08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TM03427378</Templat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10</vt:i4>
      </vt:variant>
    </vt:vector>
  </HeadingPairs>
  <TitlesOfParts>
    <vt:vector size="14" baseType="lpstr">
      <vt:lpstr>Formularz oferty</vt:lpstr>
      <vt:lpstr>Dane wykresu</vt:lpstr>
      <vt:lpstr>Zestawienie kosztów</vt:lpstr>
      <vt:lpstr>Podsumowanie kosztów oferty</vt:lpstr>
      <vt:lpstr>ColumnTitleRegion1..B11.1</vt:lpstr>
      <vt:lpstr>ColumnTitleRegion2..B13.1</vt:lpstr>
      <vt:lpstr>ColumnTitleRegion4..B19.1</vt:lpstr>
      <vt:lpstr>'Formularz oferty'!Obszar_wydruku</vt:lpstr>
      <vt:lpstr>Podatek</vt:lpstr>
      <vt:lpstr>RowTitleRegion1..C9</vt:lpstr>
      <vt:lpstr>RowTitleRegion1..E14</vt:lpstr>
      <vt:lpstr>RowTitleRegion2..F9</vt:lpstr>
      <vt:lpstr>TaxRate</vt:lpstr>
      <vt:lpstr>'Zestawienie kosztów'!Tytuły_wydruku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Krzysztof Grzybek</dc:creator>
  <cp:lastModifiedBy>Edyta Pejm</cp:lastModifiedBy>
  <cp:lastPrinted>2024-11-28T08:20:28Z</cp:lastPrinted>
  <dcterms:created xsi:type="dcterms:W3CDTF">2022-03-24T16:06:47Z</dcterms:created>
  <dcterms:modified xsi:type="dcterms:W3CDTF">2024-12-12T10:00:21Z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96d42b8d-1bd6-4111-b72a-9dd11743742c</vt:lpwstr>
  </property>
  <property fmtid="{D5CDD505-2E9C-101B-9397-08002B2CF9AE}" pid="3" name="bjSaver">
    <vt:lpwstr>272jmlzwPMK/wbul6X3dxN0m2giuqqkT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uid="8e27a091-cb9b-4b6e-997a-740a27c5dfef" value="" /&gt;&lt;/sisl&gt;</vt:lpwstr>
  </property>
  <property fmtid="{D5CDD505-2E9C-101B-9397-08002B2CF9AE}" pid="6" name="bjDocumentSecurityLabel">
    <vt:lpwstr>BIZNESOWE/ZEWNĘTRZNE</vt:lpwstr>
  </property>
  <property fmtid="{D5CDD505-2E9C-101B-9397-08002B2CF9AE}" pid="7" name="bjClsUserRVM">
    <vt:lpwstr>[]</vt:lpwstr>
  </property>
</Properties>
</file>