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wi\katalog_mzk\Zamówienia\2024\14_Świadczenie usług sprzątania powierzchni\"/>
    </mc:Choice>
  </mc:AlternateContent>
  <bookViews>
    <workbookView xWindow="0" yWindow="0" windowWidth="28800" windowHeight="118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6" i="1" l="1"/>
  <c r="AD12" i="1"/>
  <c r="AD10" i="1"/>
  <c r="AD4" i="1"/>
  <c r="F21" i="1" l="1"/>
  <c r="H35" i="1"/>
  <c r="AD18" i="1"/>
  <c r="AA13" i="1" l="1"/>
  <c r="AA4" i="1"/>
  <c r="Z35" i="1"/>
  <c r="X13" i="1"/>
  <c r="X4" i="1"/>
  <c r="W35" i="1"/>
  <c r="U4" i="1"/>
  <c r="U13" i="1"/>
  <c r="R4" i="1"/>
  <c r="R35" i="1"/>
  <c r="N35" i="1"/>
  <c r="L13" i="1"/>
  <c r="L4" i="1"/>
  <c r="I4" i="1"/>
  <c r="F4" i="1"/>
  <c r="AD21" i="1"/>
  <c r="F13" i="1"/>
  <c r="C16" i="1"/>
  <c r="C4" i="1"/>
  <c r="C10" i="1"/>
  <c r="AD13" i="1" l="1"/>
  <c r="AA35" i="1"/>
  <c r="E35" i="1"/>
  <c r="K35" i="1"/>
  <c r="AD35" i="1" l="1"/>
  <c r="L35" i="1"/>
  <c r="AC35" i="1"/>
  <c r="U35" i="1"/>
  <c r="T35" i="1"/>
  <c r="I35" i="1"/>
  <c r="F35" i="1"/>
  <c r="C35" i="1"/>
  <c r="X35" i="1" l="1"/>
</calcChain>
</file>

<file path=xl/sharedStrings.xml><?xml version="1.0" encoding="utf-8"?>
<sst xmlns="http://schemas.openxmlformats.org/spreadsheetml/2006/main" count="122" uniqueCount="84">
  <si>
    <t>ZAKRES/CZĘSTOTLIWOŚĆ</t>
  </si>
  <si>
    <t>CZ."A" PARTER</t>
  </si>
  <si>
    <t>CZ."A" PIĘTRO</t>
  </si>
  <si>
    <t>CZ."B" PARTER</t>
  </si>
  <si>
    <t>CZ."B" PIĘTRO</t>
  </si>
  <si>
    <t>STACJA PALIW</t>
  </si>
  <si>
    <t>DYSP. SZCZECIŃSKA</t>
  </si>
  <si>
    <t>BYSP. B. WARSZW.</t>
  </si>
  <si>
    <t>DYSP. KOŁOBRZESKA</t>
  </si>
  <si>
    <t>Pomieszczenia socjalne                         1x dziennie</t>
  </si>
  <si>
    <t>1.</t>
  </si>
  <si>
    <t xml:space="preserve">2. </t>
  </si>
  <si>
    <t>Pomieszczenia socjalne                         1x tydzień</t>
  </si>
  <si>
    <t>3.</t>
  </si>
  <si>
    <t>Pomieszczenia sanitarne                     1 x dziennie</t>
  </si>
  <si>
    <t>Pomieszczenia sanitarne                     1 x tydzień</t>
  </si>
  <si>
    <t>4.</t>
  </si>
  <si>
    <t>5.</t>
  </si>
  <si>
    <t>Pomieszczenia biurowe                        1x dziennie</t>
  </si>
  <si>
    <t>Pomieszczenia biurowe                        1x tydzień</t>
  </si>
  <si>
    <t>Pomieszczenia socjalne                         2x tydzień</t>
  </si>
  <si>
    <t>6.</t>
  </si>
  <si>
    <t>7.</t>
  </si>
  <si>
    <t>Lp.</t>
  </si>
  <si>
    <t>korytarz</t>
  </si>
  <si>
    <t>jadalnia</t>
  </si>
  <si>
    <t>WC</t>
  </si>
  <si>
    <t>nr 102</t>
  </si>
  <si>
    <t xml:space="preserve"> nr 101</t>
  </si>
  <si>
    <t>nr 103</t>
  </si>
  <si>
    <t>nr 105</t>
  </si>
  <si>
    <t>nr 107</t>
  </si>
  <si>
    <t>nr 108</t>
  </si>
  <si>
    <t>nr 109</t>
  </si>
  <si>
    <t>nr 110</t>
  </si>
  <si>
    <t>nr 119</t>
  </si>
  <si>
    <t>nr 111</t>
  </si>
  <si>
    <t>nr 121</t>
  </si>
  <si>
    <t>nr 106</t>
  </si>
  <si>
    <t>mistrzówka (46)</t>
  </si>
  <si>
    <t>pokój kierowców (49a)</t>
  </si>
  <si>
    <t>dyspozytornia (49)</t>
  </si>
  <si>
    <t>Powierzchnia</t>
  </si>
  <si>
    <t>suma powierzchni</t>
  </si>
  <si>
    <t>przedsionek (15)</t>
  </si>
  <si>
    <t>klatka schodowa (16)</t>
  </si>
  <si>
    <t>Suma powierzchni</t>
  </si>
  <si>
    <t>korytarz (26a)</t>
  </si>
  <si>
    <t>WC damski</t>
  </si>
  <si>
    <t>WC męski</t>
  </si>
  <si>
    <t>WC damski (20)</t>
  </si>
  <si>
    <t>WC męski (17)</t>
  </si>
  <si>
    <t>klatka schodowa  (16)</t>
  </si>
  <si>
    <t>korytarz (113)</t>
  </si>
  <si>
    <t>korytarz (122)</t>
  </si>
  <si>
    <t>WC damski (115)</t>
  </si>
  <si>
    <t>WC męski (118)</t>
  </si>
  <si>
    <t>korytarz (48)</t>
  </si>
  <si>
    <t>jadalnia (53a)</t>
  </si>
  <si>
    <t>korytarz (67a)</t>
  </si>
  <si>
    <t>korytarz (67)</t>
  </si>
  <si>
    <t>pralnia (51)</t>
  </si>
  <si>
    <t>WC damski (37)</t>
  </si>
  <si>
    <t>WC męski (36)</t>
  </si>
  <si>
    <t>Z- ca kierownika Warsztatu (47)</t>
  </si>
  <si>
    <t>Z-ca kierownika Działu Przewozów (49b)</t>
  </si>
  <si>
    <t>Kierownik Warsztatu (53)</t>
  </si>
  <si>
    <t>Kierownik Działu Przewozów (50a)</t>
  </si>
  <si>
    <t>Nazwa i numer pomieszczenia</t>
  </si>
  <si>
    <t>klatka schodowa (45)</t>
  </si>
  <si>
    <t>klatka schodowa (41)</t>
  </si>
  <si>
    <t>korytarz (157 A)</t>
  </si>
  <si>
    <t>jadalnia pilotów (155)</t>
  </si>
  <si>
    <t>prysznice (141)</t>
  </si>
  <si>
    <t>szatnia (140)</t>
  </si>
  <si>
    <t>wc (142A)</t>
  </si>
  <si>
    <t>3 pomieszczenia WC + łazienka</t>
  </si>
  <si>
    <t>salon sprzedaży</t>
  </si>
  <si>
    <t>pomieszczenie obsługi</t>
  </si>
  <si>
    <t>pomieszczenie pomocnicze</t>
  </si>
  <si>
    <t>pomieszczenie socjalne</t>
  </si>
  <si>
    <t>nr 112</t>
  </si>
  <si>
    <t xml:space="preserve"> nr 104</t>
  </si>
  <si>
    <t>PORTIERNIA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</si>
</sst>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left" vertical="top"/>
    </xf>
    <xf numFmtId="0" fontId="0" fillId="3" borderId="2" xfId="0" applyFill="1" applyBorder="1" applyAlignment="1">
      <alignment horizontal="center" vertical="top"/>
    </xf>
    <xf numFmtId="0" fontId="0" fillId="3" borderId="5" xfId="0" applyFill="1" applyBorder="1" applyAlignment="1">
      <alignment horizontal="left" vertical="top"/>
    </xf>
    <xf numFmtId="0" fontId="0" fillId="3" borderId="5" xfId="0" applyFill="1" applyBorder="1" applyAlignment="1">
      <alignment horizontal="center" vertical="top"/>
    </xf>
    <xf numFmtId="0" fontId="1" fillId="3" borderId="2" xfId="0" applyFont="1" applyFill="1" applyBorder="1" applyAlignment="1">
      <alignment horizontal="left"/>
    </xf>
    <xf numFmtId="0" fontId="0" fillId="4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2" xfId="0" applyFont="1" applyFill="1" applyBorder="1"/>
    <xf numFmtId="0" fontId="0" fillId="2" borderId="0" xfId="0" applyFill="1"/>
    <xf numFmtId="0" fontId="1" fillId="4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2" xfId="0" applyFill="1" applyBorder="1"/>
    <xf numFmtId="0" fontId="0" fillId="4" borderId="2" xfId="0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8" borderId="2" xfId="0" applyFont="1" applyFill="1" applyBorder="1" applyAlignment="1">
      <alignment horizontal="center" vertical="top"/>
    </xf>
    <xf numFmtId="0" fontId="1" fillId="8" borderId="2" xfId="0" applyFont="1" applyFill="1" applyBorder="1" applyAlignment="1">
      <alignment horizontal="center" vertical="top" wrapText="1"/>
    </xf>
    <xf numFmtId="0" fontId="1" fillId="7" borderId="2" xfId="0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 vertical="top" wrapText="1"/>
    </xf>
    <xf numFmtId="0" fontId="0" fillId="7" borderId="2" xfId="0" applyFill="1" applyBorder="1" applyAlignment="1">
      <alignment horizontal="left"/>
    </xf>
    <xf numFmtId="0" fontId="0" fillId="7" borderId="2" xfId="0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left"/>
    </xf>
    <xf numFmtId="0" fontId="1" fillId="9" borderId="2" xfId="0" applyFont="1" applyFill="1" applyBorder="1" applyAlignment="1">
      <alignment horizontal="center" vertical="top"/>
    </xf>
    <xf numFmtId="0" fontId="1" fillId="9" borderId="2" xfId="0" applyFont="1" applyFill="1" applyBorder="1" applyAlignment="1">
      <alignment horizontal="center" vertical="top" wrapText="1"/>
    </xf>
    <xf numFmtId="0" fontId="0" fillId="9" borderId="2" xfId="0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left"/>
    </xf>
    <xf numFmtId="0" fontId="0" fillId="9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left" vertical="center"/>
    </xf>
    <xf numFmtId="0" fontId="0" fillId="9" borderId="2" xfId="0" applyFill="1" applyBorder="1" applyAlignment="1">
      <alignment horizontal="left" vertical="center" wrapText="1"/>
    </xf>
    <xf numFmtId="0" fontId="0" fillId="8" borderId="2" xfId="0" applyFill="1" applyBorder="1" applyAlignment="1">
      <alignment horizontal="left"/>
    </xf>
    <xf numFmtId="0" fontId="0" fillId="8" borderId="2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10" borderId="2" xfId="0" applyFont="1" applyFill="1" applyBorder="1" applyAlignment="1">
      <alignment horizontal="center" vertical="top"/>
    </xf>
    <xf numFmtId="0" fontId="1" fillId="10" borderId="2" xfId="0" applyFont="1" applyFill="1" applyBorder="1" applyAlignment="1">
      <alignment horizontal="center" vertical="top" wrapText="1"/>
    </xf>
    <xf numFmtId="0" fontId="0" fillId="10" borderId="2" xfId="0" applyFill="1" applyBorder="1" applyAlignment="1">
      <alignment horizontal="left" vertical="center"/>
    </xf>
    <xf numFmtId="0" fontId="0" fillId="10" borderId="2" xfId="0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/>
    </xf>
    <xf numFmtId="0" fontId="0" fillId="7" borderId="2" xfId="0" applyFill="1" applyBorder="1" applyAlignment="1">
      <alignment horizontal="left" vertical="center"/>
    </xf>
    <xf numFmtId="0" fontId="0" fillId="7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/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6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3" xfId="0" applyFill="1" applyBorder="1"/>
    <xf numFmtId="0" fontId="0" fillId="3" borderId="11" xfId="0" applyFill="1" applyBorder="1"/>
    <xf numFmtId="0" fontId="0" fillId="3" borderId="12" xfId="0" applyFill="1" applyBorder="1" applyAlignment="1">
      <alignment horizontal="center" vertical="center"/>
    </xf>
    <xf numFmtId="0" fontId="0" fillId="3" borderId="0" xfId="0" applyFill="1"/>
    <xf numFmtId="0" fontId="0" fillId="3" borderId="13" xfId="0" applyFill="1" applyBorder="1"/>
    <xf numFmtId="0" fontId="0" fillId="3" borderId="14" xfId="0" applyFill="1" applyBorder="1"/>
    <xf numFmtId="0" fontId="0" fillId="3" borderId="1" xfId="0" applyFill="1" applyBorder="1"/>
    <xf numFmtId="0" fontId="0" fillId="3" borderId="15" xfId="0" applyFill="1" applyBorder="1"/>
    <xf numFmtId="0" fontId="0" fillId="4" borderId="5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5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1" fillId="6" borderId="5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6" xfId="0" applyFill="1" applyBorder="1" applyAlignment="1">
      <alignment vertical="center"/>
    </xf>
    <xf numFmtId="0" fontId="1" fillId="2" borderId="7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3" borderId="14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2" borderId="10" xfId="0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2" borderId="10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4" borderId="10" xfId="0" applyFill="1" applyBorder="1" applyAlignment="1">
      <alignment horizontal="center"/>
    </xf>
    <xf numFmtId="0" fontId="0" fillId="0" borderId="3" xfId="0" applyBorder="1"/>
    <xf numFmtId="0" fontId="0" fillId="0" borderId="11" xfId="0" applyBorder="1"/>
    <xf numFmtId="0" fontId="0" fillId="0" borderId="14" xfId="0" applyBorder="1"/>
    <xf numFmtId="0" fontId="0" fillId="0" borderId="1" xfId="0" applyBorder="1"/>
    <xf numFmtId="0" fontId="0" fillId="0" borderId="15" xfId="0" applyBorder="1"/>
    <xf numFmtId="0" fontId="0" fillId="4" borderId="5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wrapText="1"/>
    </xf>
    <xf numFmtId="0" fontId="0" fillId="6" borderId="6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12" xfId="0" applyBorder="1"/>
    <xf numFmtId="0" fontId="0" fillId="0" borderId="0" xfId="0"/>
    <xf numFmtId="0" fontId="0" fillId="0" borderId="13" xfId="0" applyBorder="1"/>
    <xf numFmtId="0" fontId="0" fillId="0" borderId="6" xfId="0" applyBorder="1"/>
    <xf numFmtId="0" fontId="0" fillId="2" borderId="5" xfId="0" applyFill="1" applyBorder="1" applyAlignment="1">
      <alignment vertical="center"/>
    </xf>
    <xf numFmtId="0" fontId="0" fillId="2" borderId="7" xfId="0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7" borderId="5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10" xfId="0" applyFill="1" applyBorder="1" applyAlignment="1">
      <alignment horizontal="left"/>
    </xf>
    <xf numFmtId="0" fontId="1" fillId="9" borderId="7" xfId="0" applyFont="1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0" fillId="9" borderId="5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9" borderId="7" xfId="0" applyFill="1" applyBorder="1" applyAlignment="1">
      <alignment horizontal="left"/>
    </xf>
    <xf numFmtId="0" fontId="0" fillId="9" borderId="10" xfId="0" applyFill="1" applyBorder="1"/>
    <xf numFmtId="0" fontId="1" fillId="4" borderId="7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7" borderId="5" xfId="0" applyFill="1" applyBorder="1" applyAlignment="1">
      <alignment horizontal="left" vertical="center"/>
    </xf>
    <xf numFmtId="0" fontId="0" fillId="7" borderId="4" xfId="0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9" borderId="5" xfId="0" applyFill="1" applyBorder="1" applyAlignment="1">
      <alignment horizontal="left" vertical="center"/>
    </xf>
    <xf numFmtId="0" fontId="1" fillId="8" borderId="7" xfId="0" applyFont="1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1" fillId="10" borderId="7" xfId="0" applyFont="1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5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6" xfId="0" applyFill="1" applyBorder="1" applyAlignment="1">
      <alignment horizontal="left" vertical="center"/>
    </xf>
    <xf numFmtId="0" fontId="0" fillId="8" borderId="5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left"/>
    </xf>
    <xf numFmtId="0" fontId="0" fillId="9" borderId="10" xfId="0" applyFill="1" applyBorder="1" applyAlignment="1">
      <alignment horizontal="center"/>
    </xf>
    <xf numFmtId="0" fontId="0" fillId="0" borderId="4" xfId="0" applyBorder="1"/>
    <xf numFmtId="0" fontId="0" fillId="4" borderId="10" xfId="0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3" xfId="0" applyBorder="1" applyAlignment="1">
      <alignment horizontal="left"/>
    </xf>
    <xf numFmtId="0" fontId="0" fillId="5" borderId="5" xfId="0" applyFill="1" applyBorder="1" applyAlignment="1">
      <alignment horizontal="center" vertical="center"/>
    </xf>
    <xf numFmtId="0" fontId="0" fillId="8" borderId="5" xfId="0" applyFill="1" applyBorder="1" applyAlignment="1">
      <alignment horizontal="left" vertical="center"/>
    </xf>
    <xf numFmtId="0" fontId="0" fillId="8" borderId="4" xfId="0" applyFill="1" applyBorder="1" applyAlignment="1">
      <alignment horizontal="left" vertical="center"/>
    </xf>
    <xf numFmtId="0" fontId="0" fillId="8" borderId="6" xfId="0" applyFill="1" applyBorder="1" applyAlignment="1">
      <alignment horizontal="left" vertical="center"/>
    </xf>
    <xf numFmtId="0" fontId="0" fillId="8" borderId="10" xfId="0" applyFill="1" applyBorder="1" applyAlignment="1">
      <alignment horizontal="left"/>
    </xf>
    <xf numFmtId="0" fontId="0" fillId="8" borderId="3" xfId="0" applyFill="1" applyBorder="1" applyAlignment="1">
      <alignment horizontal="left"/>
    </xf>
    <xf numFmtId="0" fontId="0" fillId="8" borderId="11" xfId="0" applyFill="1" applyBorder="1" applyAlignment="1">
      <alignment horizontal="left"/>
    </xf>
    <xf numFmtId="0" fontId="0" fillId="8" borderId="14" xfId="0" applyFill="1" applyBorder="1" applyAlignment="1">
      <alignment horizontal="left"/>
    </xf>
    <xf numFmtId="0" fontId="0" fillId="8" borderId="1" xfId="0" applyFill="1" applyBorder="1" applyAlignment="1">
      <alignment horizontal="left"/>
    </xf>
    <xf numFmtId="0" fontId="0" fillId="8" borderId="15" xfId="0" applyFill="1" applyBorder="1" applyAlignment="1">
      <alignment horizontal="left"/>
    </xf>
    <xf numFmtId="0" fontId="0" fillId="10" borderId="10" xfId="0" applyFill="1" applyBorder="1" applyAlignment="1">
      <alignment horizontal="left"/>
    </xf>
    <xf numFmtId="0" fontId="0" fillId="10" borderId="3" xfId="0" applyFill="1" applyBorder="1" applyAlignment="1">
      <alignment horizontal="left"/>
    </xf>
    <xf numFmtId="0" fontId="0" fillId="10" borderId="11" xfId="0" applyFill="1" applyBorder="1" applyAlignment="1">
      <alignment horizontal="left"/>
    </xf>
    <xf numFmtId="0" fontId="0" fillId="10" borderId="14" xfId="0" applyFill="1" applyBorder="1" applyAlignment="1">
      <alignment horizontal="left"/>
    </xf>
    <xf numFmtId="0" fontId="0" fillId="10" borderId="1" xfId="0" applyFill="1" applyBorder="1" applyAlignment="1">
      <alignment horizontal="left"/>
    </xf>
    <xf numFmtId="0" fontId="0" fillId="10" borderId="15" xfId="0" applyFill="1" applyBorder="1" applyAlignment="1">
      <alignment horizontal="left"/>
    </xf>
    <xf numFmtId="0" fontId="0" fillId="8" borderId="12" xfId="0" applyFill="1" applyBorder="1" applyAlignment="1">
      <alignment horizontal="left"/>
    </xf>
    <xf numFmtId="0" fontId="0" fillId="8" borderId="0" xfId="0" applyFill="1" applyAlignment="1">
      <alignment horizontal="left"/>
    </xf>
    <xf numFmtId="0" fontId="0" fillId="8" borderId="13" xfId="0" applyFill="1" applyBorder="1" applyAlignment="1">
      <alignment horizontal="left"/>
    </xf>
    <xf numFmtId="0" fontId="0" fillId="10" borderId="5" xfId="0" applyFill="1" applyBorder="1" applyAlignment="1">
      <alignment horizontal="left" vertical="center"/>
    </xf>
    <xf numFmtId="0" fontId="0" fillId="10" borderId="4" xfId="0" applyFill="1" applyBorder="1" applyAlignment="1">
      <alignment horizontal="left" vertical="center"/>
    </xf>
    <xf numFmtId="0" fontId="0" fillId="10" borderId="6" xfId="0" applyFill="1" applyBorder="1" applyAlignment="1">
      <alignment horizontal="left" vertical="center"/>
    </xf>
    <xf numFmtId="0" fontId="0" fillId="10" borderId="12" xfId="0" applyFill="1" applyBorder="1" applyAlignment="1">
      <alignment horizontal="left"/>
    </xf>
    <xf numFmtId="0" fontId="0" fillId="10" borderId="0" xfId="0" applyFill="1" applyAlignment="1">
      <alignment horizontal="left"/>
    </xf>
    <xf numFmtId="0" fontId="0" fillId="10" borderId="13" xfId="0" applyFill="1" applyBorder="1" applyAlignment="1">
      <alignment horizontal="left"/>
    </xf>
    <xf numFmtId="0" fontId="0" fillId="10" borderId="7" xfId="0" applyFill="1" applyBorder="1" applyAlignment="1">
      <alignment horizontal="left"/>
    </xf>
    <xf numFmtId="0" fontId="0" fillId="10" borderId="8" xfId="0" applyFill="1" applyBorder="1" applyAlignment="1">
      <alignment horizontal="left"/>
    </xf>
    <xf numFmtId="0" fontId="0" fillId="10" borderId="9" xfId="0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4" borderId="7" xfId="0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3" xfId="0" applyFill="1" applyBorder="1"/>
    <xf numFmtId="0" fontId="0" fillId="4" borderId="1" xfId="0" applyFill="1" applyBorder="1"/>
    <xf numFmtId="0" fontId="0" fillId="4" borderId="0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36"/>
  <sheetViews>
    <sheetView tabSelected="1" topLeftCell="T4" workbookViewId="0">
      <selection activeCell="AE36" sqref="AE36"/>
    </sheetView>
  </sheetViews>
  <sheetFormatPr defaultRowHeight="15" x14ac:dyDescent="0.25"/>
  <cols>
    <col min="2" max="2" width="28" customWidth="1"/>
    <col min="3" max="5" width="19.7109375" customWidth="1"/>
    <col min="6" max="8" width="19.85546875" customWidth="1"/>
    <col min="9" max="11" width="21" customWidth="1"/>
    <col min="12" max="14" width="20.85546875" customWidth="1"/>
    <col min="15" max="17" width="20.85546875" style="63" customWidth="1"/>
    <col min="18" max="19" width="20.85546875" customWidth="1"/>
    <col min="20" max="20" width="19.28515625" customWidth="1"/>
    <col min="21" max="23" width="21.140625" customWidth="1"/>
    <col min="24" max="28" width="21.7109375" customWidth="1"/>
    <col min="29" max="30" width="23.28515625" customWidth="1"/>
  </cols>
  <sheetData>
    <row r="2" spans="1:30" x14ac:dyDescent="0.25">
      <c r="A2" s="94" t="s">
        <v>23</v>
      </c>
      <c r="B2" s="94" t="s">
        <v>0</v>
      </c>
      <c r="C2" s="89" t="s">
        <v>1</v>
      </c>
      <c r="D2" s="90"/>
      <c r="E2" s="91"/>
      <c r="F2" s="97" t="s">
        <v>2</v>
      </c>
      <c r="G2" s="98"/>
      <c r="H2" s="99"/>
      <c r="I2" s="168" t="s">
        <v>3</v>
      </c>
      <c r="J2" s="169"/>
      <c r="K2" s="170"/>
      <c r="L2" s="186" t="s">
        <v>4</v>
      </c>
      <c r="M2" s="187"/>
      <c r="N2" s="188"/>
      <c r="O2" s="168" t="s">
        <v>83</v>
      </c>
      <c r="P2" s="230"/>
      <c r="Q2" s="231"/>
      <c r="R2" s="159" t="s">
        <v>5</v>
      </c>
      <c r="S2" s="160"/>
      <c r="T2" s="161"/>
      <c r="U2" s="168" t="s">
        <v>6</v>
      </c>
      <c r="V2" s="169"/>
      <c r="W2" s="170"/>
      <c r="X2" s="177" t="s">
        <v>7</v>
      </c>
      <c r="Y2" s="178"/>
      <c r="Z2" s="179"/>
      <c r="AA2" s="180" t="s">
        <v>8</v>
      </c>
      <c r="AB2" s="181"/>
      <c r="AC2" s="182"/>
      <c r="AD2" s="174" t="s">
        <v>46</v>
      </c>
    </row>
    <row r="3" spans="1:30" ht="30" x14ac:dyDescent="0.25">
      <c r="A3" s="95"/>
      <c r="B3" s="96"/>
      <c r="C3" s="28" t="s">
        <v>46</v>
      </c>
      <c r="D3" s="29" t="s">
        <v>68</v>
      </c>
      <c r="E3" s="28" t="s">
        <v>42</v>
      </c>
      <c r="F3" s="30" t="s">
        <v>46</v>
      </c>
      <c r="G3" s="32" t="s">
        <v>68</v>
      </c>
      <c r="H3" s="30" t="s">
        <v>42</v>
      </c>
      <c r="I3" s="31" t="s">
        <v>43</v>
      </c>
      <c r="J3" s="33" t="s">
        <v>68</v>
      </c>
      <c r="K3" s="31" t="s">
        <v>42</v>
      </c>
      <c r="L3" s="36" t="s">
        <v>43</v>
      </c>
      <c r="M3" s="37" t="s">
        <v>68</v>
      </c>
      <c r="N3" s="36" t="s">
        <v>42</v>
      </c>
      <c r="O3" s="31" t="s">
        <v>43</v>
      </c>
      <c r="P3" s="33" t="s">
        <v>68</v>
      </c>
      <c r="Q3" s="31" t="s">
        <v>42</v>
      </c>
      <c r="R3" s="42" t="s">
        <v>46</v>
      </c>
      <c r="S3" s="43" t="s">
        <v>68</v>
      </c>
      <c r="T3" s="42" t="s">
        <v>42</v>
      </c>
      <c r="U3" s="31" t="s">
        <v>46</v>
      </c>
      <c r="V3" s="33" t="s">
        <v>68</v>
      </c>
      <c r="W3" s="31" t="s">
        <v>42</v>
      </c>
      <c r="X3" s="34" t="s">
        <v>46</v>
      </c>
      <c r="Y3" s="35" t="s">
        <v>68</v>
      </c>
      <c r="Z3" s="34" t="s">
        <v>42</v>
      </c>
      <c r="AA3" s="53" t="s">
        <v>46</v>
      </c>
      <c r="AB3" s="54" t="s">
        <v>68</v>
      </c>
      <c r="AC3" s="53" t="s">
        <v>42</v>
      </c>
      <c r="AD3" s="175"/>
    </row>
    <row r="4" spans="1:30" x14ac:dyDescent="0.25">
      <c r="A4" s="70" t="s">
        <v>10</v>
      </c>
      <c r="B4" s="72" t="s">
        <v>9</v>
      </c>
      <c r="C4" s="133">
        <f>E4+E7</f>
        <v>23.21</v>
      </c>
      <c r="D4" s="132" t="s">
        <v>44</v>
      </c>
      <c r="E4" s="133">
        <v>7.32</v>
      </c>
      <c r="F4" s="67">
        <f>H4+H6+H8</f>
        <v>136.19</v>
      </c>
      <c r="G4" s="148" t="s">
        <v>52</v>
      </c>
      <c r="H4" s="67">
        <v>14.05</v>
      </c>
      <c r="I4" s="84">
        <f>SUM(K4:K9)</f>
        <v>188.5</v>
      </c>
      <c r="J4" s="25" t="s">
        <v>57</v>
      </c>
      <c r="K4" s="24">
        <v>10.76</v>
      </c>
      <c r="L4" s="155">
        <f>SUM(N4+N6+N8)</f>
        <v>48.21</v>
      </c>
      <c r="M4" s="171" t="s">
        <v>69</v>
      </c>
      <c r="N4" s="155">
        <v>16.670000000000002</v>
      </c>
      <c r="O4" s="64"/>
      <c r="P4" s="64"/>
      <c r="Q4" s="64"/>
      <c r="R4" s="162">
        <f>SUM(T4:T9)</f>
        <v>99.6</v>
      </c>
      <c r="S4" s="176" t="s">
        <v>77</v>
      </c>
      <c r="T4" s="162">
        <v>65.97</v>
      </c>
      <c r="U4" s="84">
        <f>SUM(W4+W8)</f>
        <v>29.7</v>
      </c>
      <c r="V4" s="84" t="s">
        <v>25</v>
      </c>
      <c r="W4" s="84">
        <v>16.2</v>
      </c>
      <c r="X4" s="190">
        <f>SUM(Z4:Z9)</f>
        <v>28.79</v>
      </c>
      <c r="Y4" s="201" t="s">
        <v>25</v>
      </c>
      <c r="Z4" s="190">
        <v>20.64</v>
      </c>
      <c r="AA4" s="183">
        <f>SUM(AC4:AC9)</f>
        <v>31.900000000000002</v>
      </c>
      <c r="AB4" s="219" t="s">
        <v>25</v>
      </c>
      <c r="AC4" s="183">
        <v>24.94</v>
      </c>
      <c r="AD4" s="200">
        <f>C4+F4+I4+L4+O4+R4+U4+X4+AA4</f>
        <v>586.09999999999991</v>
      </c>
    </row>
    <row r="5" spans="1:30" x14ac:dyDescent="0.25">
      <c r="A5" s="134"/>
      <c r="B5" s="135"/>
      <c r="C5" s="137"/>
      <c r="D5" s="87"/>
      <c r="E5" s="73"/>
      <c r="F5" s="68"/>
      <c r="G5" s="93"/>
      <c r="H5" s="69"/>
      <c r="I5" s="71"/>
      <c r="J5" s="25" t="s">
        <v>58</v>
      </c>
      <c r="K5" s="24">
        <v>39.950000000000003</v>
      </c>
      <c r="L5" s="156"/>
      <c r="M5" s="172"/>
      <c r="N5" s="156"/>
      <c r="O5" s="66"/>
      <c r="P5" s="66"/>
      <c r="Q5" s="66"/>
      <c r="R5" s="71"/>
      <c r="S5" s="124"/>
      <c r="T5" s="69"/>
      <c r="U5" s="71"/>
      <c r="V5" s="71"/>
      <c r="W5" s="71"/>
      <c r="X5" s="191"/>
      <c r="Y5" s="202"/>
      <c r="Z5" s="191"/>
      <c r="AA5" s="184"/>
      <c r="AB5" s="220"/>
      <c r="AC5" s="184"/>
      <c r="AD5" s="71"/>
    </row>
    <row r="6" spans="1:30" x14ac:dyDescent="0.25">
      <c r="A6" s="134"/>
      <c r="B6" s="135"/>
      <c r="C6" s="137"/>
      <c r="D6" s="88"/>
      <c r="E6" s="74"/>
      <c r="F6" s="68"/>
      <c r="G6" s="148" t="s">
        <v>53</v>
      </c>
      <c r="H6" s="67">
        <v>72.06</v>
      </c>
      <c r="I6" s="71"/>
      <c r="J6" s="25" t="s">
        <v>59</v>
      </c>
      <c r="K6" s="24">
        <v>64.680000000000007</v>
      </c>
      <c r="L6" s="156"/>
      <c r="M6" s="173"/>
      <c r="N6" s="71"/>
      <c r="O6" s="66"/>
      <c r="P6" s="66"/>
      <c r="Q6" s="66"/>
      <c r="R6" s="71"/>
      <c r="S6" s="48" t="s">
        <v>78</v>
      </c>
      <c r="T6" s="47">
        <v>8.66</v>
      </c>
      <c r="U6" s="71"/>
      <c r="V6" s="71"/>
      <c r="W6" s="71"/>
      <c r="X6" s="191"/>
      <c r="Y6" s="203"/>
      <c r="Z6" s="192"/>
      <c r="AA6" s="184"/>
      <c r="AB6" s="221"/>
      <c r="AC6" s="185"/>
      <c r="AD6" s="71"/>
    </row>
    <row r="7" spans="1:30" ht="30" x14ac:dyDescent="0.25">
      <c r="A7" s="134"/>
      <c r="B7" s="135"/>
      <c r="C7" s="137"/>
      <c r="D7" s="132" t="s">
        <v>45</v>
      </c>
      <c r="E7" s="133">
        <v>15.89</v>
      </c>
      <c r="F7" s="68"/>
      <c r="G7" s="93"/>
      <c r="H7" s="69"/>
      <c r="I7" s="71"/>
      <c r="J7" s="25" t="s">
        <v>60</v>
      </c>
      <c r="K7" s="24">
        <v>57.86</v>
      </c>
      <c r="L7" s="156"/>
      <c r="M7" s="124"/>
      <c r="N7" s="69"/>
      <c r="O7" s="66"/>
      <c r="P7" s="66"/>
      <c r="Q7" s="66"/>
      <c r="R7" s="71"/>
      <c r="S7" s="49" t="s">
        <v>79</v>
      </c>
      <c r="T7" s="47">
        <v>5.88</v>
      </c>
      <c r="U7" s="71"/>
      <c r="V7" s="69"/>
      <c r="W7" s="69"/>
      <c r="X7" s="191"/>
      <c r="Y7" s="202" t="s">
        <v>24</v>
      </c>
      <c r="Z7" s="191">
        <v>8.15</v>
      </c>
      <c r="AA7" s="184"/>
      <c r="AB7" s="219" t="s">
        <v>24</v>
      </c>
      <c r="AC7" s="183">
        <v>6.96</v>
      </c>
      <c r="AD7" s="71"/>
    </row>
    <row r="8" spans="1:30" x14ac:dyDescent="0.25">
      <c r="A8" s="134"/>
      <c r="B8" s="135"/>
      <c r="C8" s="137"/>
      <c r="D8" s="87"/>
      <c r="E8" s="73"/>
      <c r="F8" s="68"/>
      <c r="G8" s="148" t="s">
        <v>54</v>
      </c>
      <c r="H8" s="67">
        <v>50.08</v>
      </c>
      <c r="I8" s="71"/>
      <c r="J8" s="92" t="s">
        <v>69</v>
      </c>
      <c r="K8" s="84">
        <v>15.25</v>
      </c>
      <c r="L8" s="156"/>
      <c r="M8" s="171" t="s">
        <v>71</v>
      </c>
      <c r="N8" s="155">
        <v>31.54</v>
      </c>
      <c r="O8" s="66"/>
      <c r="P8" s="66"/>
      <c r="Q8" s="66"/>
      <c r="R8" s="71"/>
      <c r="S8" s="48" t="s">
        <v>24</v>
      </c>
      <c r="T8" s="44">
        <v>9.34</v>
      </c>
      <c r="U8" s="195"/>
      <c r="V8" s="84" t="s">
        <v>24</v>
      </c>
      <c r="W8" s="84">
        <v>13.5</v>
      </c>
      <c r="X8" s="191"/>
      <c r="Y8" s="202"/>
      <c r="Z8" s="191"/>
      <c r="AA8" s="184"/>
      <c r="AB8" s="220"/>
      <c r="AC8" s="184"/>
      <c r="AD8" s="71"/>
    </row>
    <row r="9" spans="1:30" ht="30" x14ac:dyDescent="0.25">
      <c r="A9" s="95"/>
      <c r="B9" s="136"/>
      <c r="C9" s="138"/>
      <c r="D9" s="88"/>
      <c r="E9" s="74"/>
      <c r="F9" s="100"/>
      <c r="G9" s="93"/>
      <c r="H9" s="69"/>
      <c r="I9" s="69"/>
      <c r="J9" s="93"/>
      <c r="K9" s="69"/>
      <c r="L9" s="157"/>
      <c r="M9" s="189"/>
      <c r="N9" s="157"/>
      <c r="O9" s="65"/>
      <c r="P9" s="65"/>
      <c r="Q9" s="65"/>
      <c r="R9" s="69"/>
      <c r="S9" s="49" t="s">
        <v>80</v>
      </c>
      <c r="T9" s="47">
        <v>9.75</v>
      </c>
      <c r="U9" s="147"/>
      <c r="V9" s="69"/>
      <c r="W9" s="69"/>
      <c r="X9" s="192"/>
      <c r="Y9" s="203"/>
      <c r="Z9" s="192"/>
      <c r="AA9" s="185"/>
      <c r="AB9" s="221"/>
      <c r="AC9" s="185"/>
      <c r="AD9" s="69"/>
    </row>
    <row r="10" spans="1:30" x14ac:dyDescent="0.25">
      <c r="A10" s="70" t="s">
        <v>11</v>
      </c>
      <c r="B10" s="140" t="s">
        <v>12</v>
      </c>
      <c r="C10" s="142">
        <f>E10+E11</f>
        <v>63.08</v>
      </c>
      <c r="D10" s="10" t="s">
        <v>47</v>
      </c>
      <c r="E10" s="11">
        <v>23.89</v>
      </c>
      <c r="F10" s="108"/>
      <c r="G10" s="109"/>
      <c r="H10" s="110"/>
      <c r="I10" s="84">
        <v>16.75</v>
      </c>
      <c r="J10" s="131" t="s">
        <v>61</v>
      </c>
      <c r="K10" s="84">
        <v>16.75</v>
      </c>
      <c r="L10" s="155">
        <v>30.65</v>
      </c>
      <c r="M10" s="171" t="s">
        <v>72</v>
      </c>
      <c r="N10" s="155">
        <v>30.65</v>
      </c>
      <c r="O10" s="84">
        <v>15.24</v>
      </c>
      <c r="P10" s="84" t="s">
        <v>24</v>
      </c>
      <c r="Q10" s="84">
        <v>15.24</v>
      </c>
      <c r="R10" s="164"/>
      <c r="S10" s="126"/>
      <c r="T10" s="127"/>
      <c r="U10" s="196"/>
      <c r="V10" s="109"/>
      <c r="W10" s="110"/>
      <c r="X10" s="204"/>
      <c r="Y10" s="205"/>
      <c r="Z10" s="206"/>
      <c r="AA10" s="210"/>
      <c r="AB10" s="211"/>
      <c r="AC10" s="212"/>
      <c r="AD10" s="200">
        <f>C10+I10+L10+O10</f>
        <v>125.71999999999998</v>
      </c>
    </row>
    <row r="11" spans="1:30" x14ac:dyDescent="0.25">
      <c r="A11" s="95"/>
      <c r="B11" s="141"/>
      <c r="C11" s="143"/>
      <c r="D11" s="10" t="s">
        <v>24</v>
      </c>
      <c r="E11" s="11">
        <v>39.19</v>
      </c>
      <c r="F11" s="111"/>
      <c r="G11" s="112"/>
      <c r="H11" s="113"/>
      <c r="I11" s="69"/>
      <c r="J11" s="124"/>
      <c r="K11" s="69"/>
      <c r="L11" s="157"/>
      <c r="M11" s="189"/>
      <c r="N11" s="157"/>
      <c r="O11" s="69"/>
      <c r="P11" s="69"/>
      <c r="Q11" s="69"/>
      <c r="R11" s="165"/>
      <c r="S11" s="129"/>
      <c r="T11" s="130"/>
      <c r="U11" s="111"/>
      <c r="V11" s="112"/>
      <c r="W11" s="113"/>
      <c r="X11" s="207"/>
      <c r="Y11" s="208"/>
      <c r="Z11" s="209"/>
      <c r="AA11" s="213"/>
      <c r="AB11" s="214"/>
      <c r="AC11" s="215"/>
      <c r="AD11" s="69"/>
    </row>
    <row r="12" spans="1:30" ht="30" x14ac:dyDescent="0.25">
      <c r="A12" s="18" t="s">
        <v>13</v>
      </c>
      <c r="B12" s="19" t="s">
        <v>20</v>
      </c>
      <c r="C12" s="152"/>
      <c r="D12" s="153"/>
      <c r="E12" s="154"/>
      <c r="F12" s="149"/>
      <c r="G12" s="150"/>
      <c r="H12" s="151"/>
      <c r="I12" s="17">
        <v>14.45</v>
      </c>
      <c r="J12" s="59" t="s">
        <v>70</v>
      </c>
      <c r="K12" s="17">
        <v>14.45</v>
      </c>
      <c r="L12" s="61">
        <v>14.45</v>
      </c>
      <c r="M12" s="60" t="s">
        <v>70</v>
      </c>
      <c r="N12" s="61">
        <v>14.45</v>
      </c>
      <c r="O12" s="232"/>
      <c r="P12" s="232"/>
      <c r="Q12" s="232"/>
      <c r="R12" s="166"/>
      <c r="S12" s="150"/>
      <c r="T12" s="151"/>
      <c r="U12" s="193"/>
      <c r="V12" s="150"/>
      <c r="W12" s="151"/>
      <c r="X12" s="50"/>
      <c r="Y12" s="50"/>
      <c r="Z12" s="50"/>
      <c r="AA12" s="225"/>
      <c r="AB12" s="226"/>
      <c r="AC12" s="227"/>
      <c r="AD12" s="58">
        <f>I12+L12</f>
        <v>28.9</v>
      </c>
    </row>
    <row r="13" spans="1:30" x14ac:dyDescent="0.25">
      <c r="A13" s="70" t="s">
        <v>16</v>
      </c>
      <c r="B13" s="72" t="s">
        <v>14</v>
      </c>
      <c r="C13" s="75"/>
      <c r="D13" s="76"/>
      <c r="E13" s="77"/>
      <c r="F13" s="67">
        <f>H13+H15</f>
        <v>6.4</v>
      </c>
      <c r="G13" s="123" t="s">
        <v>55</v>
      </c>
      <c r="H13" s="6">
        <v>3.25</v>
      </c>
      <c r="I13" s="84">
        <v>13.39</v>
      </c>
      <c r="J13" s="131" t="s">
        <v>62</v>
      </c>
      <c r="K13" s="84">
        <v>3.68</v>
      </c>
      <c r="L13" s="155">
        <f>SUM(N13:N15)</f>
        <v>117.79</v>
      </c>
      <c r="M13" s="38" t="s">
        <v>73</v>
      </c>
      <c r="N13" s="39">
        <v>45.2</v>
      </c>
      <c r="O13" s="233"/>
      <c r="P13" s="233"/>
      <c r="Q13" s="233"/>
      <c r="R13" s="162">
        <v>16.329999999999998</v>
      </c>
      <c r="S13" s="163" t="s">
        <v>76</v>
      </c>
      <c r="T13" s="162">
        <v>16.329999999999998</v>
      </c>
      <c r="U13" s="84">
        <f>SUM(W13+W15)</f>
        <v>10.7</v>
      </c>
      <c r="V13" s="84" t="s">
        <v>48</v>
      </c>
      <c r="W13" s="84">
        <v>4.0999999999999996</v>
      </c>
      <c r="X13" s="190">
        <f>SUBTOTAL(9,Z13:Z15)</f>
        <v>17.38</v>
      </c>
      <c r="Y13" s="50" t="s">
        <v>48</v>
      </c>
      <c r="Z13" s="51">
        <v>7.28</v>
      </c>
      <c r="AA13" s="183">
        <f>SUM(AC13:AC15)</f>
        <v>10.08</v>
      </c>
      <c r="AB13" s="219" t="s">
        <v>48</v>
      </c>
      <c r="AC13" s="183">
        <v>4.4800000000000004</v>
      </c>
      <c r="AD13" s="200">
        <f>F13+I13+L13+R13+X13+U13+AA13</f>
        <v>192.07000000000002</v>
      </c>
    </row>
    <row r="14" spans="1:30" x14ac:dyDescent="0.25">
      <c r="A14" s="134"/>
      <c r="B14" s="135"/>
      <c r="C14" s="78"/>
      <c r="D14" s="79"/>
      <c r="E14" s="80"/>
      <c r="F14" s="68"/>
      <c r="G14" s="124"/>
      <c r="H14" s="6"/>
      <c r="I14" s="85"/>
      <c r="J14" s="124"/>
      <c r="K14" s="69"/>
      <c r="L14" s="156"/>
      <c r="M14" s="38" t="s">
        <v>74</v>
      </c>
      <c r="N14" s="39">
        <v>68.91</v>
      </c>
      <c r="O14" s="234"/>
      <c r="P14" s="234"/>
      <c r="Q14" s="234"/>
      <c r="R14" s="71"/>
      <c r="S14" s="73"/>
      <c r="T14" s="71"/>
      <c r="U14" s="71"/>
      <c r="V14" s="139"/>
      <c r="W14" s="139"/>
      <c r="X14" s="191"/>
      <c r="Y14" s="50" t="s">
        <v>49</v>
      </c>
      <c r="Z14" s="51">
        <v>7.35</v>
      </c>
      <c r="AA14" s="184"/>
      <c r="AB14" s="221"/>
      <c r="AC14" s="185"/>
      <c r="AD14" s="71"/>
    </row>
    <row r="15" spans="1:30" x14ac:dyDescent="0.25">
      <c r="A15" s="69"/>
      <c r="B15" s="74"/>
      <c r="C15" s="81"/>
      <c r="D15" s="82"/>
      <c r="E15" s="83"/>
      <c r="F15" s="69"/>
      <c r="G15" s="7" t="s">
        <v>56</v>
      </c>
      <c r="H15" s="6">
        <v>3.15</v>
      </c>
      <c r="I15" s="69"/>
      <c r="J15" s="26" t="s">
        <v>63</v>
      </c>
      <c r="K15" s="24">
        <v>9.7100000000000009</v>
      </c>
      <c r="L15" s="157"/>
      <c r="M15" s="38" t="s">
        <v>75</v>
      </c>
      <c r="N15" s="39">
        <v>3.68</v>
      </c>
      <c r="O15" s="235"/>
      <c r="P15" s="235"/>
      <c r="Q15" s="235"/>
      <c r="R15" s="69"/>
      <c r="S15" s="74"/>
      <c r="T15" s="69"/>
      <c r="U15" s="69"/>
      <c r="V15" s="17" t="s">
        <v>49</v>
      </c>
      <c r="W15" s="17">
        <v>6.6</v>
      </c>
      <c r="X15" s="192"/>
      <c r="Y15" s="50" t="s">
        <v>24</v>
      </c>
      <c r="Z15" s="51">
        <v>2.75</v>
      </c>
      <c r="AA15" s="185"/>
      <c r="AB15" s="55" t="s">
        <v>49</v>
      </c>
      <c r="AC15" s="56">
        <v>5.6</v>
      </c>
      <c r="AD15" s="69"/>
    </row>
    <row r="16" spans="1:30" x14ac:dyDescent="0.25">
      <c r="A16" s="70" t="s">
        <v>17</v>
      </c>
      <c r="B16" s="140" t="s">
        <v>15</v>
      </c>
      <c r="C16" s="142">
        <f>E16+E17</f>
        <v>18.52</v>
      </c>
      <c r="D16" s="12" t="s">
        <v>50</v>
      </c>
      <c r="E16" s="13">
        <v>10.85</v>
      </c>
      <c r="F16" s="108"/>
      <c r="G16" s="109"/>
      <c r="H16" s="110"/>
      <c r="I16" s="125"/>
      <c r="J16" s="126"/>
      <c r="K16" s="127"/>
      <c r="L16" s="158"/>
      <c r="M16" s="126"/>
      <c r="N16" s="127"/>
      <c r="O16" s="84">
        <v>1.62</v>
      </c>
      <c r="P16" s="84" t="s">
        <v>26</v>
      </c>
      <c r="Q16" s="84">
        <v>1.62</v>
      </c>
      <c r="R16" s="167"/>
      <c r="S16" s="126"/>
      <c r="T16" s="127"/>
      <c r="U16" s="196"/>
      <c r="V16" s="109"/>
      <c r="W16" s="110"/>
      <c r="X16" s="204"/>
      <c r="Y16" s="205"/>
      <c r="Z16" s="206"/>
      <c r="AA16" s="210"/>
      <c r="AB16" s="211"/>
      <c r="AC16" s="212"/>
      <c r="AD16" s="200">
        <f>C16+O16</f>
        <v>20.14</v>
      </c>
    </row>
    <row r="17" spans="1:30" x14ac:dyDescent="0.25">
      <c r="A17" s="95"/>
      <c r="B17" s="141"/>
      <c r="C17" s="143"/>
      <c r="D17" s="14" t="s">
        <v>51</v>
      </c>
      <c r="E17" s="15">
        <v>7.67</v>
      </c>
      <c r="F17" s="111"/>
      <c r="G17" s="112"/>
      <c r="H17" s="113"/>
      <c r="I17" s="128"/>
      <c r="J17" s="129"/>
      <c r="K17" s="130"/>
      <c r="L17" s="128"/>
      <c r="M17" s="129"/>
      <c r="N17" s="130"/>
      <c r="O17" s="69"/>
      <c r="P17" s="69"/>
      <c r="Q17" s="139"/>
      <c r="R17" s="128"/>
      <c r="S17" s="129"/>
      <c r="T17" s="130"/>
      <c r="U17" s="111"/>
      <c r="V17" s="112"/>
      <c r="W17" s="113"/>
      <c r="X17" s="207"/>
      <c r="Y17" s="208"/>
      <c r="Z17" s="209"/>
      <c r="AA17" s="213"/>
      <c r="AB17" s="214"/>
      <c r="AC17" s="215"/>
      <c r="AD17" s="69"/>
    </row>
    <row r="18" spans="1:30" x14ac:dyDescent="0.25">
      <c r="A18" s="70" t="s">
        <v>21</v>
      </c>
      <c r="B18" s="72" t="s">
        <v>18</v>
      </c>
      <c r="C18" s="75"/>
      <c r="D18" s="101"/>
      <c r="E18" s="102"/>
      <c r="F18" s="114"/>
      <c r="G18" s="115"/>
      <c r="H18" s="116"/>
      <c r="I18" s="84">
        <v>52.69</v>
      </c>
      <c r="J18" s="26" t="s">
        <v>39</v>
      </c>
      <c r="K18" s="24">
        <v>15.74</v>
      </c>
      <c r="L18" s="158"/>
      <c r="M18" s="126"/>
      <c r="N18" s="127"/>
      <c r="O18" s="236"/>
      <c r="P18" s="236"/>
      <c r="Q18" s="236"/>
      <c r="R18" s="167"/>
      <c r="S18" s="126"/>
      <c r="T18" s="127"/>
      <c r="U18" s="196"/>
      <c r="V18" s="109"/>
      <c r="W18" s="110"/>
      <c r="X18" s="204"/>
      <c r="Y18" s="205"/>
      <c r="Z18" s="206"/>
      <c r="AA18" s="210"/>
      <c r="AB18" s="211"/>
      <c r="AC18" s="212"/>
      <c r="AD18" s="200">
        <f>I18</f>
        <v>52.69</v>
      </c>
    </row>
    <row r="19" spans="1:30" x14ac:dyDescent="0.25">
      <c r="A19" s="134"/>
      <c r="B19" s="135"/>
      <c r="C19" s="78"/>
      <c r="D19" s="103"/>
      <c r="E19" s="104"/>
      <c r="F19" s="117"/>
      <c r="G19" s="118"/>
      <c r="H19" s="119"/>
      <c r="I19" s="85"/>
      <c r="J19" s="26" t="s">
        <v>40</v>
      </c>
      <c r="K19" s="24">
        <v>21.38</v>
      </c>
      <c r="L19" s="144"/>
      <c r="M19" s="145"/>
      <c r="N19" s="146"/>
      <c r="O19" s="238"/>
      <c r="P19" s="238"/>
      <c r="Q19" s="238"/>
      <c r="R19" s="144"/>
      <c r="S19" s="145"/>
      <c r="T19" s="146"/>
      <c r="U19" s="197"/>
      <c r="V19" s="198"/>
      <c r="W19" s="199"/>
      <c r="X19" s="216"/>
      <c r="Y19" s="217"/>
      <c r="Z19" s="218"/>
      <c r="AA19" s="222"/>
      <c r="AB19" s="223"/>
      <c r="AC19" s="224"/>
      <c r="AD19" s="71"/>
    </row>
    <row r="20" spans="1:30" x14ac:dyDescent="0.25">
      <c r="A20" s="95"/>
      <c r="B20" s="136"/>
      <c r="C20" s="105"/>
      <c r="D20" s="106"/>
      <c r="E20" s="107"/>
      <c r="F20" s="120"/>
      <c r="G20" s="121"/>
      <c r="H20" s="122"/>
      <c r="I20" s="139"/>
      <c r="J20" s="26" t="s">
        <v>41</v>
      </c>
      <c r="K20" s="24">
        <v>15.57</v>
      </c>
      <c r="L20" s="128"/>
      <c r="M20" s="129"/>
      <c r="N20" s="130"/>
      <c r="O20" s="237"/>
      <c r="P20" s="237"/>
      <c r="Q20" s="237"/>
      <c r="R20" s="128"/>
      <c r="S20" s="129"/>
      <c r="T20" s="130"/>
      <c r="U20" s="111"/>
      <c r="V20" s="112"/>
      <c r="W20" s="113"/>
      <c r="X20" s="207"/>
      <c r="Y20" s="208"/>
      <c r="Z20" s="209"/>
      <c r="AA20" s="213"/>
      <c r="AB20" s="214"/>
      <c r="AC20" s="215"/>
      <c r="AD20" s="69"/>
    </row>
    <row r="21" spans="1:30" x14ac:dyDescent="0.25">
      <c r="A21" s="70" t="s">
        <v>22</v>
      </c>
      <c r="B21" s="72" t="s">
        <v>19</v>
      </c>
      <c r="C21" s="75"/>
      <c r="D21" s="126"/>
      <c r="E21" s="127"/>
      <c r="F21" s="67">
        <f>SUM(H21:H34)</f>
        <v>242.64</v>
      </c>
      <c r="G21" s="5" t="s">
        <v>28</v>
      </c>
      <c r="H21" s="228">
        <v>17.52</v>
      </c>
      <c r="I21" s="84">
        <v>78.47</v>
      </c>
      <c r="J21" s="86" t="s">
        <v>64</v>
      </c>
      <c r="K21" s="84">
        <v>16.18</v>
      </c>
      <c r="L21" s="158"/>
      <c r="M21" s="126"/>
      <c r="N21" s="127"/>
      <c r="O21" s="236"/>
      <c r="P21" s="236"/>
      <c r="Q21" s="236"/>
      <c r="R21" s="194"/>
      <c r="S21" s="126"/>
      <c r="T21" s="127"/>
      <c r="U21" s="196"/>
      <c r="V21" s="109"/>
      <c r="W21" s="110"/>
      <c r="X21" s="204"/>
      <c r="Y21" s="205"/>
      <c r="Z21" s="206"/>
      <c r="AA21" s="210"/>
      <c r="AB21" s="211"/>
      <c r="AC21" s="212"/>
      <c r="AD21" s="200">
        <f>F21+I21</f>
        <v>321.11</v>
      </c>
    </row>
    <row r="22" spans="1:30" x14ac:dyDescent="0.25">
      <c r="A22" s="71"/>
      <c r="B22" s="73"/>
      <c r="C22" s="144"/>
      <c r="D22" s="145"/>
      <c r="E22" s="146"/>
      <c r="F22" s="71"/>
      <c r="G22" s="5" t="s">
        <v>27</v>
      </c>
      <c r="H22" s="228">
        <v>17.11</v>
      </c>
      <c r="I22" s="71"/>
      <c r="J22" s="87"/>
      <c r="K22" s="71"/>
      <c r="L22" s="144"/>
      <c r="M22" s="145"/>
      <c r="N22" s="146"/>
      <c r="O22" s="238"/>
      <c r="P22" s="238"/>
      <c r="Q22" s="238"/>
      <c r="R22" s="144"/>
      <c r="S22" s="145"/>
      <c r="T22" s="146"/>
      <c r="U22" s="197"/>
      <c r="V22" s="198"/>
      <c r="W22" s="199"/>
      <c r="X22" s="216"/>
      <c r="Y22" s="217"/>
      <c r="Z22" s="218"/>
      <c r="AA22" s="222"/>
      <c r="AB22" s="223"/>
      <c r="AC22" s="224"/>
      <c r="AD22" s="71"/>
    </row>
    <row r="23" spans="1:30" x14ac:dyDescent="0.25">
      <c r="A23" s="71"/>
      <c r="B23" s="73"/>
      <c r="C23" s="144"/>
      <c r="D23" s="145"/>
      <c r="E23" s="146"/>
      <c r="F23" s="71"/>
      <c r="G23" s="5" t="s">
        <v>29</v>
      </c>
      <c r="H23" s="228">
        <v>16.579999999999998</v>
      </c>
      <c r="I23" s="71"/>
      <c r="J23" s="88"/>
      <c r="K23" s="69"/>
      <c r="L23" s="144"/>
      <c r="M23" s="145"/>
      <c r="N23" s="146"/>
      <c r="O23" s="238"/>
      <c r="P23" s="238"/>
      <c r="Q23" s="238"/>
      <c r="R23" s="144"/>
      <c r="S23" s="145"/>
      <c r="T23" s="146"/>
      <c r="U23" s="197"/>
      <c r="V23" s="198"/>
      <c r="W23" s="199"/>
      <c r="X23" s="216"/>
      <c r="Y23" s="217"/>
      <c r="Z23" s="218"/>
      <c r="AA23" s="222"/>
      <c r="AB23" s="223"/>
      <c r="AC23" s="224"/>
      <c r="AD23" s="71"/>
    </row>
    <row r="24" spans="1:30" x14ac:dyDescent="0.25">
      <c r="A24" s="71"/>
      <c r="B24" s="73"/>
      <c r="C24" s="144"/>
      <c r="D24" s="145"/>
      <c r="E24" s="146"/>
      <c r="F24" s="71"/>
      <c r="G24" s="5" t="s">
        <v>82</v>
      </c>
      <c r="H24" s="228">
        <v>17.54</v>
      </c>
      <c r="I24" s="71"/>
      <c r="J24" s="86" t="s">
        <v>65</v>
      </c>
      <c r="K24" s="84">
        <v>20.04</v>
      </c>
      <c r="L24" s="144"/>
      <c r="M24" s="145"/>
      <c r="N24" s="146"/>
      <c r="O24" s="238"/>
      <c r="P24" s="238"/>
      <c r="Q24" s="238"/>
      <c r="R24" s="144"/>
      <c r="S24" s="145"/>
      <c r="T24" s="146"/>
      <c r="U24" s="197"/>
      <c r="V24" s="198"/>
      <c r="W24" s="199"/>
      <c r="X24" s="216"/>
      <c r="Y24" s="217"/>
      <c r="Z24" s="218"/>
      <c r="AA24" s="222"/>
      <c r="AB24" s="223"/>
      <c r="AC24" s="224"/>
      <c r="AD24" s="71"/>
    </row>
    <row r="25" spans="1:30" x14ac:dyDescent="0.25">
      <c r="A25" s="71"/>
      <c r="B25" s="73"/>
      <c r="C25" s="144"/>
      <c r="D25" s="145"/>
      <c r="E25" s="146"/>
      <c r="F25" s="71"/>
      <c r="G25" s="5" t="s">
        <v>30</v>
      </c>
      <c r="H25" s="228">
        <v>17.559999999999999</v>
      </c>
      <c r="I25" s="71"/>
      <c r="J25" s="87"/>
      <c r="K25" s="71"/>
      <c r="L25" s="144"/>
      <c r="M25" s="145"/>
      <c r="N25" s="146"/>
      <c r="O25" s="238"/>
      <c r="P25" s="238"/>
      <c r="Q25" s="238"/>
      <c r="R25" s="144"/>
      <c r="S25" s="145"/>
      <c r="T25" s="146"/>
      <c r="U25" s="197"/>
      <c r="V25" s="198"/>
      <c r="W25" s="199"/>
      <c r="X25" s="216"/>
      <c r="Y25" s="217"/>
      <c r="Z25" s="218"/>
      <c r="AA25" s="222"/>
      <c r="AB25" s="223"/>
      <c r="AC25" s="224"/>
      <c r="AD25" s="71"/>
    </row>
    <row r="26" spans="1:30" x14ac:dyDescent="0.25">
      <c r="A26" s="71"/>
      <c r="B26" s="73"/>
      <c r="C26" s="144"/>
      <c r="D26" s="145"/>
      <c r="E26" s="146"/>
      <c r="F26" s="71"/>
      <c r="G26" s="5" t="s">
        <v>31</v>
      </c>
      <c r="H26" s="228">
        <v>30.73</v>
      </c>
      <c r="I26" s="71"/>
      <c r="J26" s="88"/>
      <c r="K26" s="69"/>
      <c r="L26" s="144"/>
      <c r="M26" s="145"/>
      <c r="N26" s="146"/>
      <c r="O26" s="238"/>
      <c r="P26" s="238"/>
      <c r="Q26" s="238"/>
      <c r="R26" s="144"/>
      <c r="S26" s="145"/>
      <c r="T26" s="146"/>
      <c r="U26" s="197"/>
      <c r="V26" s="198"/>
      <c r="W26" s="199"/>
      <c r="X26" s="216"/>
      <c r="Y26" s="217"/>
      <c r="Z26" s="218"/>
      <c r="AA26" s="222"/>
      <c r="AB26" s="223"/>
      <c r="AC26" s="224"/>
      <c r="AD26" s="71"/>
    </row>
    <row r="27" spans="1:30" x14ac:dyDescent="0.25">
      <c r="A27" s="71"/>
      <c r="B27" s="73"/>
      <c r="C27" s="144"/>
      <c r="D27" s="145"/>
      <c r="E27" s="146"/>
      <c r="F27" s="71"/>
      <c r="G27" s="5" t="s">
        <v>32</v>
      </c>
      <c r="H27" s="228">
        <v>17.34</v>
      </c>
      <c r="I27" s="71"/>
      <c r="J27" s="86" t="s">
        <v>67</v>
      </c>
      <c r="K27" s="84">
        <v>17.25</v>
      </c>
      <c r="L27" s="144"/>
      <c r="M27" s="145"/>
      <c r="N27" s="146"/>
      <c r="O27" s="238"/>
      <c r="P27" s="238"/>
      <c r="Q27" s="238"/>
      <c r="R27" s="144"/>
      <c r="S27" s="145"/>
      <c r="T27" s="146"/>
      <c r="U27" s="197"/>
      <c r="V27" s="198"/>
      <c r="W27" s="199"/>
      <c r="X27" s="216"/>
      <c r="Y27" s="217"/>
      <c r="Z27" s="218"/>
      <c r="AA27" s="222"/>
      <c r="AB27" s="223"/>
      <c r="AC27" s="224"/>
      <c r="AD27" s="71"/>
    </row>
    <row r="28" spans="1:30" x14ac:dyDescent="0.25">
      <c r="A28" s="71"/>
      <c r="B28" s="73"/>
      <c r="C28" s="144"/>
      <c r="D28" s="145"/>
      <c r="E28" s="146"/>
      <c r="F28" s="71"/>
      <c r="G28" s="5" t="s">
        <v>33</v>
      </c>
      <c r="H28" s="228">
        <v>16.68</v>
      </c>
      <c r="I28" s="71"/>
      <c r="J28" s="87"/>
      <c r="K28" s="71"/>
      <c r="L28" s="144"/>
      <c r="M28" s="145"/>
      <c r="N28" s="146"/>
      <c r="O28" s="238"/>
      <c r="P28" s="238"/>
      <c r="Q28" s="238"/>
      <c r="R28" s="144"/>
      <c r="S28" s="145"/>
      <c r="T28" s="146"/>
      <c r="U28" s="197"/>
      <c r="V28" s="198"/>
      <c r="W28" s="199"/>
      <c r="X28" s="216"/>
      <c r="Y28" s="217"/>
      <c r="Z28" s="218"/>
      <c r="AA28" s="222"/>
      <c r="AB28" s="223"/>
      <c r="AC28" s="224"/>
      <c r="AD28" s="71"/>
    </row>
    <row r="29" spans="1:30" x14ac:dyDescent="0.25">
      <c r="A29" s="71"/>
      <c r="B29" s="73"/>
      <c r="C29" s="144"/>
      <c r="D29" s="145"/>
      <c r="E29" s="146"/>
      <c r="F29" s="71"/>
      <c r="G29" s="5" t="s">
        <v>34</v>
      </c>
      <c r="H29" s="228">
        <v>17.5</v>
      </c>
      <c r="I29" s="71"/>
      <c r="J29" s="88"/>
      <c r="K29" s="69"/>
      <c r="L29" s="144"/>
      <c r="M29" s="145"/>
      <c r="N29" s="146"/>
      <c r="O29" s="238"/>
      <c r="P29" s="238"/>
      <c r="Q29" s="238"/>
      <c r="R29" s="144"/>
      <c r="S29" s="145"/>
      <c r="T29" s="146"/>
      <c r="U29" s="197"/>
      <c r="V29" s="198"/>
      <c r="W29" s="199"/>
      <c r="X29" s="216"/>
      <c r="Y29" s="217"/>
      <c r="Z29" s="218"/>
      <c r="AA29" s="222"/>
      <c r="AB29" s="223"/>
      <c r="AC29" s="224"/>
      <c r="AD29" s="71"/>
    </row>
    <row r="30" spans="1:30" x14ac:dyDescent="0.25">
      <c r="A30" s="71"/>
      <c r="B30" s="73"/>
      <c r="C30" s="144"/>
      <c r="D30" s="145"/>
      <c r="E30" s="146"/>
      <c r="F30" s="71"/>
      <c r="G30" s="5" t="s">
        <v>35</v>
      </c>
      <c r="H30" s="228">
        <v>25.03</v>
      </c>
      <c r="I30" s="71"/>
      <c r="J30" s="86" t="s">
        <v>66</v>
      </c>
      <c r="K30" s="84">
        <v>25</v>
      </c>
      <c r="L30" s="144"/>
      <c r="M30" s="145"/>
      <c r="N30" s="146"/>
      <c r="O30" s="238"/>
      <c r="P30" s="238"/>
      <c r="Q30" s="238"/>
      <c r="R30" s="144"/>
      <c r="S30" s="145"/>
      <c r="T30" s="146"/>
      <c r="U30" s="197"/>
      <c r="V30" s="198"/>
      <c r="W30" s="199"/>
      <c r="X30" s="216"/>
      <c r="Y30" s="217"/>
      <c r="Z30" s="218"/>
      <c r="AA30" s="222"/>
      <c r="AB30" s="223"/>
      <c r="AC30" s="224"/>
      <c r="AD30" s="71"/>
    </row>
    <row r="31" spans="1:30" x14ac:dyDescent="0.25">
      <c r="A31" s="71"/>
      <c r="B31" s="73"/>
      <c r="C31" s="144"/>
      <c r="D31" s="145"/>
      <c r="E31" s="146"/>
      <c r="F31" s="71"/>
      <c r="G31" s="5" t="s">
        <v>38</v>
      </c>
      <c r="H31" s="228">
        <v>3.32</v>
      </c>
      <c r="I31" s="71"/>
      <c r="J31" s="87"/>
      <c r="K31" s="71"/>
      <c r="L31" s="144"/>
      <c r="M31" s="145"/>
      <c r="N31" s="146"/>
      <c r="O31" s="238"/>
      <c r="P31" s="238"/>
      <c r="Q31" s="238"/>
      <c r="R31" s="144"/>
      <c r="S31" s="145"/>
      <c r="T31" s="146"/>
      <c r="U31" s="197"/>
      <c r="V31" s="198"/>
      <c r="W31" s="199"/>
      <c r="X31" s="216"/>
      <c r="Y31" s="217"/>
      <c r="Z31" s="218"/>
      <c r="AA31" s="222"/>
      <c r="AB31" s="223"/>
      <c r="AC31" s="224"/>
      <c r="AD31" s="71"/>
    </row>
    <row r="32" spans="1:30" x14ac:dyDescent="0.25">
      <c r="A32" s="71"/>
      <c r="B32" s="73"/>
      <c r="C32" s="144"/>
      <c r="D32" s="145"/>
      <c r="E32" s="146"/>
      <c r="F32" s="71"/>
      <c r="G32" s="5" t="s">
        <v>37</v>
      </c>
      <c r="H32" s="228">
        <v>12.45</v>
      </c>
      <c r="I32" s="71"/>
      <c r="J32" s="87"/>
      <c r="K32" s="71"/>
      <c r="L32" s="144"/>
      <c r="M32" s="145"/>
      <c r="N32" s="146"/>
      <c r="O32" s="238"/>
      <c r="P32" s="238"/>
      <c r="Q32" s="238"/>
      <c r="R32" s="144"/>
      <c r="S32" s="145"/>
      <c r="T32" s="146"/>
      <c r="U32" s="197"/>
      <c r="V32" s="198"/>
      <c r="W32" s="199"/>
      <c r="X32" s="216"/>
      <c r="Y32" s="217"/>
      <c r="Z32" s="218"/>
      <c r="AA32" s="222"/>
      <c r="AB32" s="223"/>
      <c r="AC32" s="224"/>
      <c r="AD32" s="71"/>
    </row>
    <row r="33" spans="1:31" x14ac:dyDescent="0.25">
      <c r="A33" s="71"/>
      <c r="B33" s="73"/>
      <c r="C33" s="144"/>
      <c r="D33" s="145"/>
      <c r="E33" s="146"/>
      <c r="F33" s="71"/>
      <c r="G33" s="5" t="s">
        <v>36</v>
      </c>
      <c r="H33" s="228">
        <v>16.579999999999998</v>
      </c>
      <c r="I33" s="71"/>
      <c r="J33" s="87"/>
      <c r="K33" s="71"/>
      <c r="L33" s="144"/>
      <c r="M33" s="145"/>
      <c r="N33" s="146"/>
      <c r="O33" s="238"/>
      <c r="P33" s="238"/>
      <c r="Q33" s="238"/>
      <c r="R33" s="144"/>
      <c r="S33" s="145"/>
      <c r="T33" s="146"/>
      <c r="U33" s="197"/>
      <c r="V33" s="198"/>
      <c r="W33" s="199"/>
      <c r="X33" s="216"/>
      <c r="Y33" s="217"/>
      <c r="Z33" s="218"/>
      <c r="AA33" s="222"/>
      <c r="AB33" s="223"/>
      <c r="AC33" s="224"/>
      <c r="AD33" s="71"/>
    </row>
    <row r="34" spans="1:31" x14ac:dyDescent="0.25">
      <c r="A34" s="69"/>
      <c r="B34" s="74"/>
      <c r="C34" s="128"/>
      <c r="D34" s="129"/>
      <c r="E34" s="130"/>
      <c r="F34" s="69"/>
      <c r="G34" s="62" t="s">
        <v>81</v>
      </c>
      <c r="H34" s="229">
        <v>16.7</v>
      </c>
      <c r="I34" s="69"/>
      <c r="J34" s="88"/>
      <c r="K34" s="69"/>
      <c r="L34" s="128"/>
      <c r="M34" s="129"/>
      <c r="N34" s="130"/>
      <c r="O34" s="237"/>
      <c r="P34" s="237"/>
      <c r="Q34" s="237"/>
      <c r="R34" s="128"/>
      <c r="S34" s="129"/>
      <c r="T34" s="130"/>
      <c r="U34" s="111"/>
      <c r="V34" s="112"/>
      <c r="W34" s="113"/>
      <c r="X34" s="207"/>
      <c r="Y34" s="208"/>
      <c r="Z34" s="209"/>
      <c r="AA34" s="213"/>
      <c r="AB34" s="214"/>
      <c r="AC34" s="215"/>
      <c r="AD34" s="69"/>
    </row>
    <row r="35" spans="1:31" x14ac:dyDescent="0.25">
      <c r="A35" s="20"/>
      <c r="B35" s="21"/>
      <c r="C35" s="9">
        <f t="shared" ref="C35:AC35" si="0">SUM(C4:C34)</f>
        <v>104.80999999999999</v>
      </c>
      <c r="D35" s="16"/>
      <c r="E35" s="9">
        <f t="shared" si="0"/>
        <v>104.80999999999999</v>
      </c>
      <c r="F35" s="4">
        <f>SUM(F4:F32)</f>
        <v>385.23</v>
      </c>
      <c r="G35" s="8"/>
      <c r="H35" s="4">
        <f>H4+H6+H8+H13+H15+H21+H22+H23+H24+H25+H26+H27+H28+H29+H30+H31+H32+H33+H34</f>
        <v>385.2299999999999</v>
      </c>
      <c r="I35" s="23">
        <f>SUM(I4:I32)</f>
        <v>364.25</v>
      </c>
      <c r="J35" s="27"/>
      <c r="K35" s="23">
        <f t="shared" si="0"/>
        <v>364.25000000000006</v>
      </c>
      <c r="L35" s="40">
        <f t="shared" si="0"/>
        <v>211.10000000000002</v>
      </c>
      <c r="M35" s="41"/>
      <c r="N35" s="40">
        <f>SUBTOTAL(9,N4:N34)</f>
        <v>211.1</v>
      </c>
      <c r="O35" s="23"/>
      <c r="P35" s="23"/>
      <c r="Q35" s="23"/>
      <c r="R35" s="45">
        <f>SUBTOTAL(9,R4:R34)</f>
        <v>115.92999999999999</v>
      </c>
      <c r="S35" s="45"/>
      <c r="T35" s="46">
        <f t="shared" si="0"/>
        <v>115.92999999999999</v>
      </c>
      <c r="U35" s="23">
        <f t="shared" si="0"/>
        <v>40.4</v>
      </c>
      <c r="V35" s="27"/>
      <c r="W35" s="23">
        <f>SUBTOTAL(9,W4:W34)</f>
        <v>40.4</v>
      </c>
      <c r="X35" s="3">
        <f>SUM(X4:X34)</f>
        <v>46.17</v>
      </c>
      <c r="Y35" s="2"/>
      <c r="Z35" s="3">
        <f>SUBTOTAL(9,Z2:Z34)</f>
        <v>46.17</v>
      </c>
      <c r="AA35" s="3">
        <f>SUBTOTAL(9,AA4:AA34)</f>
        <v>41.980000000000004</v>
      </c>
      <c r="AB35" s="2"/>
      <c r="AC35" s="3">
        <f t="shared" si="0"/>
        <v>41.980000000000004</v>
      </c>
      <c r="AD35" s="57">
        <f>SUM(AD4:AD34)</f>
        <v>1326.73</v>
      </c>
      <c r="AE35" s="52"/>
    </row>
    <row r="36" spans="1:31" x14ac:dyDescent="0.25">
      <c r="F36" s="22"/>
      <c r="G36" s="22"/>
      <c r="H36" s="22"/>
      <c r="U36" s="1"/>
      <c r="V36" s="1"/>
      <c r="W36" s="1"/>
      <c r="X36" s="1"/>
      <c r="Y36" s="1"/>
      <c r="Z36" s="1"/>
      <c r="AA36" s="1"/>
      <c r="AB36" s="1"/>
      <c r="AC36" s="1"/>
      <c r="AD36" s="1"/>
    </row>
  </sheetData>
  <mergeCells count="140">
    <mergeCell ref="AA12:AC12"/>
    <mergeCell ref="O2:Q2"/>
    <mergeCell ref="P10:P11"/>
    <mergeCell ref="P16:P17"/>
    <mergeCell ref="Q16:Q17"/>
    <mergeCell ref="O16:O17"/>
    <mergeCell ref="O10:O11"/>
    <mergeCell ref="Q10:Q11"/>
    <mergeCell ref="AD13:AD15"/>
    <mergeCell ref="AD16:AD17"/>
    <mergeCell ref="AD18:AD20"/>
    <mergeCell ref="AD21:AD34"/>
    <mergeCell ref="X13:X15"/>
    <mergeCell ref="Y4:Y6"/>
    <mergeCell ref="Y7:Y9"/>
    <mergeCell ref="Z4:Z6"/>
    <mergeCell ref="Z7:Z9"/>
    <mergeCell ref="X10:Z11"/>
    <mergeCell ref="AC13:AC14"/>
    <mergeCell ref="AA13:AA15"/>
    <mergeCell ref="AA16:AC17"/>
    <mergeCell ref="X16:Z17"/>
    <mergeCell ref="X18:Z20"/>
    <mergeCell ref="X21:Z34"/>
    <mergeCell ref="AB4:AB6"/>
    <mergeCell ref="AB7:AB9"/>
    <mergeCell ref="AB13:AB14"/>
    <mergeCell ref="AA18:AC20"/>
    <mergeCell ref="AA21:AC34"/>
    <mergeCell ref="AC7:AC9"/>
    <mergeCell ref="AA4:AA9"/>
    <mergeCell ref="AA10:AC11"/>
    <mergeCell ref="U12:W12"/>
    <mergeCell ref="R18:T20"/>
    <mergeCell ref="R21:T34"/>
    <mergeCell ref="U2:W2"/>
    <mergeCell ref="V13:V14"/>
    <mergeCell ref="W13:W14"/>
    <mergeCell ref="U13:U15"/>
    <mergeCell ref="V4:V7"/>
    <mergeCell ref="V8:V9"/>
    <mergeCell ref="W4:W7"/>
    <mergeCell ref="W8:W9"/>
    <mergeCell ref="U4:U9"/>
    <mergeCell ref="U10:W11"/>
    <mergeCell ref="U16:W17"/>
    <mergeCell ref="U18:W20"/>
    <mergeCell ref="U21:W34"/>
    <mergeCell ref="AD2:AD3"/>
    <mergeCell ref="S4:S5"/>
    <mergeCell ref="T4:T5"/>
    <mergeCell ref="X2:Z2"/>
    <mergeCell ref="AA2:AC2"/>
    <mergeCell ref="AC4:AC6"/>
    <mergeCell ref="L2:N2"/>
    <mergeCell ref="L4:L9"/>
    <mergeCell ref="M10:M11"/>
    <mergeCell ref="L10:L11"/>
    <mergeCell ref="N10:N11"/>
    <mergeCell ref="M8:M9"/>
    <mergeCell ref="N8:N9"/>
    <mergeCell ref="X4:X9"/>
    <mergeCell ref="AD4:AD9"/>
    <mergeCell ref="AD10:AD11"/>
    <mergeCell ref="R2:T2"/>
    <mergeCell ref="R13:R15"/>
    <mergeCell ref="S13:S15"/>
    <mergeCell ref="T13:T15"/>
    <mergeCell ref="R4:R9"/>
    <mergeCell ref="R10:T11"/>
    <mergeCell ref="R12:T12"/>
    <mergeCell ref="R16:T17"/>
    <mergeCell ref="I2:K2"/>
    <mergeCell ref="M4:M7"/>
    <mergeCell ref="N4:N7"/>
    <mergeCell ref="I10:I11"/>
    <mergeCell ref="J10:J11"/>
    <mergeCell ref="K10:K11"/>
    <mergeCell ref="G4:G5"/>
    <mergeCell ref="H4:H5"/>
    <mergeCell ref="G6:G7"/>
    <mergeCell ref="H6:H7"/>
    <mergeCell ref="G8:G9"/>
    <mergeCell ref="H8:H9"/>
    <mergeCell ref="F10:H11"/>
    <mergeCell ref="F12:H12"/>
    <mergeCell ref="C12:E12"/>
    <mergeCell ref="B10:B11"/>
    <mergeCell ref="C10:C11"/>
    <mergeCell ref="B16:B17"/>
    <mergeCell ref="C16:C17"/>
    <mergeCell ref="A16:A17"/>
    <mergeCell ref="A10:A11"/>
    <mergeCell ref="C21:E34"/>
    <mergeCell ref="A13:A15"/>
    <mergeCell ref="B13:B15"/>
    <mergeCell ref="C2:E2"/>
    <mergeCell ref="J8:J9"/>
    <mergeCell ref="K8:K9"/>
    <mergeCell ref="A2:A3"/>
    <mergeCell ref="B2:B3"/>
    <mergeCell ref="F2:H2"/>
    <mergeCell ref="F4:F9"/>
    <mergeCell ref="C18:E20"/>
    <mergeCell ref="F16:H17"/>
    <mergeCell ref="F18:H20"/>
    <mergeCell ref="G13:G14"/>
    <mergeCell ref="I16:K17"/>
    <mergeCell ref="J13:J14"/>
    <mergeCell ref="I4:I9"/>
    <mergeCell ref="D7:D9"/>
    <mergeCell ref="E7:E9"/>
    <mergeCell ref="D4:D6"/>
    <mergeCell ref="E4:E6"/>
    <mergeCell ref="A4:A9"/>
    <mergeCell ref="B4:B9"/>
    <mergeCell ref="C4:C9"/>
    <mergeCell ref="I18:I20"/>
    <mergeCell ref="A18:A20"/>
    <mergeCell ref="B18:B20"/>
    <mergeCell ref="F13:F15"/>
    <mergeCell ref="A21:A34"/>
    <mergeCell ref="B21:B34"/>
    <mergeCell ref="F21:F34"/>
    <mergeCell ref="C13:E15"/>
    <mergeCell ref="I13:I15"/>
    <mergeCell ref="J21:J23"/>
    <mergeCell ref="I21:I34"/>
    <mergeCell ref="K21:K23"/>
    <mergeCell ref="J24:J26"/>
    <mergeCell ref="K24:K26"/>
    <mergeCell ref="J27:J29"/>
    <mergeCell ref="K27:K29"/>
    <mergeCell ref="J30:J34"/>
    <mergeCell ref="K30:K34"/>
    <mergeCell ref="K13:K14"/>
    <mergeCell ref="L13:L15"/>
    <mergeCell ref="L16:N17"/>
    <mergeCell ref="L18:N20"/>
    <mergeCell ref="L21:N3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Zajko Danuta</dc:creator>
  <cp:lastModifiedBy>Jańczuk Krzysztof</cp:lastModifiedBy>
  <cp:lastPrinted>2022-10-27T06:23:54Z</cp:lastPrinted>
  <dcterms:created xsi:type="dcterms:W3CDTF">2022-10-24T09:15:47Z</dcterms:created>
  <dcterms:modified xsi:type="dcterms:W3CDTF">2024-11-04T13:36:42Z</dcterms:modified>
</cp:coreProperties>
</file>