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90" windowWidth="20115" windowHeight="7755" activeTab="1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G12" i="2"/>
  <c r="I12" s="1"/>
  <c r="I11"/>
  <c r="G11"/>
  <c r="G10"/>
  <c r="I10" s="1"/>
  <c r="I9"/>
  <c r="G9"/>
  <c r="G8"/>
  <c r="I8" s="1"/>
  <c r="U29" i="1"/>
  <c r="I32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8"/>
  <c r="I13" i="2" l="1"/>
  <c r="T17" i="1"/>
  <c r="T18"/>
  <c r="T27"/>
  <c r="N29"/>
  <c r="O20"/>
  <c r="O21"/>
  <c r="O22"/>
  <c r="O23"/>
  <c r="O24"/>
  <c r="O25"/>
  <c r="O26"/>
  <c r="J20"/>
  <c r="M20" s="1"/>
  <c r="J21"/>
  <c r="M21" s="1"/>
  <c r="J22"/>
  <c r="M22" s="1"/>
  <c r="J23"/>
  <c r="M23" s="1"/>
  <c r="J24"/>
  <c r="M24" s="1"/>
  <c r="J25"/>
  <c r="M25" s="1"/>
  <c r="J26"/>
  <c r="M26" s="1"/>
  <c r="O9"/>
  <c r="O10"/>
  <c r="O11"/>
  <c r="O12"/>
  <c r="O13"/>
  <c r="O14"/>
  <c r="O15"/>
  <c r="O16"/>
  <c r="O17"/>
  <c r="O18"/>
  <c r="O19"/>
  <c r="O28"/>
  <c r="O8"/>
  <c r="J15"/>
  <c r="M15" s="1"/>
  <c r="J16"/>
  <c r="M16" s="1"/>
  <c r="J17"/>
  <c r="M17" s="1"/>
  <c r="J18"/>
  <c r="M18" s="1"/>
  <c r="J19"/>
  <c r="M19" s="1"/>
  <c r="J27"/>
  <c r="M27" s="1"/>
  <c r="J28"/>
  <c r="M28" s="1"/>
  <c r="J9"/>
  <c r="M9" s="1"/>
  <c r="J10"/>
  <c r="M10" s="1"/>
  <c r="J11"/>
  <c r="M11" s="1"/>
  <c r="J12"/>
  <c r="M12" s="1"/>
  <c r="J13"/>
  <c r="M13" s="1"/>
  <c r="J14"/>
  <c r="M14" s="1"/>
  <c r="T9" l="1"/>
  <c r="T20"/>
  <c r="T28"/>
  <c r="T12"/>
  <c r="T21"/>
  <c r="T13"/>
  <c r="T14"/>
  <c r="T22"/>
  <c r="T15"/>
  <c r="T24"/>
  <c r="T16"/>
  <c r="T25"/>
  <c r="T23"/>
  <c r="T26"/>
  <c r="T10"/>
  <c r="T19"/>
  <c r="T11"/>
  <c r="O29"/>
  <c r="J8"/>
  <c r="M8" l="1"/>
  <c r="T8"/>
  <c r="J29"/>
  <c r="T29" l="1"/>
  <c r="M29"/>
</calcChain>
</file>

<file path=xl/sharedStrings.xml><?xml version="1.0" encoding="utf-8"?>
<sst xmlns="http://schemas.openxmlformats.org/spreadsheetml/2006/main" count="96" uniqueCount="32">
  <si>
    <t>Lp.</t>
  </si>
  <si>
    <t>Km</t>
  </si>
  <si>
    <t>Strona</t>
  </si>
  <si>
    <t>Długość [m]</t>
  </si>
  <si>
    <t>Szerokość przy bramie[mb]</t>
  </si>
  <si>
    <t>Promień wyokrąglenia [m]</t>
  </si>
  <si>
    <r>
      <t>Powierzchnia [m</t>
    </r>
    <r>
      <rPr>
        <sz val="10"/>
        <color theme="1"/>
        <rFont val="Czcionka tekstu podstawowego"/>
        <charset val="238"/>
      </rPr>
      <t>²</t>
    </r>
    <r>
      <rPr>
        <sz val="11"/>
        <color theme="1"/>
        <rFont val="Calibri"/>
        <family val="2"/>
        <charset val="238"/>
        <scheme val="minor"/>
      </rPr>
      <t>]</t>
    </r>
  </si>
  <si>
    <t>Nawierzchnia</t>
  </si>
  <si>
    <t>Uwagi</t>
  </si>
  <si>
    <t>istniejąca</t>
  </si>
  <si>
    <t>projektowana</t>
  </si>
  <si>
    <t>prawa</t>
  </si>
  <si>
    <t>grunt</t>
  </si>
  <si>
    <t>BA</t>
  </si>
  <si>
    <t>lewa</t>
  </si>
  <si>
    <t>Suma:</t>
  </si>
  <si>
    <r>
      <t>Wykopy [m</t>
    </r>
    <r>
      <rPr>
        <sz val="11"/>
        <color theme="1"/>
        <rFont val="Arial"/>
        <family val="2"/>
        <charset val="238"/>
      </rPr>
      <t>³</t>
    </r>
    <r>
      <rPr>
        <sz val="11"/>
        <color theme="1"/>
        <rFont val="Calibri"/>
        <family val="2"/>
        <charset val="238"/>
        <scheme val="minor"/>
      </rPr>
      <t xml:space="preserve">] </t>
    </r>
  </si>
  <si>
    <t>Przepusty [mb]</t>
  </si>
  <si>
    <t>Ścianki przepustów [szt.]</t>
  </si>
  <si>
    <t>humus</t>
  </si>
  <si>
    <r>
      <t xml:space="preserve">Tabela 1. </t>
    </r>
    <r>
      <rPr>
        <sz val="11"/>
        <color theme="1"/>
        <rFont val="Arial"/>
        <family val="2"/>
        <charset val="238"/>
      </rPr>
      <t>Wykaz zjazdów w ciągu drogi powiatowej nr 1930C</t>
    </r>
  </si>
  <si>
    <t>beton</t>
  </si>
  <si>
    <t>Roboty rozbiórkowe (nawierzchnia z betonu):</t>
  </si>
  <si>
    <t>m2</t>
  </si>
  <si>
    <t>Wydatek [m³/mb]</t>
  </si>
  <si>
    <t>Objętość [m³]</t>
  </si>
  <si>
    <t>od</t>
  </si>
  <si>
    <t>do</t>
  </si>
  <si>
    <t>L</t>
  </si>
  <si>
    <t>P</t>
  </si>
  <si>
    <t>L/P</t>
  </si>
  <si>
    <r>
      <t xml:space="preserve">Tabela 2. </t>
    </r>
    <r>
      <rPr>
        <sz val="11"/>
        <color theme="1"/>
        <rFont val="Arial"/>
        <family val="2"/>
        <charset val="238"/>
      </rPr>
      <t>Odmulenie rowów.</t>
    </r>
  </si>
</sst>
</file>

<file path=xl/styles.xml><?xml version="1.0" encoding="utf-8"?>
<styleSheet xmlns="http://schemas.openxmlformats.org/spreadsheetml/2006/main">
  <numFmts count="2">
    <numFmt numFmtId="164" formatCode="0\+000"/>
    <numFmt numFmtId="165" formatCode="0.0"/>
  </numFmts>
  <fonts count="6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zcionka tekstu podstawowego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165" fontId="0" fillId="0" borderId="0" xfId="0" applyNumberFormat="1"/>
    <xf numFmtId="0" fontId="0" fillId="0" borderId="0" xfId="0" applyAlignment="1">
      <alignment vertical="center"/>
    </xf>
    <xf numFmtId="165" fontId="0" fillId="0" borderId="0" xfId="0" applyNumberFormat="1" applyAlignment="1">
      <alignment horizontal="right" vertical="center" wrapText="1"/>
    </xf>
    <xf numFmtId="0" fontId="0" fillId="0" borderId="0" xfId="0" applyAlignment="1">
      <alignment vertical="center" wrapText="1"/>
    </xf>
    <xf numFmtId="165" fontId="0" fillId="0" borderId="0" xfId="0" applyNumberFormat="1" applyAlignment="1">
      <alignment vertical="center" wrapText="1"/>
    </xf>
    <xf numFmtId="165" fontId="0" fillId="0" borderId="0" xfId="0" applyNumberForma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4" fontId="0" fillId="0" borderId="1" xfId="0" applyNumberForma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3:U34"/>
  <sheetViews>
    <sheetView workbookViewId="0">
      <selection activeCell="U29" sqref="U29"/>
    </sheetView>
  </sheetViews>
  <sheetFormatPr defaultRowHeight="18" customHeight="1"/>
  <cols>
    <col min="3" max="3" width="8.140625" customWidth="1"/>
    <col min="4" max="4" width="8.140625" hidden="1" customWidth="1"/>
    <col min="8" max="9" width="14.85546875" customWidth="1"/>
    <col min="10" max="12" width="13.140625" customWidth="1"/>
    <col min="13" max="13" width="10.7109375" customWidth="1"/>
    <col min="14" max="14" width="11.5703125" customWidth="1"/>
    <col min="15" max="15" width="14.85546875" customWidth="1"/>
    <col min="16" max="16" width="27.140625" customWidth="1"/>
  </cols>
  <sheetData>
    <row r="3" spans="3:20" ht="15">
      <c r="C3" s="25" t="s">
        <v>20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3:20" ht="15"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1"/>
    </row>
    <row r="5" spans="3:20" ht="15"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3:20" ht="15" customHeight="1">
      <c r="C6" s="26" t="s">
        <v>0</v>
      </c>
      <c r="D6" s="2"/>
      <c r="E6" s="28" t="s">
        <v>1</v>
      </c>
      <c r="F6" s="26" t="s">
        <v>2</v>
      </c>
      <c r="G6" s="30" t="s">
        <v>3</v>
      </c>
      <c r="H6" s="30" t="s">
        <v>4</v>
      </c>
      <c r="I6" s="30" t="s">
        <v>5</v>
      </c>
      <c r="J6" s="30" t="s">
        <v>6</v>
      </c>
      <c r="K6" s="32" t="s">
        <v>7</v>
      </c>
      <c r="L6" s="33"/>
      <c r="M6" s="30" t="s">
        <v>16</v>
      </c>
      <c r="N6" s="30" t="s">
        <v>17</v>
      </c>
      <c r="O6" s="30" t="s">
        <v>18</v>
      </c>
      <c r="P6" s="30" t="s">
        <v>8</v>
      </c>
      <c r="Q6" s="1"/>
    </row>
    <row r="7" spans="3:20" ht="30.75" thickBot="1">
      <c r="C7" s="27"/>
      <c r="D7" s="3"/>
      <c r="E7" s="29"/>
      <c r="F7" s="27"/>
      <c r="G7" s="31"/>
      <c r="H7" s="31"/>
      <c r="I7" s="31"/>
      <c r="J7" s="31"/>
      <c r="K7" s="4" t="s">
        <v>9</v>
      </c>
      <c r="L7" s="4" t="s">
        <v>10</v>
      </c>
      <c r="M7" s="31"/>
      <c r="N7" s="31"/>
      <c r="O7" s="31"/>
      <c r="P7" s="31"/>
      <c r="Q7" s="1"/>
      <c r="T7" t="s">
        <v>19</v>
      </c>
    </row>
    <row r="8" spans="3:20" ht="15">
      <c r="C8" s="5">
        <v>1</v>
      </c>
      <c r="D8" s="5">
        <v>317</v>
      </c>
      <c r="E8" s="6">
        <f>430+D8</f>
        <v>747</v>
      </c>
      <c r="F8" s="5" t="s">
        <v>11</v>
      </c>
      <c r="G8" s="7">
        <v>5</v>
      </c>
      <c r="H8" s="7">
        <v>5</v>
      </c>
      <c r="I8" s="7">
        <v>5</v>
      </c>
      <c r="J8" s="7">
        <f>G8*H8+2*(I8^2)*(1-0.25*3.14)</f>
        <v>35.75</v>
      </c>
      <c r="K8" s="7" t="s">
        <v>12</v>
      </c>
      <c r="L8" s="7" t="s">
        <v>13</v>
      </c>
      <c r="M8" s="7">
        <f>IF(N8&gt;0,J8*0.4,J8*0.15)</f>
        <v>14.3</v>
      </c>
      <c r="N8" s="7">
        <v>9</v>
      </c>
      <c r="O8" s="20">
        <f>IF(N8&gt;0,2,0)</f>
        <v>2</v>
      </c>
      <c r="P8" s="7"/>
      <c r="Q8" s="1"/>
      <c r="T8">
        <f>IF(N8&gt;0,0,(J8*0.15))</f>
        <v>0</v>
      </c>
    </row>
    <row r="9" spans="3:20" ht="15">
      <c r="C9" s="8">
        <v>2</v>
      </c>
      <c r="D9" s="8">
        <v>324</v>
      </c>
      <c r="E9" s="6">
        <f t="shared" ref="E9:E28" si="0">430+D9</f>
        <v>754</v>
      </c>
      <c r="F9" s="18" t="s">
        <v>11</v>
      </c>
      <c r="G9" s="7">
        <v>5</v>
      </c>
      <c r="H9" s="7">
        <v>5</v>
      </c>
      <c r="I9" s="7">
        <v>5</v>
      </c>
      <c r="J9" s="7">
        <f t="shared" ref="J9:J28" si="1">G9*H9+2*(I9^2)*(1-0.25*3.14)</f>
        <v>35.75</v>
      </c>
      <c r="K9" s="7" t="s">
        <v>12</v>
      </c>
      <c r="L9" s="7" t="s">
        <v>13</v>
      </c>
      <c r="M9" s="7">
        <f t="shared" ref="M9:M28" si="2">IF(N9&gt;0,J9*0.4,J9*0.15)</f>
        <v>14.3</v>
      </c>
      <c r="N9" s="7">
        <v>9</v>
      </c>
      <c r="O9" s="20">
        <f t="shared" ref="O9:O28" si="3">IF(N9&gt;0,2,0)</f>
        <v>2</v>
      </c>
      <c r="P9" s="7"/>
      <c r="Q9" s="1"/>
      <c r="T9">
        <f t="shared" ref="T9:T28" si="4">IF(N9&gt;0,0,(J9*0.15))</f>
        <v>0</v>
      </c>
    </row>
    <row r="10" spans="3:20" ht="15">
      <c r="C10" s="5">
        <v>3</v>
      </c>
      <c r="D10" s="5">
        <v>517</v>
      </c>
      <c r="E10" s="6">
        <f t="shared" si="0"/>
        <v>947</v>
      </c>
      <c r="F10" s="18" t="s">
        <v>14</v>
      </c>
      <c r="G10" s="7">
        <v>5</v>
      </c>
      <c r="H10" s="7">
        <v>5</v>
      </c>
      <c r="I10" s="7">
        <v>5</v>
      </c>
      <c r="J10" s="7">
        <f t="shared" si="1"/>
        <v>35.75</v>
      </c>
      <c r="K10" s="7" t="s">
        <v>12</v>
      </c>
      <c r="L10" s="7" t="s">
        <v>13</v>
      </c>
      <c r="M10" s="7">
        <f t="shared" si="2"/>
        <v>14.3</v>
      </c>
      <c r="N10" s="7">
        <v>9</v>
      </c>
      <c r="O10" s="20">
        <f t="shared" si="3"/>
        <v>2</v>
      </c>
      <c r="P10" s="7"/>
      <c r="Q10" s="1"/>
      <c r="T10">
        <f t="shared" si="4"/>
        <v>0</v>
      </c>
    </row>
    <row r="11" spans="3:20" ht="15">
      <c r="C11" s="8">
        <v>4</v>
      </c>
      <c r="D11" s="8">
        <v>681</v>
      </c>
      <c r="E11" s="6">
        <f t="shared" si="0"/>
        <v>1111</v>
      </c>
      <c r="F11" s="18" t="s">
        <v>11</v>
      </c>
      <c r="G11" s="7">
        <v>5</v>
      </c>
      <c r="H11" s="7">
        <v>5</v>
      </c>
      <c r="I11" s="7">
        <v>5</v>
      </c>
      <c r="J11" s="7">
        <f t="shared" si="1"/>
        <v>35.75</v>
      </c>
      <c r="K11" s="7" t="s">
        <v>12</v>
      </c>
      <c r="L11" s="7" t="s">
        <v>13</v>
      </c>
      <c r="M11" s="7">
        <f t="shared" si="2"/>
        <v>14.3</v>
      </c>
      <c r="N11" s="7">
        <v>9</v>
      </c>
      <c r="O11" s="20">
        <f t="shared" si="3"/>
        <v>2</v>
      </c>
      <c r="P11" s="7"/>
      <c r="Q11" s="1"/>
      <c r="T11">
        <f t="shared" si="4"/>
        <v>0</v>
      </c>
    </row>
    <row r="12" spans="3:20" ht="15">
      <c r="C12" s="5">
        <v>5</v>
      </c>
      <c r="D12" s="5">
        <v>760</v>
      </c>
      <c r="E12" s="6">
        <f t="shared" si="0"/>
        <v>1190</v>
      </c>
      <c r="F12" s="18" t="s">
        <v>11</v>
      </c>
      <c r="G12" s="7">
        <v>5</v>
      </c>
      <c r="H12" s="7">
        <v>5</v>
      </c>
      <c r="I12" s="7">
        <v>5</v>
      </c>
      <c r="J12" s="7">
        <f t="shared" si="1"/>
        <v>35.75</v>
      </c>
      <c r="K12" s="7" t="s">
        <v>12</v>
      </c>
      <c r="L12" s="7" t="s">
        <v>13</v>
      </c>
      <c r="M12" s="7">
        <f t="shared" si="2"/>
        <v>14.3</v>
      </c>
      <c r="N12" s="7">
        <v>9</v>
      </c>
      <c r="O12" s="20">
        <f t="shared" si="3"/>
        <v>2</v>
      </c>
      <c r="P12" s="7"/>
      <c r="Q12" s="1"/>
      <c r="T12">
        <f t="shared" si="4"/>
        <v>0</v>
      </c>
    </row>
    <row r="13" spans="3:20" ht="15">
      <c r="C13" s="8">
        <v>6</v>
      </c>
      <c r="D13" s="8">
        <v>764</v>
      </c>
      <c r="E13" s="6">
        <f t="shared" si="0"/>
        <v>1194</v>
      </c>
      <c r="F13" s="18" t="s">
        <v>14</v>
      </c>
      <c r="G13" s="7">
        <v>5</v>
      </c>
      <c r="H13" s="7">
        <v>5</v>
      </c>
      <c r="I13" s="7">
        <v>5</v>
      </c>
      <c r="J13" s="7">
        <f t="shared" si="1"/>
        <v>35.75</v>
      </c>
      <c r="K13" s="7" t="s">
        <v>12</v>
      </c>
      <c r="L13" s="7" t="s">
        <v>13</v>
      </c>
      <c r="M13" s="7">
        <f t="shared" si="2"/>
        <v>14.3</v>
      </c>
      <c r="N13" s="7">
        <v>9</v>
      </c>
      <c r="O13" s="20">
        <f t="shared" si="3"/>
        <v>2</v>
      </c>
      <c r="P13" s="7"/>
      <c r="Q13" s="1"/>
      <c r="T13">
        <f t="shared" si="4"/>
        <v>0</v>
      </c>
    </row>
    <row r="14" spans="3:20" ht="15">
      <c r="C14" s="5">
        <v>7</v>
      </c>
      <c r="D14" s="5">
        <v>895</v>
      </c>
      <c r="E14" s="6">
        <f t="shared" si="0"/>
        <v>1325</v>
      </c>
      <c r="F14" s="18" t="s">
        <v>14</v>
      </c>
      <c r="G14" s="7">
        <v>5</v>
      </c>
      <c r="H14" s="7">
        <v>5</v>
      </c>
      <c r="I14" s="7">
        <v>5</v>
      </c>
      <c r="J14" s="7">
        <f t="shared" si="1"/>
        <v>35.75</v>
      </c>
      <c r="K14" s="7" t="s">
        <v>12</v>
      </c>
      <c r="L14" s="7" t="s">
        <v>13</v>
      </c>
      <c r="M14" s="7">
        <f t="shared" si="2"/>
        <v>14.3</v>
      </c>
      <c r="N14" s="7">
        <v>9</v>
      </c>
      <c r="O14" s="20">
        <f t="shared" si="3"/>
        <v>2</v>
      </c>
      <c r="P14" s="7"/>
      <c r="Q14" s="1"/>
      <c r="T14">
        <f t="shared" si="4"/>
        <v>0</v>
      </c>
    </row>
    <row r="15" spans="3:20" ht="15">
      <c r="C15" s="8">
        <v>8</v>
      </c>
      <c r="D15" s="5">
        <v>898</v>
      </c>
      <c r="E15" s="6">
        <f t="shared" si="0"/>
        <v>1328</v>
      </c>
      <c r="F15" s="18" t="s">
        <v>14</v>
      </c>
      <c r="G15" s="7">
        <v>5</v>
      </c>
      <c r="H15" s="7">
        <v>5</v>
      </c>
      <c r="I15" s="7">
        <v>5</v>
      </c>
      <c r="J15" s="7">
        <f t="shared" si="1"/>
        <v>35.75</v>
      </c>
      <c r="K15" s="7" t="s">
        <v>12</v>
      </c>
      <c r="L15" s="7" t="s">
        <v>13</v>
      </c>
      <c r="M15" s="7">
        <f t="shared" si="2"/>
        <v>14.3</v>
      </c>
      <c r="N15" s="7">
        <v>9</v>
      </c>
      <c r="O15" s="20">
        <f t="shared" si="3"/>
        <v>2</v>
      </c>
      <c r="P15" s="7"/>
      <c r="Q15" s="1"/>
      <c r="T15">
        <f t="shared" si="4"/>
        <v>0</v>
      </c>
    </row>
    <row r="16" spans="3:20" ht="15">
      <c r="C16" s="5">
        <v>9</v>
      </c>
      <c r="D16" s="5">
        <v>978</v>
      </c>
      <c r="E16" s="6">
        <f t="shared" si="0"/>
        <v>1408</v>
      </c>
      <c r="F16" s="18" t="s">
        <v>11</v>
      </c>
      <c r="G16" s="7">
        <v>5</v>
      </c>
      <c r="H16" s="7">
        <v>5</v>
      </c>
      <c r="I16" s="7">
        <v>5</v>
      </c>
      <c r="J16" s="7">
        <f t="shared" si="1"/>
        <v>35.75</v>
      </c>
      <c r="K16" s="7" t="s">
        <v>12</v>
      </c>
      <c r="L16" s="7" t="s">
        <v>13</v>
      </c>
      <c r="M16" s="7">
        <f t="shared" si="2"/>
        <v>14.3</v>
      </c>
      <c r="N16" s="7">
        <v>9</v>
      </c>
      <c r="O16" s="20">
        <f t="shared" si="3"/>
        <v>2</v>
      </c>
      <c r="P16" s="7"/>
      <c r="Q16" s="1"/>
      <c r="T16">
        <f t="shared" si="4"/>
        <v>0</v>
      </c>
    </row>
    <row r="17" spans="3:21" ht="15">
      <c r="C17" s="8">
        <v>10</v>
      </c>
      <c r="D17" s="5">
        <v>1258</v>
      </c>
      <c r="E17" s="6">
        <f t="shared" si="0"/>
        <v>1688</v>
      </c>
      <c r="F17" s="18" t="s">
        <v>14</v>
      </c>
      <c r="G17" s="7">
        <v>5</v>
      </c>
      <c r="H17" s="7">
        <v>5</v>
      </c>
      <c r="I17" s="7">
        <v>5</v>
      </c>
      <c r="J17" s="7">
        <f t="shared" si="1"/>
        <v>35.75</v>
      </c>
      <c r="K17" s="7" t="s">
        <v>12</v>
      </c>
      <c r="L17" s="7" t="s">
        <v>13</v>
      </c>
      <c r="M17" s="7">
        <f t="shared" si="2"/>
        <v>5.3624999999999998</v>
      </c>
      <c r="N17" s="7">
        <v>0</v>
      </c>
      <c r="O17" s="20">
        <f t="shared" si="3"/>
        <v>0</v>
      </c>
      <c r="P17" s="7"/>
      <c r="Q17" s="1"/>
      <c r="T17">
        <f t="shared" si="4"/>
        <v>5.3624999999999998</v>
      </c>
    </row>
    <row r="18" spans="3:21" ht="15">
      <c r="C18" s="5">
        <v>11</v>
      </c>
      <c r="D18" s="5">
        <v>1339</v>
      </c>
      <c r="E18" s="6">
        <f t="shared" si="0"/>
        <v>1769</v>
      </c>
      <c r="F18" s="18" t="s">
        <v>14</v>
      </c>
      <c r="G18" s="7">
        <v>5</v>
      </c>
      <c r="H18" s="7">
        <v>5</v>
      </c>
      <c r="I18" s="7">
        <v>5</v>
      </c>
      <c r="J18" s="7">
        <f t="shared" si="1"/>
        <v>35.75</v>
      </c>
      <c r="K18" s="7" t="s">
        <v>12</v>
      </c>
      <c r="L18" s="7" t="s">
        <v>13</v>
      </c>
      <c r="M18" s="7">
        <f t="shared" si="2"/>
        <v>5.3624999999999998</v>
      </c>
      <c r="N18" s="7">
        <v>0</v>
      </c>
      <c r="O18" s="20">
        <f t="shared" si="3"/>
        <v>0</v>
      </c>
      <c r="P18" s="7"/>
      <c r="Q18" s="1"/>
      <c r="T18">
        <f t="shared" si="4"/>
        <v>5.3624999999999998</v>
      </c>
    </row>
    <row r="19" spans="3:21" ht="15">
      <c r="C19" s="8">
        <v>12</v>
      </c>
      <c r="D19" s="5">
        <v>1360</v>
      </c>
      <c r="E19" s="6">
        <f t="shared" si="0"/>
        <v>1790</v>
      </c>
      <c r="F19" s="18" t="s">
        <v>14</v>
      </c>
      <c r="G19" s="7">
        <v>5</v>
      </c>
      <c r="H19" s="7">
        <v>5</v>
      </c>
      <c r="I19" s="7">
        <v>5</v>
      </c>
      <c r="J19" s="7">
        <f t="shared" si="1"/>
        <v>35.75</v>
      </c>
      <c r="K19" s="7" t="s">
        <v>12</v>
      </c>
      <c r="L19" s="7" t="s">
        <v>13</v>
      </c>
      <c r="M19" s="7">
        <f t="shared" si="2"/>
        <v>5.3624999999999998</v>
      </c>
      <c r="N19" s="7">
        <v>0</v>
      </c>
      <c r="O19" s="20">
        <f t="shared" si="3"/>
        <v>0</v>
      </c>
      <c r="P19" s="7"/>
      <c r="Q19" s="1"/>
      <c r="T19">
        <f t="shared" si="4"/>
        <v>5.3624999999999998</v>
      </c>
    </row>
    <row r="20" spans="3:21" ht="15">
      <c r="C20" s="5">
        <v>13</v>
      </c>
      <c r="D20" s="5">
        <v>1384</v>
      </c>
      <c r="E20" s="6">
        <f t="shared" si="0"/>
        <v>1814</v>
      </c>
      <c r="F20" s="18" t="s">
        <v>14</v>
      </c>
      <c r="G20" s="7">
        <v>5</v>
      </c>
      <c r="H20" s="7">
        <v>5</v>
      </c>
      <c r="I20" s="7">
        <v>5</v>
      </c>
      <c r="J20" s="7">
        <f t="shared" si="1"/>
        <v>35.75</v>
      </c>
      <c r="K20" s="7" t="s">
        <v>12</v>
      </c>
      <c r="L20" s="7" t="s">
        <v>13</v>
      </c>
      <c r="M20" s="7">
        <f t="shared" ref="M20:M26" si="5">IF(N20&gt;0,J20*0.4,J20*0.15)</f>
        <v>5.3624999999999998</v>
      </c>
      <c r="N20" s="7">
        <v>0</v>
      </c>
      <c r="O20" s="20">
        <f t="shared" si="3"/>
        <v>0</v>
      </c>
      <c r="P20" s="7"/>
      <c r="Q20" s="1"/>
      <c r="T20">
        <f t="shared" si="4"/>
        <v>5.3624999999999998</v>
      </c>
    </row>
    <row r="21" spans="3:21" ht="15">
      <c r="C21" s="8">
        <v>14</v>
      </c>
      <c r="D21" s="5">
        <v>1500</v>
      </c>
      <c r="E21" s="6">
        <f t="shared" si="0"/>
        <v>1930</v>
      </c>
      <c r="F21" s="18" t="s">
        <v>14</v>
      </c>
      <c r="G21" s="7">
        <v>5</v>
      </c>
      <c r="H21" s="7">
        <v>5</v>
      </c>
      <c r="I21" s="7">
        <v>5</v>
      </c>
      <c r="J21" s="7">
        <f t="shared" si="1"/>
        <v>35.75</v>
      </c>
      <c r="K21" s="7" t="s">
        <v>12</v>
      </c>
      <c r="L21" s="7" t="s">
        <v>13</v>
      </c>
      <c r="M21" s="7">
        <f t="shared" si="5"/>
        <v>5.3624999999999998</v>
      </c>
      <c r="N21" s="7">
        <v>0</v>
      </c>
      <c r="O21" s="20">
        <f t="shared" si="3"/>
        <v>0</v>
      </c>
      <c r="P21" s="7"/>
      <c r="Q21" s="1"/>
      <c r="T21">
        <f t="shared" si="4"/>
        <v>5.3624999999999998</v>
      </c>
    </row>
    <row r="22" spans="3:21" ht="15">
      <c r="C22" s="5">
        <v>15</v>
      </c>
      <c r="D22" s="5">
        <v>1540</v>
      </c>
      <c r="E22" s="6">
        <f t="shared" si="0"/>
        <v>1970</v>
      </c>
      <c r="F22" s="18" t="s">
        <v>14</v>
      </c>
      <c r="G22" s="7">
        <v>5</v>
      </c>
      <c r="H22" s="7">
        <v>5</v>
      </c>
      <c r="I22" s="7">
        <v>5</v>
      </c>
      <c r="J22" s="7">
        <f t="shared" si="1"/>
        <v>35.75</v>
      </c>
      <c r="K22" s="7" t="s">
        <v>12</v>
      </c>
      <c r="L22" s="7" t="s">
        <v>13</v>
      </c>
      <c r="M22" s="7">
        <f t="shared" si="5"/>
        <v>5.3624999999999998</v>
      </c>
      <c r="N22" s="7">
        <v>0</v>
      </c>
      <c r="O22" s="20">
        <f t="shared" si="3"/>
        <v>0</v>
      </c>
      <c r="P22" s="7"/>
      <c r="Q22" s="1"/>
      <c r="T22">
        <f t="shared" si="4"/>
        <v>5.3624999999999998</v>
      </c>
    </row>
    <row r="23" spans="3:21" ht="15">
      <c r="C23" s="8">
        <v>16</v>
      </c>
      <c r="D23" s="5">
        <v>1553</v>
      </c>
      <c r="E23" s="6">
        <f t="shared" si="0"/>
        <v>1983</v>
      </c>
      <c r="F23" s="18" t="s">
        <v>14</v>
      </c>
      <c r="G23" s="7">
        <v>5</v>
      </c>
      <c r="H23" s="7">
        <v>5</v>
      </c>
      <c r="I23" s="7">
        <v>5</v>
      </c>
      <c r="J23" s="7">
        <f t="shared" si="1"/>
        <v>35.75</v>
      </c>
      <c r="K23" s="7" t="s">
        <v>12</v>
      </c>
      <c r="L23" s="7" t="s">
        <v>13</v>
      </c>
      <c r="M23" s="7">
        <f t="shared" si="5"/>
        <v>5.3624999999999998</v>
      </c>
      <c r="N23" s="7">
        <v>0</v>
      </c>
      <c r="O23" s="20">
        <f t="shared" si="3"/>
        <v>0</v>
      </c>
      <c r="P23" s="7"/>
      <c r="Q23" s="1"/>
      <c r="T23">
        <f t="shared" si="4"/>
        <v>5.3624999999999998</v>
      </c>
    </row>
    <row r="24" spans="3:21" ht="15">
      <c r="C24" s="5">
        <v>17</v>
      </c>
      <c r="D24" s="5">
        <v>1585</v>
      </c>
      <c r="E24" s="6">
        <f t="shared" si="0"/>
        <v>2015</v>
      </c>
      <c r="F24" s="18" t="s">
        <v>14</v>
      </c>
      <c r="G24" s="7">
        <v>5</v>
      </c>
      <c r="H24" s="7">
        <v>5</v>
      </c>
      <c r="I24" s="7">
        <v>5</v>
      </c>
      <c r="J24" s="7">
        <f t="shared" si="1"/>
        <v>35.75</v>
      </c>
      <c r="K24" s="7" t="s">
        <v>12</v>
      </c>
      <c r="L24" s="7" t="s">
        <v>13</v>
      </c>
      <c r="M24" s="7">
        <f t="shared" si="5"/>
        <v>5.3624999999999998</v>
      </c>
      <c r="N24" s="7">
        <v>0</v>
      </c>
      <c r="O24" s="20">
        <f t="shared" si="3"/>
        <v>0</v>
      </c>
      <c r="P24" s="7"/>
      <c r="Q24" s="1"/>
      <c r="T24">
        <f t="shared" si="4"/>
        <v>5.3624999999999998</v>
      </c>
    </row>
    <row r="25" spans="3:21" ht="15">
      <c r="C25" s="8">
        <v>18</v>
      </c>
      <c r="D25" s="5">
        <v>1591</v>
      </c>
      <c r="E25" s="6">
        <f t="shared" si="0"/>
        <v>2021</v>
      </c>
      <c r="F25" s="18" t="s">
        <v>14</v>
      </c>
      <c r="G25" s="7">
        <v>5</v>
      </c>
      <c r="H25" s="7">
        <v>5</v>
      </c>
      <c r="I25" s="7">
        <v>5</v>
      </c>
      <c r="J25" s="7">
        <f t="shared" si="1"/>
        <v>35.75</v>
      </c>
      <c r="K25" s="7" t="s">
        <v>21</v>
      </c>
      <c r="L25" s="7" t="s">
        <v>13</v>
      </c>
      <c r="M25" s="7">
        <f t="shared" si="5"/>
        <v>5.3624999999999998</v>
      </c>
      <c r="N25" s="7">
        <v>0</v>
      </c>
      <c r="O25" s="20">
        <f t="shared" si="3"/>
        <v>0</v>
      </c>
      <c r="P25" s="7"/>
      <c r="Q25" s="1"/>
      <c r="T25">
        <f t="shared" si="4"/>
        <v>5.3624999999999998</v>
      </c>
    </row>
    <row r="26" spans="3:21" ht="15">
      <c r="C26" s="5">
        <v>19</v>
      </c>
      <c r="D26" s="5">
        <v>1609</v>
      </c>
      <c r="E26" s="6">
        <f t="shared" si="0"/>
        <v>2039</v>
      </c>
      <c r="F26" s="18" t="s">
        <v>14</v>
      </c>
      <c r="G26" s="7">
        <v>5</v>
      </c>
      <c r="H26" s="7">
        <v>5</v>
      </c>
      <c r="I26" s="7">
        <v>5</v>
      </c>
      <c r="J26" s="7">
        <f t="shared" si="1"/>
        <v>35.75</v>
      </c>
      <c r="K26" s="7" t="s">
        <v>12</v>
      </c>
      <c r="L26" s="7" t="s">
        <v>13</v>
      </c>
      <c r="M26" s="7">
        <f t="shared" si="5"/>
        <v>5.3624999999999998</v>
      </c>
      <c r="N26" s="7">
        <v>0</v>
      </c>
      <c r="O26" s="20">
        <f t="shared" si="3"/>
        <v>0</v>
      </c>
      <c r="P26" s="7"/>
      <c r="Q26" s="1"/>
      <c r="T26">
        <f t="shared" si="4"/>
        <v>5.3624999999999998</v>
      </c>
    </row>
    <row r="27" spans="3:21" ht="15">
      <c r="C27" s="8">
        <v>20</v>
      </c>
      <c r="D27" s="5">
        <v>1686</v>
      </c>
      <c r="E27" s="6">
        <f t="shared" si="0"/>
        <v>2116</v>
      </c>
      <c r="F27" s="18" t="s">
        <v>14</v>
      </c>
      <c r="G27" s="7">
        <v>5</v>
      </c>
      <c r="H27" s="7">
        <v>5</v>
      </c>
      <c r="I27" s="7">
        <v>5</v>
      </c>
      <c r="J27" s="7">
        <f t="shared" si="1"/>
        <v>35.75</v>
      </c>
      <c r="K27" s="7" t="s">
        <v>12</v>
      </c>
      <c r="L27" s="7" t="s">
        <v>13</v>
      </c>
      <c r="M27" s="7">
        <f t="shared" si="2"/>
        <v>5.3624999999999998</v>
      </c>
      <c r="N27" s="7">
        <v>0</v>
      </c>
      <c r="O27" s="20">
        <v>0</v>
      </c>
      <c r="P27" s="7"/>
      <c r="Q27" s="1"/>
      <c r="T27">
        <f t="shared" si="4"/>
        <v>5.3624999999999998</v>
      </c>
    </row>
    <row r="28" spans="3:21" ht="15.75" thickBot="1">
      <c r="C28" s="19">
        <v>21</v>
      </c>
      <c r="D28" s="19">
        <v>1750</v>
      </c>
      <c r="E28" s="9">
        <f t="shared" si="0"/>
        <v>2180</v>
      </c>
      <c r="F28" s="19" t="s">
        <v>11</v>
      </c>
      <c r="G28" s="10">
        <v>5</v>
      </c>
      <c r="H28" s="10">
        <v>5</v>
      </c>
      <c r="I28" s="10">
        <v>5</v>
      </c>
      <c r="J28" s="10">
        <f t="shared" si="1"/>
        <v>35.75</v>
      </c>
      <c r="K28" s="10" t="s">
        <v>12</v>
      </c>
      <c r="L28" s="10" t="s">
        <v>13</v>
      </c>
      <c r="M28" s="10">
        <f t="shared" si="2"/>
        <v>5.3624999999999998</v>
      </c>
      <c r="N28" s="10">
        <v>0</v>
      </c>
      <c r="O28" s="21">
        <f t="shared" si="3"/>
        <v>0</v>
      </c>
      <c r="P28" s="10"/>
      <c r="Q28" s="1"/>
      <c r="T28">
        <f t="shared" si="4"/>
        <v>5.3624999999999998</v>
      </c>
    </row>
    <row r="29" spans="3:21" ht="15">
      <c r="I29" s="11" t="s">
        <v>15</v>
      </c>
      <c r="J29" s="7">
        <f>SUM(J8:J28)</f>
        <v>750.75</v>
      </c>
      <c r="K29" s="7"/>
      <c r="L29" s="7"/>
      <c r="M29" s="7">
        <f>SUM(M8:M28)</f>
        <v>193.05000000000013</v>
      </c>
      <c r="N29" s="7">
        <f>SUM(N8:N28)</f>
        <v>81</v>
      </c>
      <c r="O29" s="20">
        <f>SUM(O8:O28)</f>
        <v>18</v>
      </c>
      <c r="Q29" s="1"/>
      <c r="T29">
        <f>SUM(T8:T28)</f>
        <v>64.34999999999998</v>
      </c>
      <c r="U29" s="12">
        <f>SUM(J8:J16)</f>
        <v>321.75</v>
      </c>
    </row>
    <row r="30" spans="3:21" ht="15">
      <c r="O30" s="12"/>
    </row>
    <row r="31" spans="3:21" ht="15">
      <c r="C31" s="13"/>
      <c r="D31" s="13"/>
    </row>
    <row r="32" spans="3:21" ht="15">
      <c r="C32" s="34" t="s">
        <v>22</v>
      </c>
      <c r="D32" s="34"/>
      <c r="E32" s="34"/>
      <c r="F32" s="34"/>
      <c r="G32" s="34"/>
      <c r="H32" s="34"/>
      <c r="I32" s="14">
        <f>J25</f>
        <v>35.75</v>
      </c>
      <c r="J32" s="15" t="s">
        <v>23</v>
      </c>
      <c r="K32" s="15"/>
      <c r="L32" s="16"/>
      <c r="M32" s="16"/>
      <c r="N32" s="15"/>
      <c r="O32" s="15"/>
      <c r="P32" s="15"/>
    </row>
    <row r="33" spans="3:12" ht="15">
      <c r="C33" s="24"/>
      <c r="D33" s="24"/>
      <c r="E33" s="24"/>
      <c r="F33" s="24"/>
      <c r="G33" s="24"/>
      <c r="H33" s="24"/>
      <c r="I33" s="17"/>
      <c r="J33" s="15"/>
      <c r="L33" s="12"/>
    </row>
    <row r="34" spans="3:12" ht="15">
      <c r="C34" s="24"/>
      <c r="D34" s="24"/>
      <c r="E34" s="24"/>
      <c r="F34" s="24"/>
      <c r="G34" s="24"/>
      <c r="H34" s="24"/>
      <c r="I34" s="17"/>
      <c r="J34" s="15"/>
      <c r="K34" s="12"/>
    </row>
  </sheetData>
  <mergeCells count="16">
    <mergeCell ref="C34:H34"/>
    <mergeCell ref="C3:P4"/>
    <mergeCell ref="C6:C7"/>
    <mergeCell ref="E6:E7"/>
    <mergeCell ref="F6:F7"/>
    <mergeCell ref="G6:G7"/>
    <mergeCell ref="H6:H7"/>
    <mergeCell ref="I6:I7"/>
    <mergeCell ref="J6:J7"/>
    <mergeCell ref="K6:L6"/>
    <mergeCell ref="M6:M7"/>
    <mergeCell ref="O6:O7"/>
    <mergeCell ref="N6:N7"/>
    <mergeCell ref="P6:P7"/>
    <mergeCell ref="C32:H32"/>
    <mergeCell ref="C33:H3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3:I13"/>
  <sheetViews>
    <sheetView tabSelected="1" workbookViewId="0">
      <selection activeCell="I13" sqref="I13"/>
    </sheetView>
  </sheetViews>
  <sheetFormatPr defaultRowHeight="15"/>
  <sheetData>
    <row r="3" spans="4:9">
      <c r="D3" s="25" t="s">
        <v>31</v>
      </c>
      <c r="E3" s="25"/>
      <c r="F3" s="25"/>
      <c r="G3" s="25"/>
      <c r="H3" s="25"/>
      <c r="I3" s="25"/>
    </row>
    <row r="4" spans="4:9">
      <c r="D4" s="25"/>
      <c r="E4" s="25"/>
      <c r="F4" s="25"/>
      <c r="G4" s="25"/>
      <c r="H4" s="25"/>
      <c r="I4" s="25"/>
    </row>
    <row r="5" spans="4:9">
      <c r="E5" s="1"/>
      <c r="F5" s="1"/>
      <c r="G5" s="1"/>
      <c r="H5" s="1"/>
      <c r="I5" s="1"/>
    </row>
    <row r="6" spans="4:9">
      <c r="D6" s="26" t="s">
        <v>1</v>
      </c>
      <c r="E6" s="26"/>
      <c r="F6" s="26" t="s">
        <v>2</v>
      </c>
      <c r="G6" s="30" t="s">
        <v>3</v>
      </c>
      <c r="H6" s="30" t="s">
        <v>24</v>
      </c>
      <c r="I6" s="30" t="s">
        <v>25</v>
      </c>
    </row>
    <row r="7" spans="4:9" ht="15.75" thickBot="1">
      <c r="D7" s="23" t="s">
        <v>26</v>
      </c>
      <c r="E7" s="23" t="s">
        <v>27</v>
      </c>
      <c r="F7" s="27"/>
      <c r="G7" s="31"/>
      <c r="H7" s="31"/>
      <c r="I7" s="31"/>
    </row>
    <row r="8" spans="4:9">
      <c r="D8" s="6">
        <v>480</v>
      </c>
      <c r="E8" s="6">
        <v>1738</v>
      </c>
      <c r="F8" s="5" t="s">
        <v>30</v>
      </c>
      <c r="G8" s="7">
        <f>E8-D8</f>
        <v>1258</v>
      </c>
      <c r="H8" s="7">
        <v>0.7</v>
      </c>
      <c r="I8" s="7">
        <f>IF(F8="L/P",G8*H8*2,G8*H8)</f>
        <v>1761.1999999999998</v>
      </c>
    </row>
    <row r="9" spans="4:9">
      <c r="D9" s="35">
        <v>1738</v>
      </c>
      <c r="E9" s="35">
        <v>1880</v>
      </c>
      <c r="F9" s="22" t="s">
        <v>29</v>
      </c>
      <c r="G9" s="7">
        <f t="shared" ref="G9:G12" si="0">E9-D9</f>
        <v>142</v>
      </c>
      <c r="H9" s="7">
        <v>0.5</v>
      </c>
      <c r="I9" s="7">
        <f t="shared" ref="I9:I12" si="1">IF(F9="L/P",G9*H9*2,G9*H9)</f>
        <v>71</v>
      </c>
    </row>
    <row r="10" spans="4:9">
      <c r="D10" s="35">
        <v>1880</v>
      </c>
      <c r="E10" s="35">
        <v>1995</v>
      </c>
      <c r="F10" s="22" t="s">
        <v>30</v>
      </c>
      <c r="G10" s="7">
        <f t="shared" si="0"/>
        <v>115</v>
      </c>
      <c r="H10" s="7">
        <v>0.5</v>
      </c>
      <c r="I10" s="7">
        <f t="shared" si="1"/>
        <v>115</v>
      </c>
    </row>
    <row r="11" spans="4:9">
      <c r="D11" s="35">
        <v>1995</v>
      </c>
      <c r="E11" s="35">
        <v>2230</v>
      </c>
      <c r="F11" s="22" t="s">
        <v>28</v>
      </c>
      <c r="G11" s="7">
        <f t="shared" si="0"/>
        <v>235</v>
      </c>
      <c r="H11" s="7">
        <v>0.7</v>
      </c>
      <c r="I11" s="7">
        <f t="shared" si="1"/>
        <v>164.5</v>
      </c>
    </row>
    <row r="12" spans="4:9">
      <c r="D12" s="35">
        <v>1995</v>
      </c>
      <c r="E12" s="35">
        <v>2230</v>
      </c>
      <c r="F12" s="22" t="s">
        <v>29</v>
      </c>
      <c r="G12" s="7">
        <f t="shared" si="0"/>
        <v>235</v>
      </c>
      <c r="H12" s="7">
        <v>0.5</v>
      </c>
      <c r="I12" s="7">
        <f t="shared" si="1"/>
        <v>117.5</v>
      </c>
    </row>
    <row r="13" spans="4:9">
      <c r="H13" s="11" t="s">
        <v>15</v>
      </c>
      <c r="I13" s="7">
        <f>SUM(I8:I12)</f>
        <v>2229.1999999999998</v>
      </c>
    </row>
  </sheetData>
  <mergeCells count="6">
    <mergeCell ref="D3:I4"/>
    <mergeCell ref="D6:E6"/>
    <mergeCell ref="F6:F7"/>
    <mergeCell ref="G6:G7"/>
    <mergeCell ref="H6:H7"/>
    <mergeCell ref="I6:I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ZDP001</cp:lastModifiedBy>
  <dcterms:created xsi:type="dcterms:W3CDTF">2023-08-02T07:34:27Z</dcterms:created>
  <dcterms:modified xsi:type="dcterms:W3CDTF">2024-10-28T08:48:56Z</dcterms:modified>
</cp:coreProperties>
</file>