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ne\czamaran\Desktop\Natolin\Zakresy\Kostka brukowa\"/>
    </mc:Choice>
  </mc:AlternateContent>
  <bookViews>
    <workbookView xWindow="32760" yWindow="32760" windowWidth="28800" windowHeight="12225" tabRatio="364"/>
  </bookViews>
  <sheets>
    <sheet name="Zakres Natolin - kostka" sheetId="3" r:id="rId1"/>
  </sheets>
  <definedNames>
    <definedName name="_xlnm.Print_Area" localSheetId="0">'Zakres Natolin - kostka'!$B$1:$G$41</definedName>
  </definedNames>
  <calcPr calcId="162913"/>
</workbook>
</file>

<file path=xl/calcChain.xml><?xml version="1.0" encoding="utf-8"?>
<calcChain xmlns="http://schemas.openxmlformats.org/spreadsheetml/2006/main">
  <c r="F19" i="3" l="1"/>
  <c r="D32" i="3" l="1"/>
  <c r="D31" i="3"/>
  <c r="D30" i="3"/>
  <c r="D27" i="3"/>
  <c r="D7" i="3"/>
  <c r="D23" i="3"/>
  <c r="D11" i="3" l="1"/>
  <c r="D10" i="3"/>
  <c r="D17" i="3"/>
  <c r="F31" i="3"/>
  <c r="D28" i="3"/>
  <c r="D25" i="3"/>
  <c r="D24" i="3"/>
  <c r="F34" i="3" l="1"/>
  <c r="F33" i="3" s="1"/>
  <c r="F20" i="3"/>
  <c r="F13" i="3"/>
  <c r="F14" i="3"/>
  <c r="F28" i="3"/>
  <c r="F23" i="3"/>
  <c r="F24" i="3"/>
  <c r="F25" i="3"/>
  <c r="F10" i="3"/>
  <c r="F9" i="3"/>
  <c r="F11" i="3"/>
  <c r="F16" i="3"/>
  <c r="F17" i="3"/>
  <c r="F18" i="3"/>
  <c r="F32" i="3"/>
  <c r="F30" i="3"/>
  <c r="F27" i="3"/>
  <c r="F40" i="3"/>
  <c r="F39" i="3"/>
  <c r="F38" i="3"/>
  <c r="F37" i="3"/>
  <c r="F36" i="3"/>
  <c r="F7" i="3"/>
  <c r="F6" i="3"/>
  <c r="F5" i="3" l="1"/>
  <c r="F8" i="3"/>
  <c r="F29" i="3"/>
  <c r="F26" i="3"/>
  <c r="F22" i="3"/>
  <c r="F15" i="3"/>
  <c r="F12" i="3"/>
  <c r="F3" i="3" l="1"/>
</calcChain>
</file>

<file path=xl/sharedStrings.xml><?xml version="1.0" encoding="utf-8"?>
<sst xmlns="http://schemas.openxmlformats.org/spreadsheetml/2006/main" count="76" uniqueCount="54">
  <si>
    <t>j.m.</t>
  </si>
  <si>
    <t>Ilość</t>
  </si>
  <si>
    <t>Wartość netto</t>
  </si>
  <si>
    <t>m2</t>
  </si>
  <si>
    <t>mb</t>
  </si>
  <si>
    <t>szt</t>
  </si>
  <si>
    <t>Opis prac</t>
  </si>
  <si>
    <t xml:space="preserve">c.j
</t>
  </si>
  <si>
    <t>Montaż oporników betonowych 12x25x100 na ławie betonowej z oporem z betonu C 16/21, usunięcie uszkodzonych oporników z utylizacją</t>
  </si>
  <si>
    <t>Dodatkowe informacje:</t>
  </si>
  <si>
    <t>Badania nośności i zagęszczenia po stronei wykonawcy</t>
  </si>
  <si>
    <t>TOR projekt i wprowadzenie po stronie Budonaft</t>
  </si>
  <si>
    <t>Regulacja studni i studzienek</t>
  </si>
  <si>
    <t>Reprofilacja kostki istniejącej</t>
  </si>
  <si>
    <t>Krawężniki, obrzeza</t>
  </si>
  <si>
    <t>Różnica za każdy centymetr płytszej podbudowy z uwagi na przydatność podłoża</t>
  </si>
  <si>
    <t xml:space="preserve">Opcjonalnie : Prace dodatkowe, mogące wyniknąć podczas wykonwyania prac </t>
  </si>
  <si>
    <t>Pod ogródkiem letnim wykonanie podbudowy betonowej w miejscu montażu barierek gr. 10 cm</t>
  </si>
  <si>
    <t xml:space="preserve">Wartość robót netto </t>
  </si>
  <si>
    <t>Rozliczenie powykonawcze</t>
  </si>
  <si>
    <t xml:space="preserve">Chodniki </t>
  </si>
  <si>
    <t>Rozbiórka krawężników z wywozem gruzu</t>
  </si>
  <si>
    <t xml:space="preserve">Krawężniki betonowe 15x30 </t>
  </si>
  <si>
    <t>obrzeże betonowe 8x30</t>
  </si>
  <si>
    <t>Nawierzchnia z kostki betonowej Behaton szary gr 8 cm na podsypka cem-piask 1:4 gr - 5cm</t>
  </si>
  <si>
    <t>Nawierzchnia placu głównego w tym miejsca postojowe i place gospodarcze</t>
  </si>
  <si>
    <t>kpl</t>
  </si>
  <si>
    <t xml:space="preserve">Obsypanie kuszywem </t>
  </si>
  <si>
    <t>Wykonanie zjazdów</t>
  </si>
  <si>
    <t xml:space="preserve">Nawierzchnia zpłyty chodnikowej 50x50cm na bazie grysu bazaltowego - 7 cm na podsypka cem-piask 1:4 gr - 3cm </t>
  </si>
  <si>
    <t xml:space="preserve">Wykonanie ścieku przejezdniowego z betonowej kostko brukowej </t>
  </si>
  <si>
    <t>Podbudowa zasadnicza z mieszanki niezwiązanej z kruszywem C90/3 -25cm</t>
  </si>
  <si>
    <t>Demontaż istniejącenj nawierzchni</t>
  </si>
  <si>
    <t>Demontaż istniejącenj nawierzchni wraz z wywozem i utylizacją o okazamiem kart BDO</t>
  </si>
  <si>
    <t>Zjazdy - krawężnikami obrzeża ściek, zieleń</t>
  </si>
  <si>
    <t>podbudowa pomocnicza z mieszanki związanej cementem C5/6 -25cm</t>
  </si>
  <si>
    <t>podbudowa pomocnicza z mieszanki związanej cementem C8/10 - 20cm</t>
  </si>
  <si>
    <t>W-wa ścieralna z betonowej kostki brukowej 20x10cm - 8cm ciemnoszarej na podsypce cem-piask 1:4 - 5cm</t>
  </si>
  <si>
    <t>Wykonanie nawierzchni na terenie stacji paliw</t>
  </si>
  <si>
    <t>Odtworzenie terenów zielonych na terenie prowadzenia prac w zakresie zjazdów</t>
  </si>
  <si>
    <t xml:space="preserve">  </t>
  </si>
  <si>
    <t>podbudowa pomocnicza z mieszanki niezwiązanej z kruszywem C90/3 - 27cm</t>
  </si>
  <si>
    <t>podbudowa zasadnicza z betonu C12/15 20cm</t>
  </si>
  <si>
    <t>podbudowa pomocnicza z mieszanki niezwiązanej z kruszywem C90/3 - 15cm</t>
  </si>
  <si>
    <r>
      <t>Nawierzchnia z kostki betonowej Holand szara</t>
    </r>
    <r>
      <rPr>
        <sz val="10"/>
        <color indexed="10"/>
        <rFont val="Calibri"/>
        <family val="2"/>
        <charset val="238"/>
      </rPr>
      <t xml:space="preserve">  </t>
    </r>
    <r>
      <rPr>
        <sz val="10"/>
        <rFont val="Calibri"/>
        <family val="2"/>
        <charset val="238"/>
      </rPr>
      <t xml:space="preserve">gr 6 cm Podsypka cem-piask 1:4 gr 3cm </t>
    </r>
  </si>
  <si>
    <t xml:space="preserve">Dodatek za każdy dodatkowy 1 centymetr korytowania </t>
  </si>
  <si>
    <t>Obsypanie kuszywem ( wynonanie nawierzchni żwirowej) wokół pylonu cenowego i znaków informacyjnych itd.</t>
  </si>
  <si>
    <t>Nawierzchnia zjazdu wraz z krawężnikami i obrzeżami:</t>
  </si>
  <si>
    <t>Krawężniki betonowe najazdowe 15x22cm</t>
  </si>
  <si>
    <t>Ułożenie opornika betonowego 12x25cmx10 na ławie betonowej z oporem</t>
  </si>
  <si>
    <t xml:space="preserve">Ułożenie krawęznika betonowego najazdowego 15x22x100cm na ławie betonowej </t>
  </si>
  <si>
    <t>Zakres prac Natolin, ul. Logistyczna, 05-825 Natolin,  gmina Grodzisk Mazowiecki</t>
  </si>
  <si>
    <r>
      <t xml:space="preserve">Chodniki zjazdów wraz z krawężnikami i obrzeżami - </t>
    </r>
    <r>
      <rPr>
        <b/>
        <sz val="10"/>
        <color rgb="FFFF0000"/>
        <rFont val="Calibri"/>
        <family val="2"/>
        <charset val="238"/>
      </rPr>
      <t>nie dotyczy</t>
    </r>
  </si>
  <si>
    <t>Wykonanie odwodnienia betonowego szczelinowego D400 (przy zjeździe) ze studzienką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</si>
</sst>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 #,##0.00&quot;      &quot;;\-#,##0.00&quot;      &quot;;&quot; -&quot;#&quot;      &quot;;@\ "/>
    <numFmt numFmtId="165" formatCode="#,##0.00\ &quot;zł&quot;"/>
    <numFmt numFmtId="166" formatCode="_-* #,##0.00\ [$zł-415]_-;\-* #,##0.00\ [$zł-415]_-;_-* &quot;-&quot;??\ [$zł-415]_-;_-@_-"/>
  </numFmts>
  <fonts count="15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Czcionka tekstu podstawowego"/>
      <charset val="238"/>
    </font>
    <font>
      <sz val="10"/>
      <name val="Calibri"/>
      <family val="2"/>
      <charset val="1"/>
    </font>
    <font>
      <i/>
      <sz val="10"/>
      <name val="Calibri"/>
      <family val="2"/>
      <charset val="1"/>
    </font>
    <font>
      <b/>
      <sz val="10"/>
      <name val="Calibri"/>
      <family val="2"/>
      <charset val="1"/>
    </font>
    <font>
      <sz val="11"/>
      <name val="Calibri"/>
      <family val="2"/>
      <charset val="1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4"/>
      <color indexed="9"/>
      <name val="Calibri"/>
      <family val="2"/>
      <charset val="1"/>
    </font>
    <font>
      <i/>
      <sz val="12"/>
      <name val="Calibri"/>
      <family val="2"/>
      <charset val="1"/>
    </font>
    <font>
      <b/>
      <sz val="10"/>
      <color rgb="FFFF000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8"/>
        <bgColor indexed="30"/>
      </patternFill>
    </fill>
    <fill>
      <patternFill patternType="solid">
        <fgColor theme="0"/>
        <bgColor indexed="41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41"/>
      </patternFill>
    </fill>
    <fill>
      <patternFill patternType="solid">
        <fgColor theme="4" tint="0.59999389629810485"/>
        <bgColor indexed="4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41"/>
      </patternFill>
    </fill>
    <fill>
      <patternFill patternType="solid">
        <fgColor theme="4" tint="0.39997558519241921"/>
        <bgColor indexed="4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 applyBorder="0" applyProtection="0"/>
    <xf numFmtId="164" fontId="7" fillId="0" borderId="0" applyBorder="0" applyProtection="0"/>
    <xf numFmtId="0" fontId="1" fillId="0" borderId="0" applyBorder="0" applyProtection="0"/>
    <xf numFmtId="0" fontId="2" fillId="0" borderId="0" applyBorder="0" applyProtection="0"/>
  </cellStyleXfs>
  <cellXfs count="53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5" fillId="2" borderId="1" xfId="3" applyNumberFormat="1" applyFont="1" applyFill="1" applyBorder="1" applyAlignment="1" applyProtection="1">
      <alignment horizontal="left" vertical="center" wrapText="1"/>
      <protection locked="0"/>
    </xf>
    <xf numFmtId="164" fontId="5" fillId="2" borderId="1" xfId="0" applyNumberFormat="1" applyFont="1" applyFill="1" applyBorder="1" applyAlignment="1">
      <alignment horizontal="left" vertical="center" wrapText="1"/>
    </xf>
    <xf numFmtId="0" fontId="6" fillId="0" borderId="1" xfId="4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/>
    </xf>
    <xf numFmtId="165" fontId="3" fillId="0" borderId="0" xfId="0" applyNumberFormat="1" applyFont="1"/>
    <xf numFmtId="0" fontId="8" fillId="4" borderId="1" xfId="3" applyNumberFormat="1" applyFont="1" applyFill="1" applyBorder="1" applyAlignment="1" applyProtection="1">
      <alignment horizontal="left" vertical="center" wrapText="1"/>
      <protection locked="0"/>
    </xf>
    <xf numFmtId="0" fontId="8" fillId="4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left" vertical="center" wrapText="1"/>
    </xf>
    <xf numFmtId="0" fontId="6" fillId="5" borderId="1" xfId="0" applyNumberFormat="1" applyFont="1" applyFill="1" applyBorder="1" applyAlignment="1">
      <alignment horizontal="center" vertical="center" wrapText="1"/>
    </xf>
    <xf numFmtId="0" fontId="8" fillId="6" borderId="1" xfId="0" applyNumberFormat="1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center" vertical="center"/>
    </xf>
    <xf numFmtId="0" fontId="9" fillId="7" borderId="1" xfId="3" applyNumberFormat="1" applyFont="1" applyFill="1" applyBorder="1" applyAlignment="1" applyProtection="1">
      <alignment horizontal="left" vertical="center" wrapText="1"/>
      <protection locked="0"/>
    </xf>
    <xf numFmtId="0" fontId="8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left" vertical="center" wrapText="1"/>
    </xf>
    <xf numFmtId="165" fontId="6" fillId="8" borderId="1" xfId="2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9" borderId="2" xfId="3" applyNumberFormat="1" applyFont="1" applyFill="1" applyBorder="1" applyAlignment="1" applyProtection="1">
      <alignment vertical="center" wrapText="1"/>
      <protection locked="0"/>
    </xf>
    <xf numFmtId="0" fontId="9" fillId="9" borderId="1" xfId="3" applyNumberFormat="1" applyFont="1" applyFill="1" applyBorder="1" applyAlignment="1" applyProtection="1">
      <alignment vertical="center" wrapText="1"/>
      <protection locked="0"/>
    </xf>
    <xf numFmtId="165" fontId="5" fillId="2" borderId="1" xfId="0" applyNumberFormat="1" applyFont="1" applyFill="1" applyBorder="1" applyAlignment="1">
      <alignment horizontal="center" vertical="center" wrapText="1"/>
    </xf>
    <xf numFmtId="165" fontId="9" fillId="9" borderId="1" xfId="3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wrapText="1"/>
    </xf>
    <xf numFmtId="0" fontId="8" fillId="4" borderId="2" xfId="3" applyNumberFormat="1" applyFont="1" applyFill="1" applyBorder="1" applyAlignment="1" applyProtection="1">
      <alignment horizontal="left" vertical="center" wrapText="1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5" fillId="5" borderId="1" xfId="0" applyNumberFormat="1" applyFont="1" applyFill="1" applyBorder="1" applyAlignment="1">
      <alignment horizontal="center" vertical="center" wrapText="1"/>
    </xf>
    <xf numFmtId="0" fontId="8" fillId="0" borderId="1" xfId="3" applyNumberFormat="1" applyFont="1" applyFill="1" applyBorder="1" applyAlignment="1" applyProtection="1">
      <alignment horizontal="left" vertical="center" wrapText="1"/>
      <protection locked="0"/>
    </xf>
    <xf numFmtId="0" fontId="8" fillId="4" borderId="3" xfId="3" applyNumberFormat="1" applyFont="1" applyFill="1" applyBorder="1" applyAlignment="1" applyProtection="1">
      <alignment horizontal="left" vertical="center" wrapText="1"/>
      <protection locked="0"/>
    </xf>
    <xf numFmtId="166" fontId="8" fillId="4" borderId="1" xfId="0" applyNumberFormat="1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horizontal="left" vertical="center" wrapText="1"/>
    </xf>
    <xf numFmtId="0" fontId="12" fillId="3" borderId="1" xfId="1" applyNumberFormat="1" applyFont="1" applyFill="1" applyBorder="1" applyAlignment="1">
      <alignment horizontal="left" vertical="center" wrapText="1"/>
    </xf>
    <xf numFmtId="0" fontId="12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left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64" fontId="13" fillId="0" borderId="1" xfId="2" applyNumberFormat="1" applyFont="1" applyFill="1" applyBorder="1" applyAlignment="1" applyProtection="1">
      <alignment horizontal="center" vertical="center" wrapText="1"/>
      <protection locked="0"/>
    </xf>
    <xf numFmtId="49" fontId="13" fillId="0" borderId="1" xfId="0" applyNumberFormat="1" applyFont="1" applyBorder="1" applyAlignment="1" applyProtection="1">
      <alignment horizontal="center" vertical="center"/>
      <protection locked="0"/>
    </xf>
    <xf numFmtId="0" fontId="13" fillId="0" borderId="1" xfId="2" applyNumberFormat="1" applyFont="1" applyFill="1" applyBorder="1" applyAlignment="1" applyProtection="1">
      <alignment horizontal="center" vertical="center" wrapText="1"/>
      <protection locked="0"/>
    </xf>
    <xf numFmtId="165" fontId="13" fillId="0" borderId="1" xfId="2" applyNumberFormat="1" applyFont="1" applyFill="1" applyBorder="1" applyAlignment="1" applyProtection="1">
      <alignment horizontal="center" vertical="center" wrapText="1"/>
      <protection locked="0"/>
    </xf>
    <xf numFmtId="165" fontId="8" fillId="0" borderId="1" xfId="0" applyNumberFormat="1" applyFont="1" applyFill="1" applyBorder="1" applyAlignment="1">
      <alignment horizontal="center" vertical="center" wrapText="1"/>
    </xf>
    <xf numFmtId="164" fontId="4" fillId="0" borderId="4" xfId="2" applyNumberFormat="1" applyFont="1" applyFill="1" applyBorder="1" applyAlignment="1" applyProtection="1">
      <alignment horizontal="center" vertical="center" wrapText="1"/>
      <protection locked="0"/>
    </xf>
    <xf numFmtId="0" fontId="5" fillId="10" borderId="2" xfId="3" applyNumberFormat="1" applyFont="1" applyFill="1" applyBorder="1" applyAlignment="1" applyProtection="1">
      <alignment horizontal="left" vertical="center" wrapText="1"/>
      <protection locked="0"/>
    </xf>
    <xf numFmtId="0" fontId="5" fillId="10" borderId="5" xfId="3" applyNumberFormat="1" applyFont="1" applyFill="1" applyBorder="1" applyAlignment="1" applyProtection="1">
      <alignment horizontal="left" vertical="center" wrapText="1"/>
      <protection locked="0"/>
    </xf>
    <xf numFmtId="0" fontId="5" fillId="10" borderId="6" xfId="3" applyNumberFormat="1" applyFont="1" applyFill="1" applyBorder="1" applyAlignment="1" applyProtection="1">
      <alignment horizontal="left" vertical="center" wrapText="1"/>
      <protection locked="0"/>
    </xf>
  </cellXfs>
  <cellStyles count="5">
    <cellStyle name="A4 Small 210 x 297 mm 2" xfId="1"/>
    <cellStyle name="Dziesiętny 2" xfId="2"/>
    <cellStyle name="Normalny" xfId="0" builtinId="0"/>
    <cellStyle name="Normalny 2 18" xfId="3"/>
    <cellStyle name="Normalny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DEEBF7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2E75B6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5"/>
  <sheetViews>
    <sheetView tabSelected="1" zoomScaleNormal="100" workbookViewId="0">
      <selection activeCell="B20" sqref="B20"/>
    </sheetView>
  </sheetViews>
  <sheetFormatPr defaultColWidth="11.5703125" defaultRowHeight="12.75"/>
  <cols>
    <col min="2" max="2" width="53.5703125" customWidth="1"/>
    <col min="6" max="6" width="15.5703125" customWidth="1"/>
  </cols>
  <sheetData>
    <row r="1" spans="2:8">
      <c r="B1" s="49" t="s">
        <v>51</v>
      </c>
      <c r="C1" s="49"/>
      <c r="D1" s="49"/>
      <c r="E1" s="49"/>
      <c r="F1" s="49"/>
      <c r="G1" s="2"/>
    </row>
    <row r="2" spans="2:8" ht="31.5">
      <c r="B2" s="44" t="s">
        <v>6</v>
      </c>
      <c r="C2" s="45" t="s">
        <v>0</v>
      </c>
      <c r="D2" s="46" t="s">
        <v>1</v>
      </c>
      <c r="E2" s="44" t="s">
        <v>7</v>
      </c>
      <c r="F2" s="47" t="s">
        <v>2</v>
      </c>
      <c r="G2" s="2"/>
    </row>
    <row r="3" spans="2:8" ht="18.75">
      <c r="B3" s="40" t="s">
        <v>18</v>
      </c>
      <c r="C3" s="41"/>
      <c r="D3" s="41"/>
      <c r="E3" s="42"/>
      <c r="F3" s="43">
        <f>F5+F8+F12+F15+F22+F26+F29+F33</f>
        <v>0</v>
      </c>
      <c r="G3" s="2"/>
    </row>
    <row r="4" spans="2:8" ht="18.75" customHeight="1">
      <c r="B4" s="50" t="s">
        <v>28</v>
      </c>
      <c r="C4" s="51"/>
      <c r="D4" s="51"/>
      <c r="E4" s="51"/>
      <c r="F4" s="52"/>
      <c r="G4" s="2"/>
    </row>
    <row r="5" spans="2:8" ht="18.75" customHeight="1">
      <c r="B5" s="3" t="s">
        <v>32</v>
      </c>
      <c r="C5" s="10"/>
      <c r="D5" s="10"/>
      <c r="E5" s="4"/>
      <c r="F5" s="29">
        <f>SUM(F6:F7)</f>
        <v>0</v>
      </c>
      <c r="G5" s="2"/>
      <c r="H5" t="s">
        <v>40</v>
      </c>
    </row>
    <row r="6" spans="2:8" ht="34.5" customHeight="1">
      <c r="B6" s="16" t="s">
        <v>33</v>
      </c>
      <c r="C6" s="17" t="s">
        <v>3</v>
      </c>
      <c r="D6" s="20">
        <v>43</v>
      </c>
      <c r="E6" s="38"/>
      <c r="F6" s="14">
        <f>D6*E6</f>
        <v>0</v>
      </c>
      <c r="G6" s="2"/>
    </row>
    <row r="7" spans="2:8" ht="36.75" customHeight="1">
      <c r="B7" s="16" t="s">
        <v>21</v>
      </c>
      <c r="C7" s="17" t="s">
        <v>4</v>
      </c>
      <c r="D7" s="20">
        <f>17+28</f>
        <v>45</v>
      </c>
      <c r="E7" s="7"/>
      <c r="F7" s="14">
        <f>IF(ISTEXT(E7),E7,D7*E7)</f>
        <v>0</v>
      </c>
      <c r="G7" s="2"/>
    </row>
    <row r="8" spans="2:8" ht="22.5" customHeight="1">
      <c r="B8" s="3" t="s">
        <v>47</v>
      </c>
      <c r="C8" s="10"/>
      <c r="D8" s="10"/>
      <c r="E8" s="39"/>
      <c r="F8" s="29">
        <f>SUM(F9:F11)</f>
        <v>0</v>
      </c>
      <c r="G8" s="2"/>
    </row>
    <row r="9" spans="2:8" ht="39.75" customHeight="1">
      <c r="B9" s="16" t="s">
        <v>35</v>
      </c>
      <c r="C9" s="17" t="s">
        <v>3</v>
      </c>
      <c r="D9" s="20">
        <v>102</v>
      </c>
      <c r="E9" s="38"/>
      <c r="F9" s="14">
        <f>D9*E9</f>
        <v>0</v>
      </c>
      <c r="G9" s="2"/>
    </row>
    <row r="10" spans="2:8" ht="40.5" customHeight="1">
      <c r="B10" s="16" t="s">
        <v>36</v>
      </c>
      <c r="C10" s="17" t="s">
        <v>3</v>
      </c>
      <c r="D10" s="20">
        <f>D9</f>
        <v>102</v>
      </c>
      <c r="E10" s="38"/>
      <c r="F10" s="14">
        <f>D10*E10</f>
        <v>0</v>
      </c>
      <c r="G10" s="2"/>
    </row>
    <row r="11" spans="2:8" ht="42" customHeight="1">
      <c r="B11" s="16" t="s">
        <v>37</v>
      </c>
      <c r="C11" s="17" t="s">
        <v>3</v>
      </c>
      <c r="D11" s="20">
        <f>D9</f>
        <v>102</v>
      </c>
      <c r="E11" s="38"/>
      <c r="F11" s="14">
        <f>D11*E11</f>
        <v>0</v>
      </c>
      <c r="G11" s="2"/>
    </row>
    <row r="12" spans="2:8" ht="33.75" customHeight="1">
      <c r="B12" s="3" t="s">
        <v>52</v>
      </c>
      <c r="C12" s="10"/>
      <c r="D12" s="10"/>
      <c r="E12" s="39"/>
      <c r="F12" s="29">
        <f>SUM(F13:F14)</f>
        <v>0</v>
      </c>
      <c r="G12" s="2"/>
    </row>
    <row r="13" spans="2:8" ht="33.75" customHeight="1">
      <c r="B13" s="16" t="s">
        <v>31</v>
      </c>
      <c r="C13" s="17" t="s">
        <v>3</v>
      </c>
      <c r="D13" s="20">
        <v>0</v>
      </c>
      <c r="E13" s="38"/>
      <c r="F13" s="14">
        <f>D13*E13</f>
        <v>0</v>
      </c>
      <c r="G13" s="2"/>
    </row>
    <row r="14" spans="2:8" ht="33.75" customHeight="1">
      <c r="B14" s="32" t="s">
        <v>29</v>
      </c>
      <c r="C14" s="17" t="s">
        <v>3</v>
      </c>
      <c r="D14" s="20">
        <v>0</v>
      </c>
      <c r="E14" s="38"/>
      <c r="F14" s="14">
        <f>D14*E14</f>
        <v>0</v>
      </c>
      <c r="G14" s="2"/>
    </row>
    <row r="15" spans="2:8" ht="23.25" customHeight="1">
      <c r="B15" s="3" t="s">
        <v>34</v>
      </c>
      <c r="C15" s="10"/>
      <c r="D15" s="10"/>
      <c r="E15" s="39"/>
      <c r="F15" s="29">
        <f>SUM(F16:F20)</f>
        <v>0</v>
      </c>
      <c r="G15" s="2"/>
    </row>
    <row r="16" spans="2:8" ht="33" customHeight="1">
      <c r="B16" s="16" t="s">
        <v>50</v>
      </c>
      <c r="C16" s="17" t="s">
        <v>4</v>
      </c>
      <c r="D16" s="20">
        <v>28</v>
      </c>
      <c r="E16" s="38"/>
      <c r="F16" s="14">
        <f>D16*E16</f>
        <v>0</v>
      </c>
      <c r="G16" s="2"/>
    </row>
    <row r="17" spans="2:7" ht="33" customHeight="1">
      <c r="B17" s="32" t="s">
        <v>49</v>
      </c>
      <c r="C17" s="17" t="s">
        <v>4</v>
      </c>
      <c r="D17" s="20">
        <f>12.7+12.3+9</f>
        <v>34</v>
      </c>
      <c r="E17" s="38"/>
      <c r="F17" s="14">
        <f>D17*E17</f>
        <v>0</v>
      </c>
      <c r="G17" s="2"/>
    </row>
    <row r="18" spans="2:7" ht="24.75" customHeight="1">
      <c r="B18" s="16" t="s">
        <v>30</v>
      </c>
      <c r="C18" s="17" t="s">
        <v>4</v>
      </c>
      <c r="D18" s="20">
        <v>28</v>
      </c>
      <c r="E18" s="38"/>
      <c r="F18" s="14">
        <f>D18*E18</f>
        <v>0</v>
      </c>
      <c r="G18" s="2"/>
    </row>
    <row r="19" spans="2:7" ht="30.75" customHeight="1">
      <c r="B19" s="37" t="s">
        <v>53</v>
      </c>
      <c r="C19" s="17" t="s">
        <v>4</v>
      </c>
      <c r="D19" s="20">
        <v>8.6999999999999993</v>
      </c>
      <c r="E19" s="38"/>
      <c r="F19" s="14">
        <f>D19*E19</f>
        <v>0</v>
      </c>
      <c r="G19" s="2"/>
    </row>
    <row r="20" spans="2:7" ht="41.25" customHeight="1">
      <c r="B20" s="32" t="s">
        <v>39</v>
      </c>
      <c r="C20" s="17" t="s">
        <v>26</v>
      </c>
      <c r="D20" s="20">
        <v>1</v>
      </c>
      <c r="E20" s="38"/>
      <c r="F20" s="14">
        <f>D20*E20</f>
        <v>0</v>
      </c>
      <c r="G20" s="2"/>
    </row>
    <row r="21" spans="2:7" ht="19.5" customHeight="1">
      <c r="B21" s="50" t="s">
        <v>38</v>
      </c>
      <c r="C21" s="51"/>
      <c r="D21" s="51"/>
      <c r="E21" s="51"/>
      <c r="F21" s="52"/>
      <c r="G21" s="2"/>
    </row>
    <row r="22" spans="2:7" ht="32.25" customHeight="1">
      <c r="B22" s="3" t="s">
        <v>25</v>
      </c>
      <c r="C22" s="10"/>
      <c r="D22" s="10"/>
      <c r="E22" s="4"/>
      <c r="F22" s="29">
        <f>SUM(F23:F25)</f>
        <v>0</v>
      </c>
      <c r="G22" s="2"/>
    </row>
    <row r="23" spans="2:7" ht="25.5">
      <c r="B23" s="16" t="s">
        <v>41</v>
      </c>
      <c r="C23" s="17" t="s">
        <v>3</v>
      </c>
      <c r="D23" s="20">
        <f>1777-224</f>
        <v>1553</v>
      </c>
      <c r="E23" s="18"/>
      <c r="F23" s="14">
        <f>D23*E23</f>
        <v>0</v>
      </c>
      <c r="G23" s="2"/>
    </row>
    <row r="24" spans="2:7" ht="15">
      <c r="B24" s="16" t="s">
        <v>42</v>
      </c>
      <c r="C24" s="17" t="s">
        <v>3</v>
      </c>
      <c r="D24" s="20">
        <f>D23</f>
        <v>1553</v>
      </c>
      <c r="E24" s="18"/>
      <c r="F24" s="14">
        <f>D24*E24</f>
        <v>0</v>
      </c>
      <c r="G24" s="2"/>
    </row>
    <row r="25" spans="2:7" ht="25.5">
      <c r="B25" s="32" t="s">
        <v>24</v>
      </c>
      <c r="C25" s="17" t="s">
        <v>3</v>
      </c>
      <c r="D25" s="20">
        <f>D23</f>
        <v>1553</v>
      </c>
      <c r="E25" s="18"/>
      <c r="F25" s="14">
        <f>D25*E25</f>
        <v>0</v>
      </c>
      <c r="G25" s="2"/>
    </row>
    <row r="26" spans="2:7">
      <c r="B26" s="27" t="s">
        <v>20</v>
      </c>
      <c r="C26" s="28"/>
      <c r="D26" s="28"/>
      <c r="E26" s="28"/>
      <c r="F26" s="30">
        <f>SUM(F27:F28)</f>
        <v>0</v>
      </c>
      <c r="G26" s="2"/>
    </row>
    <row r="27" spans="2:7" ht="33" customHeight="1">
      <c r="B27" s="16" t="s">
        <v>44</v>
      </c>
      <c r="C27" s="17" t="s">
        <v>3</v>
      </c>
      <c r="D27" s="20">
        <f>ROUND((44.15+29.58+98.82+16.97+8.06+31),0)</f>
        <v>229</v>
      </c>
      <c r="E27" s="18"/>
      <c r="F27" s="14">
        <f>D27*E27</f>
        <v>0</v>
      </c>
      <c r="G27" s="2"/>
    </row>
    <row r="28" spans="2:7" ht="25.5" customHeight="1">
      <c r="B28" s="16" t="s">
        <v>43</v>
      </c>
      <c r="C28" s="17" t="s">
        <v>3</v>
      </c>
      <c r="D28" s="20">
        <f>D27</f>
        <v>229</v>
      </c>
      <c r="E28" s="18"/>
      <c r="F28" s="14">
        <f>D28*E28</f>
        <v>0</v>
      </c>
      <c r="G28" s="2"/>
    </row>
    <row r="29" spans="2:7" ht="15">
      <c r="B29" s="22" t="s">
        <v>14</v>
      </c>
      <c r="C29" s="23"/>
      <c r="D29" s="23"/>
      <c r="E29" s="24"/>
      <c r="F29" s="25">
        <f>SUM(F30:F32)</f>
        <v>0</v>
      </c>
      <c r="G29" s="2"/>
    </row>
    <row r="30" spans="2:7" ht="24" customHeight="1">
      <c r="B30" s="16" t="s">
        <v>22</v>
      </c>
      <c r="C30" s="17" t="s">
        <v>4</v>
      </c>
      <c r="D30" s="20">
        <f>ROUND((212.3+20.1+58.2+35.3+10.8+5.8+2.9),0)</f>
        <v>345</v>
      </c>
      <c r="E30" s="18"/>
      <c r="F30" s="14">
        <f>D30*E30</f>
        <v>0</v>
      </c>
      <c r="G30" s="2"/>
    </row>
    <row r="31" spans="2:7" ht="24" customHeight="1">
      <c r="B31" s="16" t="s">
        <v>48</v>
      </c>
      <c r="C31" s="17" t="s">
        <v>4</v>
      </c>
      <c r="D31" s="20">
        <f>ROUND((3.6+8+5+8.6),0)</f>
        <v>25</v>
      </c>
      <c r="E31" s="18"/>
      <c r="F31" s="14">
        <f>D31*E31</f>
        <v>0</v>
      </c>
      <c r="G31" s="2"/>
    </row>
    <row r="32" spans="2:7" ht="16.5" customHeight="1">
      <c r="B32" s="16" t="s">
        <v>23</v>
      </c>
      <c r="C32" s="17" t="s">
        <v>4</v>
      </c>
      <c r="D32" s="20">
        <f>ROUND((34.1+38.4+23.7+12.2+8.5+6.2+2*3),0)</f>
        <v>129</v>
      </c>
      <c r="E32" s="18"/>
      <c r="F32" s="14">
        <f>D32*E32</f>
        <v>0</v>
      </c>
      <c r="G32" s="2"/>
    </row>
    <row r="33" spans="2:7" ht="27.75" customHeight="1">
      <c r="B33" s="3" t="s">
        <v>27</v>
      </c>
      <c r="C33" s="10"/>
      <c r="D33" s="10"/>
      <c r="E33" s="4"/>
      <c r="F33" s="29">
        <f>F34</f>
        <v>0</v>
      </c>
      <c r="G33" s="2"/>
    </row>
    <row r="34" spans="2:7" ht="30" customHeight="1">
      <c r="B34" s="36" t="s">
        <v>46</v>
      </c>
      <c r="C34" s="33" t="s">
        <v>26</v>
      </c>
      <c r="D34" s="35">
        <v>3</v>
      </c>
      <c r="E34" s="34"/>
      <c r="F34" s="48">
        <f>D34*E34</f>
        <v>0</v>
      </c>
      <c r="G34" s="2"/>
    </row>
    <row r="35" spans="2:7" ht="44.25" customHeight="1">
      <c r="B35" s="3" t="s">
        <v>16</v>
      </c>
      <c r="C35" s="10"/>
      <c r="D35" s="10"/>
      <c r="E35" s="4"/>
      <c r="F35" s="29"/>
      <c r="G35" s="2"/>
    </row>
    <row r="36" spans="2:7" ht="15">
      <c r="B36" s="5" t="s">
        <v>12</v>
      </c>
      <c r="C36" s="6" t="s">
        <v>5</v>
      </c>
      <c r="D36" s="19">
        <v>1</v>
      </c>
      <c r="E36" s="7"/>
      <c r="F36" s="14">
        <f t="shared" ref="F36:F40" si="0">IF(ISTEXT(E36),E36,D36*E36)</f>
        <v>0</v>
      </c>
      <c r="G36" s="2"/>
    </row>
    <row r="37" spans="2:7" ht="49.5" customHeight="1">
      <c r="B37" s="8" t="s">
        <v>8</v>
      </c>
      <c r="C37" s="11" t="s">
        <v>4</v>
      </c>
      <c r="D37" s="21">
        <v>1</v>
      </c>
      <c r="E37" s="9"/>
      <c r="F37" s="14">
        <f t="shared" si="0"/>
        <v>0</v>
      </c>
      <c r="G37" s="2"/>
    </row>
    <row r="38" spans="2:7" ht="27" customHeight="1">
      <c r="B38" s="8" t="s">
        <v>45</v>
      </c>
      <c r="C38" s="11" t="s">
        <v>3</v>
      </c>
      <c r="D38" s="21">
        <v>1</v>
      </c>
      <c r="E38" s="9"/>
      <c r="F38" s="14">
        <f t="shared" si="0"/>
        <v>0</v>
      </c>
      <c r="G38" s="2"/>
    </row>
    <row r="39" spans="2:7" ht="32.25" customHeight="1">
      <c r="B39" s="8" t="s">
        <v>15</v>
      </c>
      <c r="C39" s="11" t="s">
        <v>3</v>
      </c>
      <c r="D39" s="21">
        <v>1</v>
      </c>
      <c r="E39" s="9"/>
      <c r="F39" s="14">
        <f t="shared" si="0"/>
        <v>0</v>
      </c>
      <c r="G39" s="2"/>
    </row>
    <row r="40" spans="2:7" ht="36" customHeight="1">
      <c r="B40" s="26" t="s">
        <v>13</v>
      </c>
      <c r="C40" s="11" t="s">
        <v>3</v>
      </c>
      <c r="D40" s="21">
        <v>1</v>
      </c>
      <c r="E40" s="9"/>
      <c r="F40" s="14">
        <f t="shared" si="0"/>
        <v>0</v>
      </c>
      <c r="G40" s="2"/>
    </row>
    <row r="41" spans="2:7">
      <c r="B41" s="2"/>
      <c r="C41" s="12"/>
      <c r="D41" s="13"/>
      <c r="E41" s="1"/>
      <c r="F41" s="15"/>
      <c r="G41" s="2"/>
    </row>
    <row r="42" spans="2:7" ht="24" customHeight="1">
      <c r="B42" s="31" t="s">
        <v>9</v>
      </c>
      <c r="C42" s="12"/>
      <c r="D42" s="13"/>
      <c r="E42" s="1"/>
      <c r="F42" s="15"/>
      <c r="G42" s="2"/>
    </row>
    <row r="43" spans="2:7" ht="15.75" customHeight="1">
      <c r="B43" s="2" t="s">
        <v>10</v>
      </c>
      <c r="C43" s="12"/>
      <c r="D43" s="13"/>
      <c r="E43" s="1"/>
      <c r="F43" s="15"/>
      <c r="G43" s="2"/>
    </row>
    <row r="44" spans="2:7" ht="15.75" customHeight="1">
      <c r="B44" s="2" t="s">
        <v>11</v>
      </c>
      <c r="C44" s="12"/>
      <c r="D44" s="13"/>
      <c r="E44" s="1"/>
      <c r="F44" s="15"/>
      <c r="G44" s="2"/>
    </row>
    <row r="45" spans="2:7" ht="27" customHeight="1">
      <c r="B45" s="2" t="s">
        <v>17</v>
      </c>
      <c r="C45" s="12"/>
      <c r="D45" s="13"/>
      <c r="E45" s="1"/>
      <c r="F45" s="15"/>
      <c r="G45" s="2"/>
    </row>
    <row r="46" spans="2:7" ht="15.75" customHeight="1">
      <c r="B46" s="2" t="s">
        <v>19</v>
      </c>
      <c r="C46" s="12"/>
      <c r="D46" s="13"/>
      <c r="E46" s="1"/>
      <c r="F46" s="15"/>
      <c r="G46" s="2"/>
    </row>
    <row r="47" spans="2:7">
      <c r="B47" s="2"/>
      <c r="C47" s="12"/>
      <c r="D47" s="13"/>
      <c r="E47" s="1"/>
      <c r="F47" s="15"/>
      <c r="G47" s="2"/>
    </row>
    <row r="48" spans="2:7">
      <c r="B48" s="2"/>
      <c r="C48" s="12"/>
      <c r="D48" s="13"/>
      <c r="E48" s="1"/>
      <c r="F48" s="15"/>
      <c r="G48" s="2"/>
    </row>
    <row r="49" spans="2:7">
      <c r="B49" s="2"/>
      <c r="C49" s="12"/>
      <c r="D49" s="13"/>
      <c r="E49" s="1"/>
      <c r="F49" s="15"/>
      <c r="G49" s="2"/>
    </row>
    <row r="50" spans="2:7">
      <c r="B50" s="2"/>
      <c r="C50" s="12"/>
      <c r="D50" s="13"/>
      <c r="E50" s="1"/>
      <c r="F50" s="15"/>
      <c r="G50" s="2"/>
    </row>
    <row r="51" spans="2:7">
      <c r="B51" s="2"/>
      <c r="C51" s="12"/>
      <c r="D51" s="13"/>
      <c r="E51" s="1"/>
      <c r="F51" s="15"/>
      <c r="G51" s="2"/>
    </row>
    <row r="52" spans="2:7">
      <c r="B52" s="2"/>
      <c r="C52" s="12"/>
      <c r="D52" s="13"/>
      <c r="E52" s="1"/>
      <c r="F52" s="15"/>
      <c r="G52" s="2"/>
    </row>
    <row r="53" spans="2:7">
      <c r="B53" s="2"/>
      <c r="C53" s="12"/>
      <c r="D53" s="13"/>
      <c r="E53" s="1"/>
      <c r="F53" s="15"/>
      <c r="G53" s="2"/>
    </row>
    <row r="54" spans="2:7">
      <c r="B54" s="2"/>
      <c r="C54" s="12"/>
      <c r="D54" s="13"/>
      <c r="E54" s="1"/>
      <c r="F54" s="15"/>
      <c r="G54" s="2"/>
    </row>
    <row r="55" spans="2:7">
      <c r="B55" s="2"/>
      <c r="C55" s="12"/>
      <c r="D55" s="13"/>
      <c r="E55" s="1"/>
      <c r="F55" s="15"/>
      <c r="G55" s="2"/>
    </row>
  </sheetData>
  <sheetProtection selectLockedCells="1" selectUnlockedCells="1"/>
  <mergeCells count="3">
    <mergeCell ref="B1:F1"/>
    <mergeCell ref="B21:F21"/>
    <mergeCell ref="B4:F4"/>
  </mergeCells>
  <pageMargins left="0.78749999999999998" right="0.78749999999999998" top="1.0527777777777778" bottom="1.0527777777777778" header="0.78749999999999998" footer="0.78749999999999998"/>
  <pageSetup paperSize="9" scale="57" orientation="portrait" r:id="rId1"/>
  <headerFooter alignWithMargins="0">
    <oddHeader>&amp;C&amp;"Times New Roman,Normalny"&amp;12&amp;A</oddHeader>
    <oddFooter>&amp;C&amp;"Times New Roman,Normalny"&amp;12Strona &amp;P</oddFooter>
  </headerFooter>
  <ignoredErrors>
    <ignoredError sqref="F29 F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Zakres Natolin - kostka</vt:lpstr>
      <vt:lpstr>'Zakres Natolin - kostka'!Obszar_wydruku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Jasiołek Michał (BUD)</dc:creator>
  <cp:lastModifiedBy>Natalia Czamara</cp:lastModifiedBy>
  <cp:lastPrinted>2024-03-25T10:46:19Z</cp:lastPrinted>
  <dcterms:created xsi:type="dcterms:W3CDTF">2022-08-11T10:06:22Z</dcterms:created>
  <dcterms:modified xsi:type="dcterms:W3CDTF">2024-10-01T12:00:23Z</dcterms:modified>
</cp:coreProperties>
</file>