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Beton" sheetId="1" r:id="rId1"/>
  </sheets>
  <definedNames>
    <definedName name="_xlnm.Print_Area" localSheetId="0">Beton!$A$1:$L$65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7" i="1" l="1"/>
  <c r="T37" i="1"/>
  <c r="S33" i="1"/>
  <c r="T33" i="1" s="1"/>
  <c r="S32" i="1"/>
  <c r="T32" i="1" s="1"/>
  <c r="S31" i="1"/>
  <c r="T31" i="1" s="1"/>
  <c r="T30" i="1"/>
  <c r="S30" i="1"/>
  <c r="S29" i="1"/>
  <c r="T29" i="1" s="1"/>
  <c r="S28" i="1"/>
  <c r="T28" i="1" s="1"/>
  <c r="T34" i="1" s="1"/>
  <c r="T36" i="1" s="1"/>
  <c r="S27" i="1"/>
  <c r="W27" i="1" s="1"/>
  <c r="W34" i="1" s="1"/>
  <c r="W36" i="1" s="1"/>
  <c r="V26" i="1"/>
  <c r="S26" i="1"/>
  <c r="S25" i="1"/>
  <c r="V25" i="1" s="1"/>
  <c r="S24" i="1"/>
  <c r="V24" i="1" s="1"/>
  <c r="S23" i="1"/>
  <c r="V23" i="1" s="1"/>
  <c r="V22" i="1"/>
  <c r="S22" i="1"/>
  <c r="S21" i="1"/>
  <c r="V21" i="1" s="1"/>
  <c r="S20" i="1"/>
  <c r="V20" i="1" s="1"/>
  <c r="S19" i="1"/>
  <c r="V19" i="1" s="1"/>
  <c r="V18" i="1"/>
  <c r="S18" i="1"/>
  <c r="S17" i="1"/>
  <c r="V17" i="1" s="1"/>
  <c r="S16" i="1"/>
  <c r="V16" i="1" s="1"/>
  <c r="S15" i="1"/>
  <c r="V15" i="1" s="1"/>
  <c r="V14" i="1"/>
  <c r="S14" i="1"/>
  <c r="S13" i="1"/>
  <c r="V13" i="1" s="1"/>
  <c r="S12" i="1"/>
  <c r="V12" i="1" s="1"/>
  <c r="S11" i="1"/>
  <c r="V11" i="1" s="1"/>
  <c r="V10" i="1"/>
  <c r="S10" i="1"/>
  <c r="S9" i="1"/>
  <c r="V9" i="1" s="1"/>
  <c r="S8" i="1"/>
  <c r="V8" i="1" s="1"/>
  <c r="S7" i="1"/>
  <c r="U7" i="1" s="1"/>
  <c r="U34" i="1" s="1"/>
  <c r="U36" i="1" s="1"/>
  <c r="V6" i="1"/>
  <c r="S6" i="1"/>
  <c r="I36" i="1"/>
  <c r="I37" i="1" s="1"/>
  <c r="V34" i="1" l="1"/>
  <c r="V36" i="1" s="1"/>
  <c r="I29" i="1" l="1"/>
  <c r="I28" i="1"/>
  <c r="I26" i="1" l="1"/>
  <c r="I27" i="1"/>
  <c r="I25" i="1"/>
  <c r="I24" i="1"/>
  <c r="I22" i="1"/>
  <c r="I17" i="1"/>
  <c r="I16" i="1"/>
  <c r="I15" i="1"/>
  <c r="I14" i="1"/>
  <c r="I13" i="1"/>
  <c r="I12" i="1"/>
  <c r="I11" i="1"/>
  <c r="I10" i="1"/>
  <c r="I9" i="1"/>
  <c r="I8" i="1"/>
  <c r="I35" i="1" l="1"/>
  <c r="I20" i="1"/>
  <c r="I23" i="1"/>
  <c r="I21" i="1"/>
  <c r="I18" i="1" l="1"/>
  <c r="I19" i="1"/>
  <c r="I6" i="1" l="1"/>
  <c r="I7" i="1"/>
  <c r="I5" i="1"/>
  <c r="I34" i="1" l="1"/>
  <c r="I30" i="1"/>
  <c r="I31" i="1"/>
</calcChain>
</file>

<file path=xl/sharedStrings.xml><?xml version="1.0" encoding="utf-8"?>
<sst xmlns="http://schemas.openxmlformats.org/spreadsheetml/2006/main" count="108" uniqueCount="68">
  <si>
    <t>FUNDAMENTY - ZESTAWIENIE BETONU</t>
  </si>
  <si>
    <t>POZYCJA</t>
  </si>
  <si>
    <t>ELEMENT</t>
  </si>
  <si>
    <t>a</t>
  </si>
  <si>
    <t>b</t>
  </si>
  <si>
    <t>c</t>
  </si>
  <si>
    <t>ILOŚĆ</t>
  </si>
  <si>
    <t>V</t>
  </si>
  <si>
    <t>klasa betonu</t>
  </si>
  <si>
    <t>[cm]</t>
  </si>
  <si>
    <t>[szt]</t>
  </si>
  <si>
    <t>[m³]</t>
  </si>
  <si>
    <t>PAWILON</t>
  </si>
  <si>
    <t>C8/10</t>
  </si>
  <si>
    <t>WIATA</t>
  </si>
  <si>
    <t>CHUDY BETON</t>
  </si>
  <si>
    <t>SUMA [m³]:</t>
  </si>
  <si>
    <t>+10%</t>
  </si>
  <si>
    <t>SUMA [m³]</t>
  </si>
  <si>
    <t>PŁYTA POD ZBIORNIK ADBLUE 10m3</t>
  </si>
  <si>
    <t>ZESTAWIENIE  STALI</t>
  </si>
  <si>
    <t>Ø/#</t>
  </si>
  <si>
    <t>liczba prętów na 1 poz.</t>
  </si>
  <si>
    <t>liczba pozycji</t>
  </si>
  <si>
    <t>Długość łączna</t>
  </si>
  <si>
    <t>[m]</t>
  </si>
  <si>
    <t>[mm]</t>
  </si>
  <si>
    <t>Ø8</t>
  </si>
  <si>
    <t>RAZEM DŁUGOŚĆ PRĘTÓW [mb]</t>
  </si>
  <si>
    <t>MASA JEDNOSTKOWA [kg/mb]</t>
  </si>
  <si>
    <t>MASA PRETÓW [kg]</t>
  </si>
  <si>
    <t>MASA ŁĄCZNA [kg]</t>
  </si>
  <si>
    <t>liczba prętów łącznie</t>
  </si>
  <si>
    <t>Nr pręta</t>
  </si>
  <si>
    <t>Długość pręta</t>
  </si>
  <si>
    <t>FUNDAMENT - stopa</t>
  </si>
  <si>
    <t>FUNDAMENT - trzpień</t>
  </si>
  <si>
    <t>FUNDAMENT gr. 25cm</t>
  </si>
  <si>
    <t>C25/30 W8</t>
  </si>
  <si>
    <t>CHUDY BETON POD POSADZKĘ gr. 10cm</t>
  </si>
  <si>
    <t>CHUDY BETON POD STOPĘ FUNDAM. gr. 10cm</t>
  </si>
  <si>
    <t>STOPA FUNDAMENTOWA ST1  10szt.</t>
  </si>
  <si>
    <t>TRZPIEŃ 45x45cm  10szt</t>
  </si>
  <si>
    <t>STOPA FUNDAMENTOWA S1  3szt.</t>
  </si>
  <si>
    <t>TRZPIEŃ 100x100cm  3szt</t>
  </si>
  <si>
    <t>ZBIORNIKI PALIWOWE 2x60m3</t>
  </si>
  <si>
    <t>C12/15</t>
  </si>
  <si>
    <t>PODKŁAD BETONOWY gr. 10cm</t>
  </si>
  <si>
    <t>PŁYTA FUNDAMENTOWA gr. 40cm</t>
  </si>
  <si>
    <t>ZBIORNIK LPG 10m3</t>
  </si>
  <si>
    <t>PŁYTA FUNDAMENTOWA gr. 50cm</t>
  </si>
  <si>
    <t>ZBIORNIK ADBLUE 10m3</t>
  </si>
  <si>
    <t>PYLON CENOWY</t>
  </si>
  <si>
    <t>ZNAK KIERUNKOWY</t>
  </si>
  <si>
    <t>FUNDAMENT</t>
  </si>
  <si>
    <t>KOMPRESOR</t>
  </si>
  <si>
    <t>ODKURZACZ</t>
  </si>
  <si>
    <r>
      <rPr>
        <b/>
        <sz val="11"/>
        <color theme="1"/>
        <rFont val="Calibri"/>
        <family val="2"/>
        <charset val="238"/>
        <scheme val="minor"/>
      </rPr>
      <t xml:space="preserve">ŚMIETNIIK </t>
    </r>
    <r>
      <rPr>
        <sz val="11"/>
        <color theme="1"/>
        <rFont val="Calibri"/>
        <family val="2"/>
        <scheme val="minor"/>
      </rPr>
      <t>- na podstawie innego projektu</t>
    </r>
  </si>
  <si>
    <t>PAWILON (Stopa fundamentowa  ST1  szt. 10)</t>
  </si>
  <si>
    <t>WIATA (Stopa fundamentowa  S1  szt. 3)</t>
  </si>
  <si>
    <t>PŁYTA POD ZBIORNIK LPG 10m3</t>
  </si>
  <si>
    <t>PŁYTA POD ZBIORNIKI PALIWOWE 2x60m3</t>
  </si>
  <si>
    <t>#10</t>
  </si>
  <si>
    <t>#12</t>
  </si>
  <si>
    <t>#14</t>
  </si>
  <si>
    <t>KOMPRESOR -fundament</t>
  </si>
  <si>
    <t>ODKURZACZ -fundament</t>
  </si>
  <si>
    <r>
      <t xml:space="preserve">WIATA ŚMIETNIK. - wg innego projektu </t>
    </r>
    <r>
      <rPr>
        <sz val="11"/>
        <color theme="1"/>
        <rFont val="Calibri"/>
        <family val="2"/>
        <charset val="238"/>
        <scheme val="minor"/>
      </rPr>
      <t>(zbrojony siatką góra/dół Ø8 co 15cm)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</si>
</sst>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9" fontId="0" fillId="0" borderId="1" xfId="0" quotePrefix="1" applyNumberFormat="1" applyBorder="1" applyAlignment="1">
      <alignment horizontal="right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vertical="center" textRotation="90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9" fontId="0" fillId="0" borderId="5" xfId="0" quotePrefix="1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2" fillId="4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tabSelected="1" zoomScaleNormal="100" zoomScaleSheetLayoutView="100" workbookViewId="0">
      <selection activeCell="E33" sqref="E33"/>
    </sheetView>
  </sheetViews>
  <sheetFormatPr defaultRowHeight="15" x14ac:dyDescent="0.25"/>
  <cols>
    <col min="2" max="2" width="5.85546875" customWidth="1"/>
    <col min="3" max="3" width="24.42578125" customWidth="1"/>
    <col min="4" max="4" width="45" customWidth="1"/>
    <col min="5" max="8" width="10.28515625" customWidth="1"/>
    <col min="9" max="9" width="12.7109375" customWidth="1"/>
    <col min="10" max="10" width="14.85546875" customWidth="1"/>
    <col min="13" max="13" width="24.85546875" customWidth="1"/>
  </cols>
  <sheetData>
    <row r="1" spans="1:23" x14ac:dyDescent="0.25">
      <c r="L1" s="23"/>
    </row>
    <row r="2" spans="1:23" ht="18.75" x14ac:dyDescent="0.25">
      <c r="C2" s="41" t="s">
        <v>0</v>
      </c>
      <c r="D2" s="41"/>
      <c r="E2" s="41"/>
      <c r="F2" s="41"/>
      <c r="G2" s="41"/>
      <c r="H2" s="41"/>
      <c r="I2" s="41"/>
      <c r="J2" s="41"/>
      <c r="L2" s="23"/>
      <c r="N2" s="41" t="s">
        <v>20</v>
      </c>
      <c r="O2" s="41"/>
      <c r="P2" s="41"/>
      <c r="Q2" s="41"/>
      <c r="R2" s="41"/>
      <c r="S2" s="41"/>
      <c r="T2" s="41"/>
      <c r="U2" s="41"/>
      <c r="V2" s="41"/>
      <c r="W2" s="41"/>
    </row>
    <row r="3" spans="1:23" ht="15" customHeight="1" x14ac:dyDescent="0.25">
      <c r="C3" s="44" t="s">
        <v>1</v>
      </c>
      <c r="D3" s="44" t="s">
        <v>2</v>
      </c>
      <c r="E3" s="20" t="s">
        <v>3</v>
      </c>
      <c r="F3" s="20" t="s">
        <v>4</v>
      </c>
      <c r="G3" s="20" t="s">
        <v>5</v>
      </c>
      <c r="H3" s="20" t="s">
        <v>6</v>
      </c>
      <c r="I3" s="20" t="s">
        <v>7</v>
      </c>
      <c r="J3" s="44" t="s">
        <v>8</v>
      </c>
      <c r="L3" s="23"/>
      <c r="N3" s="45" t="s">
        <v>33</v>
      </c>
      <c r="O3" s="42" t="s">
        <v>21</v>
      </c>
      <c r="P3" s="42" t="s">
        <v>34</v>
      </c>
      <c r="Q3" s="42" t="s">
        <v>22</v>
      </c>
      <c r="R3" s="42" t="s">
        <v>23</v>
      </c>
      <c r="S3" s="42" t="s">
        <v>32</v>
      </c>
      <c r="T3" s="46" t="s">
        <v>24</v>
      </c>
      <c r="U3" s="46"/>
      <c r="V3" s="46"/>
      <c r="W3" s="46"/>
    </row>
    <row r="4" spans="1:23" ht="15" customHeight="1" x14ac:dyDescent="0.25">
      <c r="C4" s="44"/>
      <c r="D4" s="44"/>
      <c r="E4" s="20" t="s">
        <v>9</v>
      </c>
      <c r="F4" s="20" t="s">
        <v>9</v>
      </c>
      <c r="G4" s="20" t="s">
        <v>9</v>
      </c>
      <c r="H4" s="20" t="s">
        <v>10</v>
      </c>
      <c r="I4" s="20" t="s">
        <v>11</v>
      </c>
      <c r="J4" s="44"/>
      <c r="L4" s="23"/>
      <c r="N4" s="45"/>
      <c r="O4" s="42"/>
      <c r="P4" s="42"/>
      <c r="Q4" s="42"/>
      <c r="R4" s="42"/>
      <c r="S4" s="42"/>
      <c r="T4" s="42" t="s">
        <v>25</v>
      </c>
      <c r="U4" s="42"/>
      <c r="V4" s="42"/>
      <c r="W4" s="42"/>
    </row>
    <row r="5" spans="1:23" ht="22.5" customHeight="1" x14ac:dyDescent="0.25">
      <c r="A5" s="23"/>
      <c r="B5" s="24"/>
      <c r="C5" s="42" t="s">
        <v>12</v>
      </c>
      <c r="D5" s="22" t="s">
        <v>40</v>
      </c>
      <c r="E5" s="22">
        <v>170</v>
      </c>
      <c r="F5" s="22">
        <v>220</v>
      </c>
      <c r="G5" s="22">
        <v>10</v>
      </c>
      <c r="H5" s="22">
        <v>10</v>
      </c>
      <c r="I5" s="7">
        <f>(E5*F5*G5/1000000)*H5</f>
        <v>3.74</v>
      </c>
      <c r="J5" s="22" t="s">
        <v>13</v>
      </c>
      <c r="L5" s="23"/>
      <c r="N5" s="45"/>
      <c r="O5" s="32" t="s">
        <v>26</v>
      </c>
      <c r="P5" s="32" t="s">
        <v>9</v>
      </c>
      <c r="Q5" s="32" t="s">
        <v>10</v>
      </c>
      <c r="R5" s="32" t="s">
        <v>10</v>
      </c>
      <c r="S5" s="32" t="s">
        <v>10</v>
      </c>
      <c r="T5" s="32" t="s">
        <v>27</v>
      </c>
      <c r="U5" s="32" t="s">
        <v>62</v>
      </c>
      <c r="V5" s="32" t="s">
        <v>63</v>
      </c>
      <c r="W5" s="32" t="s">
        <v>64</v>
      </c>
    </row>
    <row r="6" spans="1:23" ht="22.5" customHeight="1" x14ac:dyDescent="0.25">
      <c r="A6" s="23"/>
      <c r="B6" s="24"/>
      <c r="C6" s="42"/>
      <c r="D6" s="22" t="s">
        <v>41</v>
      </c>
      <c r="E6" s="22">
        <v>150</v>
      </c>
      <c r="F6" s="22">
        <v>200</v>
      </c>
      <c r="G6" s="22">
        <v>30</v>
      </c>
      <c r="H6" s="22">
        <v>10</v>
      </c>
      <c r="I6" s="7">
        <f t="shared" ref="I6:I7" si="0">(E6*F6*G6/1000000)*H6</f>
        <v>9</v>
      </c>
      <c r="J6" s="43" t="s">
        <v>38</v>
      </c>
      <c r="L6" s="23"/>
      <c r="M6" s="37" t="s">
        <v>58</v>
      </c>
      <c r="N6" s="34">
        <v>1</v>
      </c>
      <c r="O6" s="33">
        <v>12</v>
      </c>
      <c r="P6" s="12">
        <v>215</v>
      </c>
      <c r="Q6" s="33">
        <v>10</v>
      </c>
      <c r="R6" s="33">
        <v>10</v>
      </c>
      <c r="S6" s="33">
        <f>Q6*R6</f>
        <v>100</v>
      </c>
      <c r="T6" s="34"/>
      <c r="U6" s="34"/>
      <c r="V6" s="13">
        <f>(P6*S6)/100</f>
        <v>215</v>
      </c>
      <c r="W6" s="13"/>
    </row>
    <row r="7" spans="1:23" ht="22.5" customHeight="1" x14ac:dyDescent="0.25">
      <c r="A7" s="23"/>
      <c r="B7" s="24"/>
      <c r="C7" s="42"/>
      <c r="D7" s="22" t="s">
        <v>42</v>
      </c>
      <c r="E7" s="22">
        <v>45</v>
      </c>
      <c r="F7" s="22">
        <v>45</v>
      </c>
      <c r="G7" s="22">
        <v>69.5</v>
      </c>
      <c r="H7" s="22">
        <v>10</v>
      </c>
      <c r="I7" s="7">
        <f t="shared" si="0"/>
        <v>1.4073749999999998</v>
      </c>
      <c r="J7" s="43"/>
      <c r="L7" s="23"/>
      <c r="M7" s="47"/>
      <c r="N7" s="34">
        <v>2</v>
      </c>
      <c r="O7" s="33">
        <v>10</v>
      </c>
      <c r="P7" s="12">
        <v>150</v>
      </c>
      <c r="Q7" s="33">
        <v>7</v>
      </c>
      <c r="R7" s="33">
        <v>10</v>
      </c>
      <c r="S7" s="33">
        <f>Q7*R7</f>
        <v>70</v>
      </c>
      <c r="T7" s="34"/>
      <c r="U7" s="13">
        <f>(P7*S7)/100</f>
        <v>105</v>
      </c>
      <c r="V7" s="25"/>
      <c r="W7" s="25"/>
    </row>
    <row r="8" spans="1:23" ht="22.5" customHeight="1" x14ac:dyDescent="0.25">
      <c r="A8" s="23"/>
      <c r="B8" s="24"/>
      <c r="C8" s="42"/>
      <c r="D8" s="22" t="s">
        <v>39</v>
      </c>
      <c r="E8" s="22">
        <v>1230</v>
      </c>
      <c r="F8" s="22">
        <v>1551</v>
      </c>
      <c r="G8" s="22">
        <v>10</v>
      </c>
      <c r="H8" s="22">
        <v>1</v>
      </c>
      <c r="I8" s="7">
        <f t="shared" ref="I8:I17" si="1">(E8*F8*G8/1000000)*H8</f>
        <v>19.077300000000001</v>
      </c>
      <c r="J8" s="22" t="s">
        <v>13</v>
      </c>
      <c r="L8" s="23"/>
      <c r="M8" s="47"/>
      <c r="N8" s="34">
        <v>3</v>
      </c>
      <c r="O8" s="33">
        <v>12</v>
      </c>
      <c r="P8" s="12">
        <v>122</v>
      </c>
      <c r="Q8" s="33">
        <v>8</v>
      </c>
      <c r="R8" s="33">
        <v>10</v>
      </c>
      <c r="S8" s="33">
        <f t="shared" ref="S8:S10" si="2">Q8*R8</f>
        <v>80</v>
      </c>
      <c r="T8" s="34"/>
      <c r="U8" s="34"/>
      <c r="V8" s="13">
        <f>(P8*S8)/100</f>
        <v>97.6</v>
      </c>
      <c r="W8" s="13"/>
    </row>
    <row r="9" spans="1:23" ht="22.5" customHeight="1" x14ac:dyDescent="0.25">
      <c r="A9" s="23"/>
      <c r="B9" s="24"/>
      <c r="C9" s="42" t="s">
        <v>14</v>
      </c>
      <c r="D9" s="22" t="s">
        <v>40</v>
      </c>
      <c r="E9" s="22">
        <v>270</v>
      </c>
      <c r="F9" s="22">
        <v>420</v>
      </c>
      <c r="G9" s="22">
        <v>10</v>
      </c>
      <c r="H9" s="22">
        <v>3</v>
      </c>
      <c r="I9" s="7">
        <f t="shared" si="1"/>
        <v>3.4019999999999997</v>
      </c>
      <c r="J9" s="22" t="s">
        <v>13</v>
      </c>
      <c r="L9" s="23"/>
      <c r="M9" s="47"/>
      <c r="N9" s="34">
        <v>4</v>
      </c>
      <c r="O9" s="33">
        <v>12</v>
      </c>
      <c r="P9" s="12">
        <v>165</v>
      </c>
      <c r="Q9" s="33">
        <v>14</v>
      </c>
      <c r="R9" s="33">
        <v>10</v>
      </c>
      <c r="S9" s="33">
        <f t="shared" si="2"/>
        <v>140</v>
      </c>
      <c r="T9" s="33"/>
      <c r="U9" s="33"/>
      <c r="V9" s="13">
        <f>(P9*S9)/100</f>
        <v>231</v>
      </c>
      <c r="W9" s="13"/>
    </row>
    <row r="10" spans="1:23" ht="22.5" customHeight="1" x14ac:dyDescent="0.25">
      <c r="A10" s="23"/>
      <c r="B10" s="24"/>
      <c r="C10" s="42"/>
      <c r="D10" s="22" t="s">
        <v>43</v>
      </c>
      <c r="E10" s="22">
        <v>250</v>
      </c>
      <c r="F10" s="22">
        <v>400</v>
      </c>
      <c r="G10" s="22">
        <v>50</v>
      </c>
      <c r="H10" s="22">
        <v>3</v>
      </c>
      <c r="I10" s="7">
        <f t="shared" si="1"/>
        <v>15</v>
      </c>
      <c r="J10" s="43" t="s">
        <v>38</v>
      </c>
      <c r="L10" s="23"/>
      <c r="M10" s="38"/>
      <c r="N10" s="34">
        <v>7</v>
      </c>
      <c r="O10" s="33">
        <v>12</v>
      </c>
      <c r="P10" s="12">
        <v>148</v>
      </c>
      <c r="Q10" s="33">
        <v>6</v>
      </c>
      <c r="R10" s="33">
        <v>10</v>
      </c>
      <c r="S10" s="33">
        <f t="shared" si="2"/>
        <v>60</v>
      </c>
      <c r="T10" s="33"/>
      <c r="U10" s="33"/>
      <c r="V10" s="13">
        <f>(P10*S10)/100</f>
        <v>88.8</v>
      </c>
      <c r="W10" s="13"/>
    </row>
    <row r="11" spans="1:23" ht="22.5" customHeight="1" x14ac:dyDescent="0.25">
      <c r="A11" s="23"/>
      <c r="B11" s="24"/>
      <c r="C11" s="42"/>
      <c r="D11" s="22" t="s">
        <v>44</v>
      </c>
      <c r="E11" s="22">
        <v>100</v>
      </c>
      <c r="F11" s="22">
        <v>100</v>
      </c>
      <c r="G11" s="22">
        <v>30</v>
      </c>
      <c r="H11" s="22">
        <v>3</v>
      </c>
      <c r="I11" s="7">
        <f t="shared" si="1"/>
        <v>0.89999999999999991</v>
      </c>
      <c r="J11" s="43"/>
      <c r="L11" s="23"/>
      <c r="M11" s="37" t="s">
        <v>59</v>
      </c>
      <c r="N11" s="34">
        <v>1</v>
      </c>
      <c r="O11" s="34">
        <v>12</v>
      </c>
      <c r="P11" s="34">
        <v>390</v>
      </c>
      <c r="Q11" s="34">
        <v>40</v>
      </c>
      <c r="R11" s="34">
        <v>3</v>
      </c>
      <c r="S11" s="33">
        <f>Q11*R11</f>
        <v>120</v>
      </c>
      <c r="T11" s="34"/>
      <c r="U11" s="34"/>
      <c r="V11" s="33">
        <f>(P11*S11)/100</f>
        <v>468</v>
      </c>
      <c r="W11" s="33"/>
    </row>
    <row r="12" spans="1:23" ht="22.5" customHeight="1" x14ac:dyDescent="0.25">
      <c r="A12" s="23"/>
      <c r="B12" s="24"/>
      <c r="C12" s="42" t="s">
        <v>45</v>
      </c>
      <c r="D12" s="22" t="s">
        <v>47</v>
      </c>
      <c r="E12" s="22">
        <v>1350</v>
      </c>
      <c r="F12" s="22">
        <v>645</v>
      </c>
      <c r="G12" s="22">
        <v>10</v>
      </c>
      <c r="H12" s="22">
        <v>1</v>
      </c>
      <c r="I12" s="7">
        <f t="shared" si="1"/>
        <v>8.7074999999999996</v>
      </c>
      <c r="J12" s="22" t="s">
        <v>46</v>
      </c>
      <c r="L12" s="23"/>
      <c r="M12" s="47"/>
      <c r="N12" s="34">
        <v>2</v>
      </c>
      <c r="O12" s="33">
        <v>12</v>
      </c>
      <c r="P12" s="12">
        <v>580</v>
      </c>
      <c r="Q12" s="33">
        <v>27</v>
      </c>
      <c r="R12" s="33">
        <v>3</v>
      </c>
      <c r="S12" s="33">
        <f>Q12*R12</f>
        <v>81</v>
      </c>
      <c r="T12" s="33"/>
      <c r="U12" s="33"/>
      <c r="V12" s="33">
        <f>(P12*S12)/100</f>
        <v>469.8</v>
      </c>
      <c r="W12" s="33"/>
    </row>
    <row r="13" spans="1:23" ht="22.5" customHeight="1" x14ac:dyDescent="0.25">
      <c r="A13" s="23"/>
      <c r="B13" s="24"/>
      <c r="C13" s="42"/>
      <c r="D13" s="22" t="s">
        <v>48</v>
      </c>
      <c r="E13" s="22">
        <v>1330</v>
      </c>
      <c r="F13" s="22">
        <v>625</v>
      </c>
      <c r="G13" s="22">
        <v>40</v>
      </c>
      <c r="H13" s="22">
        <v>1</v>
      </c>
      <c r="I13" s="7">
        <f t="shared" si="1"/>
        <v>33.25</v>
      </c>
      <c r="J13" s="22" t="s">
        <v>38</v>
      </c>
      <c r="L13" s="23"/>
      <c r="M13" s="47"/>
      <c r="N13" s="34">
        <v>3</v>
      </c>
      <c r="O13" s="34">
        <v>12</v>
      </c>
      <c r="P13" s="12">
        <v>337</v>
      </c>
      <c r="Q13" s="33">
        <v>7</v>
      </c>
      <c r="R13" s="34">
        <v>3</v>
      </c>
      <c r="S13" s="33">
        <f t="shared" ref="S13:S33" si="3">Q13*R13</f>
        <v>21</v>
      </c>
      <c r="T13" s="33"/>
      <c r="U13" s="33"/>
      <c r="V13" s="33">
        <f>(P13*S13)/100</f>
        <v>70.77</v>
      </c>
      <c r="W13" s="33"/>
    </row>
    <row r="14" spans="1:23" ht="22.5" customHeight="1" x14ac:dyDescent="0.25">
      <c r="A14" s="23"/>
      <c r="B14" s="24"/>
      <c r="C14" s="42" t="s">
        <v>49</v>
      </c>
      <c r="D14" s="22" t="s">
        <v>47</v>
      </c>
      <c r="E14" s="22">
        <v>576</v>
      </c>
      <c r="F14" s="22">
        <v>200</v>
      </c>
      <c r="G14" s="22">
        <v>10</v>
      </c>
      <c r="H14" s="22">
        <v>1</v>
      </c>
      <c r="I14" s="7">
        <f t="shared" si="1"/>
        <v>1.1519999999999999</v>
      </c>
      <c r="J14" s="22" t="s">
        <v>46</v>
      </c>
      <c r="L14" s="23"/>
      <c r="M14" s="47"/>
      <c r="N14" s="34">
        <v>4</v>
      </c>
      <c r="O14" s="33">
        <v>12</v>
      </c>
      <c r="P14" s="12">
        <v>332</v>
      </c>
      <c r="Q14" s="33">
        <v>18</v>
      </c>
      <c r="R14" s="33">
        <v>3</v>
      </c>
      <c r="S14" s="33">
        <f t="shared" si="3"/>
        <v>54</v>
      </c>
      <c r="T14" s="7"/>
      <c r="U14" s="7"/>
      <c r="V14" s="33">
        <f>(P14*S14)/100</f>
        <v>179.28</v>
      </c>
      <c r="W14" s="33"/>
    </row>
    <row r="15" spans="1:23" ht="22.5" customHeight="1" x14ac:dyDescent="0.25">
      <c r="A15" s="23"/>
      <c r="B15" s="24"/>
      <c r="C15" s="42"/>
      <c r="D15" s="22" t="s">
        <v>50</v>
      </c>
      <c r="E15" s="22">
        <v>556</v>
      </c>
      <c r="F15" s="22">
        <v>180</v>
      </c>
      <c r="G15" s="22">
        <v>50</v>
      </c>
      <c r="H15" s="22">
        <v>1</v>
      </c>
      <c r="I15" s="7">
        <f t="shared" si="1"/>
        <v>5.0039999999999996</v>
      </c>
      <c r="J15" s="22" t="s">
        <v>38</v>
      </c>
      <c r="L15" s="23"/>
      <c r="M15" s="47"/>
      <c r="N15" s="34">
        <v>5</v>
      </c>
      <c r="O15" s="34">
        <v>12</v>
      </c>
      <c r="P15" s="27">
        <v>372</v>
      </c>
      <c r="Q15" s="34">
        <v>1</v>
      </c>
      <c r="R15" s="34">
        <v>3</v>
      </c>
      <c r="S15" s="33">
        <f>Q15*R15</f>
        <v>3</v>
      </c>
      <c r="T15" s="34"/>
      <c r="U15" s="34"/>
      <c r="V15" s="33">
        <f>(P15*S15)/100</f>
        <v>11.16</v>
      </c>
      <c r="W15" s="33"/>
    </row>
    <row r="16" spans="1:23" ht="22.5" customHeight="1" x14ac:dyDescent="0.25">
      <c r="A16" s="23"/>
      <c r="B16" s="24"/>
      <c r="C16" s="42" t="s">
        <v>51</v>
      </c>
      <c r="D16" s="22" t="s">
        <v>47</v>
      </c>
      <c r="E16" s="22">
        <v>576</v>
      </c>
      <c r="F16" s="22">
        <v>200</v>
      </c>
      <c r="G16" s="22">
        <v>10</v>
      </c>
      <c r="H16" s="22">
        <v>1</v>
      </c>
      <c r="I16" s="7">
        <f t="shared" si="1"/>
        <v>1.1519999999999999</v>
      </c>
      <c r="J16" s="22" t="s">
        <v>46</v>
      </c>
      <c r="L16" s="23"/>
      <c r="M16" s="47"/>
      <c r="N16" s="34">
        <v>6</v>
      </c>
      <c r="O16" s="33">
        <v>12</v>
      </c>
      <c r="P16" s="26">
        <v>77.5</v>
      </c>
      <c r="Q16" s="34">
        <v>18</v>
      </c>
      <c r="R16" s="34">
        <v>3</v>
      </c>
      <c r="S16" s="33">
        <f>Q16*R16</f>
        <v>54</v>
      </c>
      <c r="T16" s="34"/>
      <c r="U16" s="34"/>
      <c r="V16" s="33">
        <f>(P16*S16)/100</f>
        <v>41.85</v>
      </c>
      <c r="W16" s="33"/>
    </row>
    <row r="17" spans="1:23" ht="22.5" customHeight="1" x14ac:dyDescent="0.25">
      <c r="A17" s="23"/>
      <c r="B17" s="24"/>
      <c r="C17" s="42"/>
      <c r="D17" s="22" t="s">
        <v>50</v>
      </c>
      <c r="E17" s="22">
        <v>556</v>
      </c>
      <c r="F17" s="22">
        <v>180</v>
      </c>
      <c r="G17" s="22">
        <v>50</v>
      </c>
      <c r="H17" s="22">
        <v>1</v>
      </c>
      <c r="I17" s="7">
        <f t="shared" si="1"/>
        <v>5.0039999999999996</v>
      </c>
      <c r="J17" s="22" t="s">
        <v>38</v>
      </c>
      <c r="L17" s="23"/>
      <c r="M17" s="38"/>
      <c r="N17" s="34">
        <v>7</v>
      </c>
      <c r="O17" s="34">
        <v>12</v>
      </c>
      <c r="P17" s="13">
        <v>277.5</v>
      </c>
      <c r="Q17" s="33">
        <v>4</v>
      </c>
      <c r="R17" s="33">
        <v>3</v>
      </c>
      <c r="S17" s="33">
        <f>Q17*R17</f>
        <v>12</v>
      </c>
      <c r="T17" s="33"/>
      <c r="U17" s="33"/>
      <c r="V17" s="33">
        <f>(P17*S17)/100</f>
        <v>33.299999999999997</v>
      </c>
      <c r="W17" s="33"/>
    </row>
    <row r="18" spans="1:23" ht="22.5" customHeight="1" x14ac:dyDescent="0.25">
      <c r="A18" s="23"/>
      <c r="B18" s="23"/>
      <c r="C18" s="42" t="s">
        <v>52</v>
      </c>
      <c r="D18" s="22" t="s">
        <v>15</v>
      </c>
      <c r="E18" s="22">
        <v>320</v>
      </c>
      <c r="F18" s="9">
        <v>330</v>
      </c>
      <c r="G18" s="22">
        <v>10</v>
      </c>
      <c r="H18" s="22">
        <v>1</v>
      </c>
      <c r="I18" s="7">
        <f t="shared" ref="I18:I19" si="4">(E18*F18*G18/1000000)*H18</f>
        <v>1.056</v>
      </c>
      <c r="J18" s="22" t="s">
        <v>13</v>
      </c>
      <c r="L18" s="23"/>
      <c r="M18" s="42" t="s">
        <v>61</v>
      </c>
      <c r="N18" s="34">
        <v>1</v>
      </c>
      <c r="O18" s="34">
        <v>12</v>
      </c>
      <c r="P18" s="34">
        <v>716</v>
      </c>
      <c r="Q18" s="34">
        <v>136</v>
      </c>
      <c r="R18" s="34">
        <v>1</v>
      </c>
      <c r="S18" s="33">
        <f t="shared" si="3"/>
        <v>136</v>
      </c>
      <c r="T18" s="34"/>
      <c r="U18" s="34"/>
      <c r="V18" s="33">
        <f>(P18*S18)/100</f>
        <v>973.76</v>
      </c>
      <c r="W18" s="33"/>
    </row>
    <row r="19" spans="1:23" ht="22.5" customHeight="1" x14ac:dyDescent="0.25">
      <c r="C19" s="42"/>
      <c r="D19" s="22" t="s">
        <v>35</v>
      </c>
      <c r="E19" s="22">
        <v>300</v>
      </c>
      <c r="F19" s="9">
        <v>310</v>
      </c>
      <c r="G19" s="22">
        <v>40</v>
      </c>
      <c r="H19" s="22">
        <v>1</v>
      </c>
      <c r="I19" s="7">
        <f t="shared" si="4"/>
        <v>3.72</v>
      </c>
      <c r="J19" s="43" t="s">
        <v>38</v>
      </c>
      <c r="L19" s="23"/>
      <c r="M19" s="42"/>
      <c r="N19" s="34">
        <v>2</v>
      </c>
      <c r="O19" s="34">
        <v>12</v>
      </c>
      <c r="P19" s="33">
        <v>655</v>
      </c>
      <c r="Q19" s="33">
        <v>130</v>
      </c>
      <c r="R19" s="33">
        <v>1</v>
      </c>
      <c r="S19" s="33">
        <f t="shared" si="3"/>
        <v>130</v>
      </c>
      <c r="T19" s="33"/>
      <c r="U19" s="33"/>
      <c r="V19" s="33">
        <f>(P19*S19)/100</f>
        <v>851.5</v>
      </c>
      <c r="W19" s="33"/>
    </row>
    <row r="20" spans="1:23" ht="22.5" customHeight="1" x14ac:dyDescent="0.25">
      <c r="C20" s="42"/>
      <c r="D20" s="22" t="s">
        <v>36</v>
      </c>
      <c r="E20" s="22">
        <v>200</v>
      </c>
      <c r="F20" s="9">
        <v>60</v>
      </c>
      <c r="G20" s="22">
        <v>80</v>
      </c>
      <c r="H20" s="22">
        <v>1</v>
      </c>
      <c r="I20" s="7">
        <f t="shared" ref="I20" si="5">(E20*F20*G20/1000000)*H20</f>
        <v>0.96</v>
      </c>
      <c r="J20" s="43"/>
      <c r="L20" s="23"/>
      <c r="M20" s="37" t="s">
        <v>60</v>
      </c>
      <c r="N20" s="34">
        <v>1</v>
      </c>
      <c r="O20" s="34">
        <v>12</v>
      </c>
      <c r="P20" s="34">
        <v>565</v>
      </c>
      <c r="Q20" s="34">
        <v>18</v>
      </c>
      <c r="R20" s="33">
        <v>1</v>
      </c>
      <c r="S20" s="33">
        <f t="shared" si="3"/>
        <v>18</v>
      </c>
      <c r="T20" s="34"/>
      <c r="U20" s="34"/>
      <c r="V20" s="33">
        <f>(P20*S20)/100</f>
        <v>101.7</v>
      </c>
      <c r="W20" s="33"/>
    </row>
    <row r="21" spans="1:23" ht="22.5" customHeight="1" x14ac:dyDescent="0.25">
      <c r="C21" s="42" t="s">
        <v>53</v>
      </c>
      <c r="D21" s="22" t="s">
        <v>15</v>
      </c>
      <c r="E21" s="22">
        <v>120</v>
      </c>
      <c r="F21" s="9">
        <v>100</v>
      </c>
      <c r="G21" s="22">
        <v>10</v>
      </c>
      <c r="H21" s="22">
        <v>1</v>
      </c>
      <c r="I21" s="7">
        <f t="shared" ref="I21:I29" si="6">(E21*F21*G21/1000000)*H21</f>
        <v>0.12</v>
      </c>
      <c r="J21" s="22" t="s">
        <v>13</v>
      </c>
      <c r="L21" s="23"/>
      <c r="M21" s="47"/>
      <c r="N21" s="34">
        <v>2</v>
      </c>
      <c r="O21" s="34">
        <v>12</v>
      </c>
      <c r="P21" s="33">
        <v>182</v>
      </c>
      <c r="Q21" s="33">
        <v>36</v>
      </c>
      <c r="R21" s="33">
        <v>1</v>
      </c>
      <c r="S21" s="33">
        <f t="shared" si="3"/>
        <v>36</v>
      </c>
      <c r="T21" s="33"/>
      <c r="U21" s="33"/>
      <c r="V21" s="33">
        <f>(P21*S21)/100</f>
        <v>65.52</v>
      </c>
      <c r="W21" s="33"/>
    </row>
    <row r="22" spans="1:23" ht="22.5" customHeight="1" x14ac:dyDescent="0.25">
      <c r="C22" s="42"/>
      <c r="D22" s="22" t="s">
        <v>35</v>
      </c>
      <c r="E22" s="22">
        <v>100</v>
      </c>
      <c r="F22" s="9">
        <v>80</v>
      </c>
      <c r="G22" s="22">
        <v>30</v>
      </c>
      <c r="H22" s="22">
        <v>1</v>
      </c>
      <c r="I22" s="7">
        <f t="shared" si="6"/>
        <v>0.24</v>
      </c>
      <c r="J22" s="43" t="s">
        <v>38</v>
      </c>
      <c r="L22" s="23"/>
      <c r="M22" s="42" t="s">
        <v>19</v>
      </c>
      <c r="N22" s="34">
        <v>1</v>
      </c>
      <c r="O22" s="34">
        <v>12</v>
      </c>
      <c r="P22" s="34">
        <v>565</v>
      </c>
      <c r="Q22" s="34">
        <v>18</v>
      </c>
      <c r="R22" s="33">
        <v>1</v>
      </c>
      <c r="S22" s="33">
        <f t="shared" si="3"/>
        <v>18</v>
      </c>
      <c r="T22" s="34"/>
      <c r="U22" s="34"/>
      <c r="V22" s="33">
        <f>(P22*S22)/100</f>
        <v>101.7</v>
      </c>
      <c r="W22" s="33"/>
    </row>
    <row r="23" spans="1:23" ht="22.5" customHeight="1" x14ac:dyDescent="0.25">
      <c r="C23" s="42"/>
      <c r="D23" s="22" t="s">
        <v>36</v>
      </c>
      <c r="E23" s="22">
        <v>80</v>
      </c>
      <c r="F23" s="9">
        <v>40</v>
      </c>
      <c r="G23" s="22">
        <v>60</v>
      </c>
      <c r="H23" s="22">
        <v>1</v>
      </c>
      <c r="I23" s="7">
        <f t="shared" si="6"/>
        <v>0.192</v>
      </c>
      <c r="J23" s="43"/>
      <c r="L23" s="23"/>
      <c r="M23" s="42"/>
      <c r="N23" s="34">
        <v>2</v>
      </c>
      <c r="O23" s="34">
        <v>12</v>
      </c>
      <c r="P23" s="33">
        <v>182</v>
      </c>
      <c r="Q23" s="33">
        <v>36</v>
      </c>
      <c r="R23" s="33">
        <v>1</v>
      </c>
      <c r="S23" s="33">
        <f t="shared" si="3"/>
        <v>36</v>
      </c>
      <c r="T23" s="33"/>
      <c r="U23" s="33"/>
      <c r="V23" s="33">
        <f>(P23*S23)/100</f>
        <v>65.52</v>
      </c>
      <c r="W23" s="33"/>
    </row>
    <row r="24" spans="1:23" ht="22.5" customHeight="1" x14ac:dyDescent="0.25">
      <c r="C24" s="37" t="s">
        <v>55</v>
      </c>
      <c r="D24" s="22" t="s">
        <v>15</v>
      </c>
      <c r="E24" s="22">
        <v>110</v>
      </c>
      <c r="F24" s="9">
        <v>80</v>
      </c>
      <c r="G24" s="22">
        <v>10</v>
      </c>
      <c r="H24" s="22">
        <v>1</v>
      </c>
      <c r="I24" s="7">
        <f t="shared" si="6"/>
        <v>8.7999999999999995E-2</v>
      </c>
      <c r="J24" s="22" t="s">
        <v>13</v>
      </c>
      <c r="L24" s="23"/>
      <c r="M24" s="37" t="s">
        <v>52</v>
      </c>
      <c r="N24" s="34">
        <v>1</v>
      </c>
      <c r="O24" s="33">
        <v>10</v>
      </c>
      <c r="P24" s="12">
        <v>290</v>
      </c>
      <c r="Q24" s="33">
        <v>44</v>
      </c>
      <c r="R24" s="33">
        <v>1</v>
      </c>
      <c r="S24" s="33">
        <f t="shared" si="3"/>
        <v>44</v>
      </c>
      <c r="T24" s="33"/>
      <c r="U24" s="33"/>
      <c r="V24" s="33">
        <f>(P24*S24)/100</f>
        <v>127.6</v>
      </c>
      <c r="W24" s="33"/>
    </row>
    <row r="25" spans="1:23" ht="22.5" customHeight="1" x14ac:dyDescent="0.25">
      <c r="C25" s="38"/>
      <c r="D25" s="22" t="s">
        <v>54</v>
      </c>
      <c r="E25" s="22">
        <v>90</v>
      </c>
      <c r="F25" s="9">
        <v>60</v>
      </c>
      <c r="G25" s="22">
        <v>20</v>
      </c>
      <c r="H25" s="22">
        <v>1</v>
      </c>
      <c r="I25" s="7">
        <f t="shared" si="6"/>
        <v>0.108</v>
      </c>
      <c r="J25" s="22" t="s">
        <v>38</v>
      </c>
      <c r="L25" s="23"/>
      <c r="M25" s="47"/>
      <c r="N25" s="34">
        <v>2</v>
      </c>
      <c r="O25" s="34">
        <v>10</v>
      </c>
      <c r="P25" s="34">
        <v>300</v>
      </c>
      <c r="Q25" s="34">
        <v>42</v>
      </c>
      <c r="R25" s="33">
        <v>1</v>
      </c>
      <c r="S25" s="33">
        <f t="shared" si="3"/>
        <v>42</v>
      </c>
      <c r="T25" s="34"/>
      <c r="U25" s="34"/>
      <c r="V25" s="33">
        <f>(P25*S25)/100</f>
        <v>126</v>
      </c>
      <c r="W25" s="33"/>
    </row>
    <row r="26" spans="1:23" ht="22.5" customHeight="1" x14ac:dyDescent="0.25">
      <c r="C26" s="37" t="s">
        <v>56</v>
      </c>
      <c r="D26" s="22" t="s">
        <v>15</v>
      </c>
      <c r="E26" s="22">
        <v>110</v>
      </c>
      <c r="F26" s="9">
        <v>100</v>
      </c>
      <c r="G26" s="22">
        <v>10</v>
      </c>
      <c r="H26" s="22">
        <v>1</v>
      </c>
      <c r="I26" s="7">
        <f t="shared" si="6"/>
        <v>0.11</v>
      </c>
      <c r="J26" s="22" t="s">
        <v>13</v>
      </c>
      <c r="L26" s="23"/>
      <c r="M26" s="47"/>
      <c r="N26" s="34">
        <v>3</v>
      </c>
      <c r="O26" s="33">
        <v>6</v>
      </c>
      <c r="P26" s="12">
        <v>350</v>
      </c>
      <c r="Q26" s="33">
        <v>14</v>
      </c>
      <c r="R26" s="33">
        <v>1</v>
      </c>
      <c r="S26" s="33">
        <f t="shared" si="3"/>
        <v>14</v>
      </c>
      <c r="T26" s="33"/>
      <c r="U26" s="33"/>
      <c r="V26" s="33">
        <f>(P26*S26)/100</f>
        <v>49</v>
      </c>
      <c r="W26" s="33"/>
    </row>
    <row r="27" spans="1:23" ht="22.5" customHeight="1" x14ac:dyDescent="0.25">
      <c r="C27" s="38"/>
      <c r="D27" s="22" t="s">
        <v>54</v>
      </c>
      <c r="E27" s="22">
        <v>90</v>
      </c>
      <c r="F27" s="9">
        <v>80</v>
      </c>
      <c r="G27" s="22">
        <v>20</v>
      </c>
      <c r="H27" s="22">
        <v>1</v>
      </c>
      <c r="I27" s="7">
        <f t="shared" si="6"/>
        <v>0.14399999999999999</v>
      </c>
      <c r="J27" s="22" t="s">
        <v>38</v>
      </c>
      <c r="L27" s="23"/>
      <c r="M27" s="38"/>
      <c r="N27" s="34">
        <v>4</v>
      </c>
      <c r="O27" s="33">
        <v>14</v>
      </c>
      <c r="P27" s="12">
        <v>130</v>
      </c>
      <c r="Q27" s="33">
        <v>24</v>
      </c>
      <c r="R27" s="33">
        <v>1</v>
      </c>
      <c r="S27" s="33">
        <f t="shared" si="3"/>
        <v>24</v>
      </c>
      <c r="T27" s="33"/>
      <c r="U27" s="33"/>
      <c r="V27" s="33"/>
      <c r="W27" s="33">
        <f>(P27*S27)/100</f>
        <v>31.2</v>
      </c>
    </row>
    <row r="28" spans="1:23" ht="22.5" customHeight="1" x14ac:dyDescent="0.25">
      <c r="C28" s="39" t="s">
        <v>57</v>
      </c>
      <c r="D28" s="22" t="s">
        <v>15</v>
      </c>
      <c r="E28" s="22">
        <v>224</v>
      </c>
      <c r="F28" s="9">
        <v>591</v>
      </c>
      <c r="G28" s="22">
        <v>10</v>
      </c>
      <c r="H28" s="22">
        <v>1</v>
      </c>
      <c r="I28" s="7">
        <f t="shared" si="6"/>
        <v>1.3238399999999999</v>
      </c>
      <c r="J28" s="22" t="s">
        <v>13</v>
      </c>
      <c r="L28" s="23"/>
      <c r="M28" s="37" t="s">
        <v>65</v>
      </c>
      <c r="N28" s="34">
        <v>1</v>
      </c>
      <c r="O28" s="33">
        <v>8</v>
      </c>
      <c r="P28" s="12">
        <v>50</v>
      </c>
      <c r="Q28" s="33">
        <v>14</v>
      </c>
      <c r="R28" s="33">
        <v>1</v>
      </c>
      <c r="S28" s="33">
        <f t="shared" si="3"/>
        <v>14</v>
      </c>
      <c r="T28" s="33">
        <f>(P28*S28)/100</f>
        <v>7</v>
      </c>
      <c r="U28" s="33"/>
      <c r="V28" s="25"/>
      <c r="W28" s="28"/>
    </row>
    <row r="29" spans="1:23" ht="22.5" customHeight="1" x14ac:dyDescent="0.25">
      <c r="C29" s="40"/>
      <c r="D29" s="21" t="s">
        <v>37</v>
      </c>
      <c r="E29" s="21">
        <v>204</v>
      </c>
      <c r="F29" s="15">
        <v>571</v>
      </c>
      <c r="G29" s="21">
        <v>25</v>
      </c>
      <c r="H29" s="21">
        <v>1</v>
      </c>
      <c r="I29" s="16">
        <f t="shared" si="6"/>
        <v>2.9121000000000001</v>
      </c>
      <c r="J29" s="22" t="s">
        <v>38</v>
      </c>
      <c r="L29" s="23"/>
      <c r="M29" s="47"/>
      <c r="N29" s="34">
        <v>2</v>
      </c>
      <c r="O29" s="33">
        <v>8</v>
      </c>
      <c r="P29" s="12">
        <v>80</v>
      </c>
      <c r="Q29" s="33">
        <v>10</v>
      </c>
      <c r="R29" s="33">
        <v>1</v>
      </c>
      <c r="S29" s="33">
        <f t="shared" si="3"/>
        <v>10</v>
      </c>
      <c r="T29" s="33">
        <f>(P29*S29)/100</f>
        <v>8</v>
      </c>
      <c r="U29" s="33"/>
      <c r="V29" s="25"/>
      <c r="W29" s="34"/>
    </row>
    <row r="30" spans="1:23" ht="24" customHeight="1" x14ac:dyDescent="0.25">
      <c r="C30" s="36" t="s">
        <v>16</v>
      </c>
      <c r="D30" s="36"/>
      <c r="E30" s="36"/>
      <c r="F30" s="36"/>
      <c r="G30" s="36"/>
      <c r="H30" s="36"/>
      <c r="I30" s="3">
        <f>SUM(I5:I29)</f>
        <v>117.770115</v>
      </c>
      <c r="L30" s="23"/>
      <c r="M30" s="37" t="s">
        <v>66</v>
      </c>
      <c r="N30" s="34">
        <v>3</v>
      </c>
      <c r="O30" s="33">
        <v>8</v>
      </c>
      <c r="P30" s="12">
        <v>70</v>
      </c>
      <c r="Q30" s="33">
        <v>14</v>
      </c>
      <c r="R30" s="33">
        <v>1</v>
      </c>
      <c r="S30" s="33">
        <f t="shared" si="3"/>
        <v>14</v>
      </c>
      <c r="T30" s="33">
        <f>(P30*S30)/100</f>
        <v>9.8000000000000007</v>
      </c>
      <c r="U30" s="33"/>
      <c r="V30" s="25"/>
      <c r="W30" s="34"/>
    </row>
    <row r="31" spans="1:23" ht="24" customHeight="1" x14ac:dyDescent="0.25">
      <c r="C31" s="5"/>
      <c r="D31" s="5"/>
      <c r="E31" s="5"/>
      <c r="F31" s="5"/>
      <c r="G31" s="5"/>
      <c r="H31" s="6" t="s">
        <v>17</v>
      </c>
      <c r="I31" s="2">
        <f>I30*1.1</f>
        <v>129.54712650000002</v>
      </c>
      <c r="J31" s="8"/>
      <c r="L31" s="23"/>
      <c r="M31" s="47"/>
      <c r="N31" s="34">
        <v>4</v>
      </c>
      <c r="O31" s="33">
        <v>8</v>
      </c>
      <c r="P31" s="12">
        <v>80</v>
      </c>
      <c r="Q31" s="33">
        <v>12</v>
      </c>
      <c r="R31" s="33">
        <v>1</v>
      </c>
      <c r="S31" s="33">
        <f t="shared" si="3"/>
        <v>12</v>
      </c>
      <c r="T31" s="33">
        <f>(P31*S31)/100</f>
        <v>9.6</v>
      </c>
      <c r="U31" s="33"/>
      <c r="V31" s="25"/>
      <c r="W31" s="34"/>
    </row>
    <row r="32" spans="1:23" ht="24" customHeight="1" x14ac:dyDescent="0.25">
      <c r="C32" s="19"/>
      <c r="D32" s="8"/>
      <c r="E32" s="8"/>
      <c r="F32" s="17"/>
      <c r="G32" s="8"/>
      <c r="H32" s="8"/>
      <c r="I32" s="18"/>
      <c r="J32" s="8"/>
      <c r="L32" s="23"/>
      <c r="M32" s="42" t="s">
        <v>67</v>
      </c>
      <c r="N32" s="34">
        <v>1</v>
      </c>
      <c r="O32" s="33">
        <v>8</v>
      </c>
      <c r="P32" s="12">
        <v>629</v>
      </c>
      <c r="Q32" s="33">
        <v>14</v>
      </c>
      <c r="R32" s="33">
        <v>1</v>
      </c>
      <c r="S32" s="33">
        <f t="shared" si="3"/>
        <v>14</v>
      </c>
      <c r="T32" s="33">
        <f>(P32*S32)/100</f>
        <v>88.06</v>
      </c>
      <c r="U32" s="33"/>
      <c r="V32" s="33"/>
      <c r="W32" s="34"/>
    </row>
    <row r="33" spans="3:24" ht="24" customHeight="1" x14ac:dyDescent="0.25">
      <c r="C33" s="19"/>
      <c r="D33" s="8"/>
      <c r="E33" s="8"/>
      <c r="F33" s="17"/>
      <c r="G33" s="8"/>
      <c r="H33" s="8"/>
      <c r="I33" s="18"/>
      <c r="J33" s="8"/>
      <c r="L33" s="23"/>
      <c r="M33" s="42"/>
      <c r="N33" s="34">
        <v>2</v>
      </c>
      <c r="O33" s="33">
        <v>8</v>
      </c>
      <c r="P33" s="12">
        <v>264</v>
      </c>
      <c r="Q33" s="33">
        <v>39</v>
      </c>
      <c r="R33" s="33">
        <v>1</v>
      </c>
      <c r="S33" s="33">
        <f t="shared" si="3"/>
        <v>39</v>
      </c>
      <c r="T33" s="33">
        <f>(P33*S33)/100</f>
        <v>102.96</v>
      </c>
      <c r="U33" s="33"/>
      <c r="V33" s="33"/>
      <c r="W33" s="34"/>
    </row>
    <row r="34" spans="3:24" ht="24" customHeight="1" x14ac:dyDescent="0.25">
      <c r="C34" s="19"/>
      <c r="D34" s="8"/>
      <c r="E34" s="8"/>
      <c r="F34" s="17"/>
      <c r="G34" s="8"/>
      <c r="H34" s="35" t="s">
        <v>18</v>
      </c>
      <c r="I34" s="2">
        <f>I5+I8+I9+I18+I21+I24+I26+I28</f>
        <v>28.917140000000007</v>
      </c>
      <c r="J34" s="1" t="s">
        <v>13</v>
      </c>
      <c r="L34" s="23"/>
      <c r="N34" s="48" t="s">
        <v>28</v>
      </c>
      <c r="O34" s="48"/>
      <c r="P34" s="48"/>
      <c r="Q34" s="48"/>
      <c r="R34" s="48"/>
      <c r="S34" s="48"/>
      <c r="T34" s="31">
        <f>SUM(T6:T33)</f>
        <v>225.42000000000002</v>
      </c>
      <c r="U34" s="31">
        <f>SUM(U6:U33)</f>
        <v>105</v>
      </c>
      <c r="V34" s="31">
        <f>SUM(V6:V33)</f>
        <v>4368.8599999999997</v>
      </c>
      <c r="W34" s="31">
        <f>SUM(W6:W33)</f>
        <v>31.2</v>
      </c>
    </row>
    <row r="35" spans="3:24" ht="24" customHeight="1" x14ac:dyDescent="0.25">
      <c r="C35" s="19"/>
      <c r="D35" s="8"/>
      <c r="E35" s="8"/>
      <c r="F35" s="17"/>
      <c r="G35" s="8"/>
      <c r="H35" s="35"/>
      <c r="I35" s="2">
        <f>I12+I14+I16</f>
        <v>11.011499999999998</v>
      </c>
      <c r="J35" s="1" t="s">
        <v>46</v>
      </c>
      <c r="L35" s="23"/>
      <c r="N35" s="48" t="s">
        <v>29</v>
      </c>
      <c r="O35" s="48"/>
      <c r="P35" s="48"/>
      <c r="Q35" s="48"/>
      <c r="R35" s="48"/>
      <c r="S35" s="48"/>
      <c r="T35" s="34">
        <v>0.39500000000000002</v>
      </c>
      <c r="U35" s="34">
        <v>0.61699999999999999</v>
      </c>
      <c r="V35" s="34">
        <v>0.88800000000000001</v>
      </c>
      <c r="W35" s="34">
        <v>1.21</v>
      </c>
    </row>
    <row r="36" spans="3:24" ht="24" customHeight="1" x14ac:dyDescent="0.25">
      <c r="C36" s="19"/>
      <c r="D36" s="8"/>
      <c r="E36" s="8"/>
      <c r="F36" s="17"/>
      <c r="G36" s="8"/>
      <c r="H36" s="35"/>
      <c r="I36" s="2">
        <f>I6+I7+I10+I11+I13+I15+I17+I19+I20+I22+I23+I25+I27+I29</f>
        <v>77.841474999999988</v>
      </c>
      <c r="J36" s="1" t="s">
        <v>38</v>
      </c>
      <c r="L36" s="23"/>
      <c r="N36" s="48" t="s">
        <v>30</v>
      </c>
      <c r="O36" s="48"/>
      <c r="P36" s="48"/>
      <c r="Q36" s="48"/>
      <c r="R36" s="48"/>
      <c r="S36" s="48"/>
      <c r="T36" s="14">
        <f>T34*T35</f>
        <v>89.040900000000008</v>
      </c>
      <c r="U36" s="14">
        <f t="shared" ref="U36:W36" si="7">U34*U35</f>
        <v>64.784999999999997</v>
      </c>
      <c r="V36" s="14">
        <f t="shared" si="7"/>
        <v>3879.5476799999997</v>
      </c>
      <c r="W36" s="14">
        <f t="shared" si="7"/>
        <v>37.751999999999995</v>
      </c>
      <c r="X36" s="29" t="s">
        <v>17</v>
      </c>
    </row>
    <row r="37" spans="3:24" ht="24" customHeight="1" x14ac:dyDescent="0.25">
      <c r="I37" s="10">
        <f>I34+I35+I36</f>
        <v>117.77011499999999</v>
      </c>
      <c r="J37" s="4"/>
      <c r="L37" s="23"/>
      <c r="N37" s="48" t="s">
        <v>31</v>
      </c>
      <c r="O37" s="48"/>
      <c r="P37" s="48"/>
      <c r="Q37" s="48"/>
      <c r="R37" s="48"/>
      <c r="S37" s="48"/>
      <c r="T37" s="49">
        <f>SUM(T36:W36)</f>
        <v>4071.1255799999994</v>
      </c>
      <c r="U37" s="49"/>
      <c r="V37" s="49"/>
      <c r="W37" s="49"/>
      <c r="X37" s="30">
        <f>T37*1.1</f>
        <v>4478.2381379999997</v>
      </c>
    </row>
    <row r="38" spans="3:24" ht="24" customHeight="1" x14ac:dyDescent="0.25">
      <c r="J38" s="8"/>
      <c r="L38" s="23"/>
      <c r="M38" s="23"/>
    </row>
    <row r="39" spans="3:24" ht="24" customHeight="1" x14ac:dyDescent="0.25">
      <c r="J39" s="8"/>
      <c r="L39" s="23"/>
      <c r="M39" s="11"/>
    </row>
    <row r="40" spans="3:24" ht="24" customHeight="1" x14ac:dyDescent="0.25">
      <c r="C40" s="4"/>
      <c r="D40" s="4"/>
      <c r="E40" s="4"/>
      <c r="F40" s="4"/>
      <c r="G40" s="11"/>
      <c r="L40" s="23"/>
      <c r="M40" s="23"/>
    </row>
    <row r="41" spans="3:24" ht="24" customHeight="1" x14ac:dyDescent="0.25">
      <c r="L41" s="23"/>
    </row>
    <row r="42" spans="3:24" ht="24" customHeight="1" x14ac:dyDescent="0.25">
      <c r="L42" s="23"/>
    </row>
    <row r="43" spans="3:24" ht="24" customHeight="1" x14ac:dyDescent="0.25">
      <c r="I43" s="10"/>
      <c r="L43" s="23"/>
    </row>
    <row r="44" spans="3:24" ht="24" customHeight="1" x14ac:dyDescent="0.25">
      <c r="I44" s="10"/>
      <c r="L44" s="23"/>
    </row>
    <row r="45" spans="3:24" ht="24" customHeight="1" x14ac:dyDescent="0.25">
      <c r="I45" s="10"/>
      <c r="L45" s="23"/>
    </row>
    <row r="46" spans="3:24" ht="24" customHeight="1" x14ac:dyDescent="0.25">
      <c r="I46" s="10"/>
      <c r="L46" s="23"/>
    </row>
    <row r="47" spans="3:24" ht="24" customHeight="1" x14ac:dyDescent="0.25">
      <c r="I47" s="10"/>
      <c r="L47" s="23"/>
    </row>
    <row r="48" spans="3:24" ht="24" customHeight="1" x14ac:dyDescent="0.25">
      <c r="I48" s="10"/>
      <c r="L48" s="23"/>
    </row>
    <row r="49" spans="9:12" ht="24" customHeight="1" x14ac:dyDescent="0.25">
      <c r="I49" s="10"/>
      <c r="L49" s="23"/>
    </row>
    <row r="50" spans="9:12" ht="24" customHeight="1" x14ac:dyDescent="0.25">
      <c r="I50" s="10"/>
      <c r="L50" s="23"/>
    </row>
    <row r="51" spans="9:12" ht="24" customHeight="1" x14ac:dyDescent="0.25">
      <c r="I51" s="10"/>
      <c r="L51" s="23"/>
    </row>
    <row r="52" spans="9:12" ht="24" customHeight="1" x14ac:dyDescent="0.25">
      <c r="I52" s="10"/>
      <c r="L52" s="23"/>
    </row>
    <row r="53" spans="9:12" ht="24" customHeight="1" x14ac:dyDescent="0.25">
      <c r="I53" s="10"/>
      <c r="L53" s="23"/>
    </row>
    <row r="54" spans="9:12" ht="24" customHeight="1" x14ac:dyDescent="0.25">
      <c r="I54" s="10"/>
      <c r="L54" s="23"/>
    </row>
    <row r="55" spans="9:12" ht="24" customHeight="1" x14ac:dyDescent="0.25">
      <c r="I55" s="10"/>
      <c r="L55" s="23"/>
    </row>
    <row r="56" spans="9:12" ht="24" customHeight="1" x14ac:dyDescent="0.25">
      <c r="I56" s="10"/>
      <c r="L56" s="23"/>
    </row>
    <row r="57" spans="9:12" ht="24" customHeight="1" x14ac:dyDescent="0.25">
      <c r="L57" s="23"/>
    </row>
    <row r="58" spans="9:12" ht="28.5" customHeight="1" x14ac:dyDescent="0.25">
      <c r="L58" s="23"/>
    </row>
    <row r="59" spans="9:12" ht="28.5" customHeight="1" x14ac:dyDescent="0.25">
      <c r="L59" s="23"/>
    </row>
    <row r="60" spans="9:12" ht="28.5" customHeight="1" x14ac:dyDescent="0.25">
      <c r="L60" s="23"/>
    </row>
    <row r="61" spans="9:12" x14ac:dyDescent="0.25">
      <c r="L61" s="23"/>
    </row>
    <row r="62" spans="9:12" x14ac:dyDescent="0.25">
      <c r="L62" s="23"/>
    </row>
    <row r="63" spans="9:12" x14ac:dyDescent="0.25">
      <c r="L63" s="23"/>
    </row>
    <row r="64" spans="9:12" x14ac:dyDescent="0.25">
      <c r="L64" s="23"/>
    </row>
    <row r="65" spans="12:12" x14ac:dyDescent="0.25">
      <c r="L65" s="23"/>
    </row>
  </sheetData>
  <mergeCells count="43">
    <mergeCell ref="N34:S34"/>
    <mergeCell ref="N35:S35"/>
    <mergeCell ref="N36:S36"/>
    <mergeCell ref="N37:S37"/>
    <mergeCell ref="T37:W37"/>
    <mergeCell ref="M32:M33"/>
    <mergeCell ref="M24:M27"/>
    <mergeCell ref="M28:M29"/>
    <mergeCell ref="M30:M31"/>
    <mergeCell ref="M6:M10"/>
    <mergeCell ref="M11:M17"/>
    <mergeCell ref="M18:M19"/>
    <mergeCell ref="M20:M21"/>
    <mergeCell ref="M22:M23"/>
    <mergeCell ref="N3:N5"/>
    <mergeCell ref="O3:O4"/>
    <mergeCell ref="P3:P4"/>
    <mergeCell ref="Q3:Q4"/>
    <mergeCell ref="R3:R4"/>
    <mergeCell ref="S3:S4"/>
    <mergeCell ref="N2:W2"/>
    <mergeCell ref="T3:W3"/>
    <mergeCell ref="T4:W4"/>
    <mergeCell ref="C2:J2"/>
    <mergeCell ref="C21:C23"/>
    <mergeCell ref="C18:C20"/>
    <mergeCell ref="J19:J20"/>
    <mergeCell ref="J22:J23"/>
    <mergeCell ref="C3:C4"/>
    <mergeCell ref="D3:D4"/>
    <mergeCell ref="J3:J4"/>
    <mergeCell ref="J6:J7"/>
    <mergeCell ref="C5:C8"/>
    <mergeCell ref="C9:C11"/>
    <mergeCell ref="J10:J11"/>
    <mergeCell ref="C12:C13"/>
    <mergeCell ref="C14:C15"/>
    <mergeCell ref="C16:C17"/>
    <mergeCell ref="H34:H36"/>
    <mergeCell ref="C30:H30"/>
    <mergeCell ref="C24:C25"/>
    <mergeCell ref="C26:C27"/>
    <mergeCell ref="C28:C29"/>
  </mergeCells>
  <pageMargins left="0.70866141732283472" right="0.70866141732283472" top="0.74803149606299213" bottom="0.74803149606299213" header="0.31496062992125984" footer="0.31496062992125984"/>
  <pageSetup paperSize="9" scale="50" fitToWidth="0" orientation="portrait" r:id="rId1"/>
  <rowBreaks count="1" manualBreakCount="1">
    <brk id="69" max="23" man="1"/>
  </rowBreaks>
  <colBreaks count="2" manualBreakCount="2">
    <brk id="11" max="68" man="1"/>
    <brk id="12" max="1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Beton</vt:lpstr>
      <vt:lpstr>Beton!Obszar_wydruku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2024-09-06T07:19:29Z</dcterms:modified>
</cp:coreProperties>
</file>