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definedNames>
    <definedName name="_xlnm.Print_Area" localSheetId="0">Arkusz1!$A$1:$X$73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1" i="1" l="1"/>
  <c r="V71" i="1"/>
  <c r="U69" i="1"/>
  <c r="V69" i="1"/>
  <c r="T69" i="1"/>
  <c r="T68" i="1"/>
  <c r="T67" i="1"/>
  <c r="S68" i="1"/>
  <c r="S67" i="1"/>
  <c r="S60" i="1"/>
  <c r="V60" i="1" s="1"/>
  <c r="S61" i="1"/>
  <c r="V61" i="1" s="1"/>
  <c r="S62" i="1"/>
  <c r="V62" i="1" s="1"/>
  <c r="S63" i="1"/>
  <c r="V63" i="1" s="1"/>
  <c r="S64" i="1"/>
  <c r="U64" i="1" s="1"/>
  <c r="S65" i="1"/>
  <c r="U65" i="1" s="1"/>
  <c r="S59" i="1"/>
  <c r="V59" i="1" s="1"/>
  <c r="I35" i="1"/>
  <c r="I37" i="1"/>
  <c r="I36" i="1"/>
  <c r="S57" i="1" l="1"/>
  <c r="V57" i="1" s="1"/>
  <c r="S56" i="1"/>
  <c r="V56" i="1" s="1"/>
  <c r="S55" i="1"/>
  <c r="V55" i="1" s="1"/>
  <c r="S54" i="1"/>
  <c r="V54" i="1" s="1"/>
  <c r="S53" i="1"/>
  <c r="V53" i="1" s="1"/>
  <c r="S51" i="1"/>
  <c r="V51" i="1" s="1"/>
  <c r="S50" i="1"/>
  <c r="V50" i="1" s="1"/>
  <c r="S48" i="1"/>
  <c r="V48" i="1" s="1"/>
  <c r="S47" i="1"/>
  <c r="V47" i="1" s="1"/>
  <c r="S46" i="1"/>
  <c r="V46" i="1" s="1"/>
  <c r="S45" i="1"/>
  <c r="V45" i="1" s="1"/>
  <c r="S44" i="1"/>
  <c r="V44" i="1" s="1"/>
  <c r="S42" i="1"/>
  <c r="V42" i="1" s="1"/>
  <c r="S41" i="1"/>
  <c r="V41" i="1" s="1"/>
  <c r="S36" i="1"/>
  <c r="V36" i="1" s="1"/>
  <c r="S37" i="1"/>
  <c r="V37" i="1" s="1"/>
  <c r="S38" i="1"/>
  <c r="V38" i="1" s="1"/>
  <c r="S39" i="1"/>
  <c r="V39" i="1" s="1"/>
  <c r="S35" i="1"/>
  <c r="V35" i="1" s="1"/>
  <c r="S33" i="1"/>
  <c r="V33" i="1" s="1"/>
  <c r="S32" i="1"/>
  <c r="V32" i="1" s="1"/>
  <c r="S25" i="1"/>
  <c r="V25" i="1" s="1"/>
  <c r="S26" i="1"/>
  <c r="V26" i="1" s="1"/>
  <c r="S27" i="1"/>
  <c r="V27" i="1" s="1"/>
  <c r="S28" i="1"/>
  <c r="V28" i="1" s="1"/>
  <c r="S29" i="1"/>
  <c r="V29" i="1" s="1"/>
  <c r="S30" i="1"/>
  <c r="T30" i="1" s="1"/>
  <c r="S24" i="1"/>
  <c r="V24" i="1" s="1"/>
  <c r="S22" i="1"/>
  <c r="T22" i="1" s="1"/>
  <c r="S21" i="1"/>
  <c r="V21" i="1" s="1"/>
  <c r="S20" i="1"/>
  <c r="V20" i="1" s="1"/>
  <c r="S19" i="1"/>
  <c r="V19" i="1" s="1"/>
  <c r="S18" i="1"/>
  <c r="V18" i="1" s="1"/>
  <c r="S13" i="1"/>
  <c r="V13" i="1" s="1"/>
  <c r="S14" i="1"/>
  <c r="V14" i="1" s="1"/>
  <c r="S15" i="1"/>
  <c r="V15" i="1" s="1"/>
  <c r="S16" i="1"/>
  <c r="T16" i="1" s="1"/>
  <c r="S12" i="1"/>
  <c r="V12" i="1" s="1"/>
  <c r="S10" i="1"/>
  <c r="T10" i="1" s="1"/>
  <c r="S9" i="1"/>
  <c r="V9" i="1" s="1"/>
  <c r="S8" i="1"/>
  <c r="V8" i="1" s="1"/>
  <c r="S7" i="1"/>
  <c r="V7" i="1" s="1"/>
  <c r="T71" i="1" l="1"/>
  <c r="T72" i="1" s="1"/>
  <c r="W72" i="1" l="1"/>
  <c r="I33" i="1"/>
  <c r="I34" i="1"/>
  <c r="I32" i="1"/>
  <c r="I31" i="1"/>
  <c r="I30" i="1"/>
  <c r="I29" i="1"/>
  <c r="I28" i="1"/>
  <c r="I27" i="1"/>
  <c r="I26" i="1"/>
  <c r="I23" i="1" l="1"/>
  <c r="I22" i="1"/>
  <c r="I44" i="1" s="1"/>
  <c r="I21" i="1"/>
  <c r="I19" i="1"/>
  <c r="I20" i="1"/>
  <c r="I17" i="1"/>
  <c r="I18" i="1"/>
  <c r="I14" i="1" l="1"/>
  <c r="I15" i="1"/>
  <c r="I16" i="1"/>
  <c r="I6" i="1"/>
  <c r="I7" i="1"/>
  <c r="I8" i="1"/>
  <c r="I42" i="1" s="1"/>
  <c r="I9" i="1"/>
  <c r="I10" i="1"/>
  <c r="I11" i="1"/>
  <c r="I12" i="1"/>
  <c r="I13" i="1"/>
  <c r="I24" i="1"/>
  <c r="I25" i="1"/>
  <c r="I5" i="1"/>
  <c r="I38" i="1" l="1"/>
  <c r="I39" i="1" s="1"/>
  <c r="I43" i="1"/>
</calcChain>
</file>

<file path=xl/sharedStrings.xml><?xml version="1.0" encoding="utf-8"?>
<sst xmlns="http://schemas.openxmlformats.org/spreadsheetml/2006/main" count="130" uniqueCount="75">
  <si>
    <t>FUNDAMENTY - ZESTAWIENIE BETONU</t>
  </si>
  <si>
    <t>POZYCJA</t>
  </si>
  <si>
    <t>ELEMENT</t>
  </si>
  <si>
    <t>a</t>
  </si>
  <si>
    <t>b</t>
  </si>
  <si>
    <t>c</t>
  </si>
  <si>
    <t>ILOŚĆ</t>
  </si>
  <si>
    <t>V</t>
  </si>
  <si>
    <t>klasa betonu</t>
  </si>
  <si>
    <t>[cm]</t>
  </si>
  <si>
    <t>[szt]</t>
  </si>
  <si>
    <t>[m³]</t>
  </si>
  <si>
    <t>PAWILON</t>
  </si>
  <si>
    <t>C8/10</t>
  </si>
  <si>
    <t>WIATA</t>
  </si>
  <si>
    <t>CHUDY BETON</t>
  </si>
  <si>
    <t>STOPA FUNDAMENTOWA</t>
  </si>
  <si>
    <t>SUMA [m³]:</t>
  </si>
  <si>
    <t>+10%</t>
  </si>
  <si>
    <t>SUMA [m³]</t>
  </si>
  <si>
    <t>CHUDY BETON POD STOPĘ FUNDAM.</t>
  </si>
  <si>
    <t>TRZPIEŃ 45x45cm</t>
  </si>
  <si>
    <t>C25/30</t>
  </si>
  <si>
    <t>STOPA FUNDAMENTOWA S.F.-2   3szt.</t>
  </si>
  <si>
    <t>STOPA FUNDAMENTOWA S.F.-1   10szt.</t>
  </si>
  <si>
    <t>TRZPIEŃ 45x85cm</t>
  </si>
  <si>
    <t>STOPA FUNDAMENTOWA S.F.-3   1szt.</t>
  </si>
  <si>
    <t>FUNDAMENT KANAŁU MYJNI</t>
  </si>
  <si>
    <t>CHUDY BETON POD KANAŁ MYJNI</t>
  </si>
  <si>
    <t>DNO KANAŁU (gr 12-26cm)</t>
  </si>
  <si>
    <t>ŚCIANY KANAŁU</t>
  </si>
  <si>
    <t>CHUDY BETON POD POSADZKĘ</t>
  </si>
  <si>
    <t>CHUDY BETON - PAWILON</t>
  </si>
  <si>
    <t>CHUDY BETON - MYJNIA</t>
  </si>
  <si>
    <t>CHUDY BETON - MYJNIA (strefa ogrzewania progowego)</t>
  </si>
  <si>
    <t>CHUDY BETON - MYJNIA (kanał)</t>
  </si>
  <si>
    <t>STOPA FUNDAMENTOWA S.F.-1   2szt.</t>
  </si>
  <si>
    <t>TRZPIEŃ 100x100cm</t>
  </si>
  <si>
    <t>PŁYTA POD ZBIORNIKI PALIWOWE 2x50m3</t>
  </si>
  <si>
    <t>PŁYTA FUNDAMENTOWA gr. 25cm</t>
  </si>
  <si>
    <t>ŚCIANA FUNDAMENTOWA gr. 25cm</t>
  </si>
  <si>
    <t>PŁYTA POD ZBIORNIK NA GAZ 20m3</t>
  </si>
  <si>
    <t>PŁYTA POD ZBIORNIK ADBLUE 10m3</t>
  </si>
  <si>
    <t>ZBIORNIKI</t>
  </si>
  <si>
    <t>ZESTAWIENIE  STALI</t>
  </si>
  <si>
    <t>Ø/#</t>
  </si>
  <si>
    <t>liczba prętów na 1 poz.</t>
  </si>
  <si>
    <t>liczba pozycji</t>
  </si>
  <si>
    <t>Długość łączna</t>
  </si>
  <si>
    <t>[m]</t>
  </si>
  <si>
    <t>[mm]</t>
  </si>
  <si>
    <t>Ø8</t>
  </si>
  <si>
    <t>RAZEM DŁUGOŚĆ PRĘTÓW [mb]</t>
  </si>
  <si>
    <t>MASA JEDNOSTKOWA [kg/mb]</t>
  </si>
  <si>
    <t>MASA PRETÓW [kg]</t>
  </si>
  <si>
    <t>MASA ŁĄCZNA [kg]</t>
  </si>
  <si>
    <t>liczba prętów łącznie</t>
  </si>
  <si>
    <t>Nr pręta</t>
  </si>
  <si>
    <t>Długość pręta</t>
  </si>
  <si>
    <t>Ø12</t>
  </si>
  <si>
    <t>STOPA FUNDAMENTOWA SF-1  10szt.</t>
  </si>
  <si>
    <t>STOPA FUNDAMENTOWA SF-2  3szt.</t>
  </si>
  <si>
    <t>STOPA FUNDAMENTOWA SF-3  1szt.</t>
  </si>
  <si>
    <t>STOPA FUNDAMENTOWA SF-1  2szt.</t>
  </si>
  <si>
    <t>C35/45</t>
  </si>
  <si>
    <t>FUNDAMENT POD PYLON -na podstawie innego projektu</t>
  </si>
  <si>
    <t>FUNDAMENT POD ŚMIETNIIK - na podstawie innego projektu</t>
  </si>
  <si>
    <t>FUNDAMENT - stopa</t>
  </si>
  <si>
    <t>FUNDAMENT - trzpień</t>
  </si>
  <si>
    <t xml:space="preserve">FUNDAMENT </t>
  </si>
  <si>
    <t>Ø10</t>
  </si>
  <si>
    <r>
      <t>PYLON CENOWY -</t>
    </r>
    <r>
      <rPr>
        <sz val="11"/>
        <color theme="1"/>
        <rFont val="Calibri"/>
        <family val="2"/>
        <charset val="238"/>
        <scheme val="minor"/>
      </rPr>
      <t xml:space="preserve"> wg innego projektu</t>
    </r>
  </si>
  <si>
    <t>FUNDAMENT gr. 25cm</t>
  </si>
  <si>
    <t>FUNDAMENT  (zbrojony siatką góra/dół Ø8 co 15cm)</t>
  </si>
  <si>
    <r>
      <t>WIATA ŚMIETNIK. -</t>
    </r>
    <r>
      <rPr>
        <sz val="11"/>
        <color theme="1"/>
        <rFont val="Calibri"/>
        <family val="2"/>
        <charset val="238"/>
        <scheme val="minor"/>
      </rPr>
      <t xml:space="preserve"> wg innego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</si>
</sst>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9" fontId="0" fillId="0" borderId="1" xfId="0" quotePrefix="1" applyNumberFormat="1" applyBorder="1" applyAlignment="1">
      <alignment horizontal="right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9" fontId="0" fillId="0" borderId="1" xfId="0" quotePrefix="1" applyNumberForma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72"/>
  <sheetViews>
    <sheetView tabSelected="1" view="pageBreakPreview" topLeftCell="E1" zoomScaleNormal="100" zoomScaleSheetLayoutView="100" workbookViewId="0">
      <selection activeCell="E50" sqref="E50"/>
    </sheetView>
  </sheetViews>
  <sheetFormatPr defaultRowHeight="15" x14ac:dyDescent="0.25"/>
  <cols>
    <col min="2" max="2" width="5.85546875" customWidth="1"/>
    <col min="3" max="3" width="29.42578125" customWidth="1"/>
    <col min="4" max="4" width="34" customWidth="1"/>
    <col min="5" max="8" width="10.28515625" customWidth="1"/>
    <col min="9" max="9" width="12.7109375" customWidth="1"/>
    <col min="10" max="10" width="14.85546875" customWidth="1"/>
    <col min="13" max="13" width="8.7109375" customWidth="1"/>
    <col min="14" max="14" width="7.7109375" customWidth="1"/>
    <col min="17" max="19" width="14" customWidth="1"/>
    <col min="20" max="22" width="12.5703125" customWidth="1"/>
  </cols>
  <sheetData>
    <row r="2" spans="2:23" ht="18.75" x14ac:dyDescent="0.25">
      <c r="C2" s="28" t="s">
        <v>0</v>
      </c>
      <c r="D2" s="28"/>
      <c r="E2" s="28"/>
      <c r="F2" s="28"/>
      <c r="G2" s="28"/>
      <c r="H2" s="28"/>
      <c r="I2" s="28"/>
      <c r="J2" s="28"/>
      <c r="N2" s="28" t="s">
        <v>44</v>
      </c>
      <c r="O2" s="28"/>
      <c r="P2" s="28"/>
      <c r="Q2" s="28"/>
      <c r="R2" s="28"/>
      <c r="S2" s="28"/>
      <c r="T2" s="28"/>
      <c r="U2" s="28"/>
      <c r="V2" s="28"/>
      <c r="W2" s="6"/>
    </row>
    <row r="3" spans="2:23" ht="15" customHeight="1" x14ac:dyDescent="0.25">
      <c r="C3" s="29" t="s">
        <v>1</v>
      </c>
      <c r="D3" s="29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29" t="s">
        <v>8</v>
      </c>
      <c r="N3" s="40" t="s">
        <v>57</v>
      </c>
      <c r="O3" s="41" t="s">
        <v>45</v>
      </c>
      <c r="P3" s="41" t="s">
        <v>58</v>
      </c>
      <c r="Q3" s="41" t="s">
        <v>46</v>
      </c>
      <c r="R3" s="41" t="s">
        <v>47</v>
      </c>
      <c r="S3" s="41" t="s">
        <v>56</v>
      </c>
      <c r="T3" s="42" t="s">
        <v>48</v>
      </c>
      <c r="U3" s="42"/>
      <c r="V3" s="42"/>
      <c r="W3" s="10"/>
    </row>
    <row r="4" spans="2:23" ht="15" customHeight="1" x14ac:dyDescent="0.25">
      <c r="C4" s="29"/>
      <c r="D4" s="29"/>
      <c r="E4" s="1" t="s">
        <v>9</v>
      </c>
      <c r="F4" s="1" t="s">
        <v>9</v>
      </c>
      <c r="G4" s="1" t="s">
        <v>9</v>
      </c>
      <c r="H4" s="1" t="s">
        <v>10</v>
      </c>
      <c r="I4" s="1" t="s">
        <v>11</v>
      </c>
      <c r="J4" s="29"/>
      <c r="N4" s="40"/>
      <c r="O4" s="41"/>
      <c r="P4" s="41"/>
      <c r="Q4" s="41"/>
      <c r="R4" s="41"/>
      <c r="S4" s="41"/>
      <c r="T4" s="41" t="s">
        <v>49</v>
      </c>
      <c r="U4" s="41"/>
      <c r="V4" s="41"/>
      <c r="W4" s="10"/>
    </row>
    <row r="5" spans="2:23" ht="23.25" customHeight="1" x14ac:dyDescent="0.25">
      <c r="B5" s="33" t="s">
        <v>12</v>
      </c>
      <c r="C5" s="30" t="s">
        <v>24</v>
      </c>
      <c r="D5" s="4" t="s">
        <v>20</v>
      </c>
      <c r="E5" s="4">
        <v>185</v>
      </c>
      <c r="F5" s="4">
        <v>185</v>
      </c>
      <c r="G5" s="4">
        <v>10</v>
      </c>
      <c r="H5" s="4">
        <v>10</v>
      </c>
      <c r="I5" s="9">
        <f>(E5*F5*G5/1000000)*H5</f>
        <v>3.4224999999999999</v>
      </c>
      <c r="J5" s="4" t="s">
        <v>13</v>
      </c>
      <c r="N5" s="40"/>
      <c r="O5" s="14" t="s">
        <v>50</v>
      </c>
      <c r="P5" s="14" t="s">
        <v>9</v>
      </c>
      <c r="Q5" s="14" t="s">
        <v>10</v>
      </c>
      <c r="R5" s="14" t="s">
        <v>10</v>
      </c>
      <c r="S5" s="14" t="s">
        <v>10</v>
      </c>
      <c r="T5" s="14" t="s">
        <v>51</v>
      </c>
      <c r="U5" s="21" t="s">
        <v>70</v>
      </c>
      <c r="V5" s="14" t="s">
        <v>59</v>
      </c>
      <c r="W5" s="15"/>
    </row>
    <row r="6" spans="2:23" ht="23.25" customHeight="1" x14ac:dyDescent="0.25">
      <c r="B6" s="34"/>
      <c r="C6" s="31"/>
      <c r="D6" s="4" t="s">
        <v>16</v>
      </c>
      <c r="E6" s="4">
        <v>165</v>
      </c>
      <c r="F6" s="4">
        <v>165</v>
      </c>
      <c r="G6" s="4">
        <v>30</v>
      </c>
      <c r="H6" s="4">
        <v>10</v>
      </c>
      <c r="I6" s="9">
        <f t="shared" ref="I6:I26" si="0">(E6*F6*G6/1000000)*H6</f>
        <v>8.1675000000000004</v>
      </c>
      <c r="J6" s="30" t="s">
        <v>22</v>
      </c>
      <c r="M6" s="37" t="s">
        <v>12</v>
      </c>
      <c r="N6" s="43" t="s">
        <v>60</v>
      </c>
      <c r="O6" s="43"/>
      <c r="P6" s="43"/>
      <c r="Q6" s="43"/>
      <c r="R6" s="43"/>
      <c r="S6" s="43"/>
      <c r="T6" s="43"/>
      <c r="U6" s="43"/>
      <c r="V6" s="43"/>
      <c r="W6" s="15"/>
    </row>
    <row r="7" spans="2:23" ht="23.25" customHeight="1" x14ac:dyDescent="0.25">
      <c r="B7" s="34"/>
      <c r="C7" s="32"/>
      <c r="D7" s="4" t="s">
        <v>21</v>
      </c>
      <c r="E7" s="4">
        <v>45</v>
      </c>
      <c r="F7" s="4">
        <v>45</v>
      </c>
      <c r="G7" s="4">
        <v>66.5</v>
      </c>
      <c r="H7" s="4">
        <v>10</v>
      </c>
      <c r="I7" s="9">
        <f t="shared" si="0"/>
        <v>1.346625</v>
      </c>
      <c r="J7" s="32"/>
      <c r="M7" s="38"/>
      <c r="N7" s="2">
        <v>1</v>
      </c>
      <c r="O7" s="4">
        <v>12</v>
      </c>
      <c r="P7" s="16">
        <v>155</v>
      </c>
      <c r="Q7" s="4">
        <v>44</v>
      </c>
      <c r="R7" s="4">
        <v>10</v>
      </c>
      <c r="S7" s="4">
        <f>Q7*R7</f>
        <v>440</v>
      </c>
      <c r="T7" s="2"/>
      <c r="U7" s="20"/>
      <c r="V7" s="17">
        <f>(P7*S7)/100</f>
        <v>682</v>
      </c>
      <c r="W7" s="6"/>
    </row>
    <row r="8" spans="2:23" ht="23.25" customHeight="1" x14ac:dyDescent="0.25">
      <c r="B8" s="34"/>
      <c r="C8" s="30" t="s">
        <v>23</v>
      </c>
      <c r="D8" s="4" t="s">
        <v>20</v>
      </c>
      <c r="E8" s="4">
        <v>195</v>
      </c>
      <c r="F8" s="4">
        <v>210</v>
      </c>
      <c r="G8" s="4">
        <v>10</v>
      </c>
      <c r="H8" s="4">
        <v>3</v>
      </c>
      <c r="I8" s="9">
        <f t="shared" si="0"/>
        <v>1.2284999999999999</v>
      </c>
      <c r="J8" s="4" t="s">
        <v>13</v>
      </c>
      <c r="M8" s="38"/>
      <c r="N8" s="2">
        <v>3</v>
      </c>
      <c r="O8" s="4">
        <v>12</v>
      </c>
      <c r="P8" s="17">
        <v>112.6</v>
      </c>
      <c r="Q8" s="4">
        <v>6</v>
      </c>
      <c r="R8" s="4">
        <v>10</v>
      </c>
      <c r="S8" s="4">
        <f>Q8*R8</f>
        <v>60</v>
      </c>
      <c r="T8" s="2"/>
      <c r="U8" s="20"/>
      <c r="V8" s="4">
        <f>(P8*S8)/100</f>
        <v>67.56</v>
      </c>
      <c r="W8" s="6"/>
    </row>
    <row r="9" spans="2:23" ht="23.25" customHeight="1" x14ac:dyDescent="0.25">
      <c r="B9" s="34"/>
      <c r="C9" s="31"/>
      <c r="D9" s="4" t="s">
        <v>16</v>
      </c>
      <c r="E9" s="4">
        <v>175</v>
      </c>
      <c r="F9" s="4">
        <v>190</v>
      </c>
      <c r="G9" s="4">
        <v>30</v>
      </c>
      <c r="H9" s="4">
        <v>3</v>
      </c>
      <c r="I9" s="9">
        <f t="shared" si="0"/>
        <v>2.9925000000000002</v>
      </c>
      <c r="J9" s="30" t="s">
        <v>22</v>
      </c>
      <c r="M9" s="38"/>
      <c r="N9" s="2">
        <v>4</v>
      </c>
      <c r="O9" s="4">
        <v>12</v>
      </c>
      <c r="P9" s="17">
        <v>113.8</v>
      </c>
      <c r="Q9" s="4">
        <v>2</v>
      </c>
      <c r="R9" s="4">
        <v>10</v>
      </c>
      <c r="S9" s="4">
        <f t="shared" ref="S9:S16" si="1">Q9*R9</f>
        <v>20</v>
      </c>
      <c r="T9" s="2"/>
      <c r="U9" s="20"/>
      <c r="V9" s="4">
        <f>(P9*S9)/100</f>
        <v>22.76</v>
      </c>
      <c r="W9" s="6"/>
    </row>
    <row r="10" spans="2:23" ht="23.25" customHeight="1" x14ac:dyDescent="0.25">
      <c r="B10" s="34"/>
      <c r="C10" s="32"/>
      <c r="D10" s="4" t="s">
        <v>25</v>
      </c>
      <c r="E10" s="4">
        <v>45</v>
      </c>
      <c r="F10" s="4">
        <v>85</v>
      </c>
      <c r="G10" s="4">
        <v>66.5</v>
      </c>
      <c r="H10" s="4">
        <v>3</v>
      </c>
      <c r="I10" s="9">
        <f t="shared" si="0"/>
        <v>0.76308749999999992</v>
      </c>
      <c r="J10" s="32"/>
      <c r="M10" s="38"/>
      <c r="N10" s="2">
        <v>5</v>
      </c>
      <c r="O10" s="4">
        <v>8</v>
      </c>
      <c r="P10" s="16">
        <v>150</v>
      </c>
      <c r="Q10" s="4">
        <v>6</v>
      </c>
      <c r="R10" s="4">
        <v>10</v>
      </c>
      <c r="S10" s="4">
        <f t="shared" si="1"/>
        <v>60</v>
      </c>
      <c r="T10" s="4">
        <f>(P10*S10)/100</f>
        <v>90</v>
      </c>
      <c r="U10" s="4"/>
      <c r="V10" s="4"/>
      <c r="W10" s="6"/>
    </row>
    <row r="11" spans="2:23" ht="23.25" customHeight="1" x14ac:dyDescent="0.25">
      <c r="B11" s="34"/>
      <c r="C11" s="30" t="s">
        <v>26</v>
      </c>
      <c r="D11" s="4" t="s">
        <v>20</v>
      </c>
      <c r="E11" s="4">
        <v>195</v>
      </c>
      <c r="F11" s="4">
        <v>210</v>
      </c>
      <c r="G11" s="4">
        <v>10</v>
      </c>
      <c r="H11" s="4">
        <v>1</v>
      </c>
      <c r="I11" s="9">
        <f t="shared" si="0"/>
        <v>0.40949999999999998</v>
      </c>
      <c r="J11" s="4" t="s">
        <v>13</v>
      </c>
      <c r="M11" s="38"/>
      <c r="N11" s="43" t="s">
        <v>61</v>
      </c>
      <c r="O11" s="43"/>
      <c r="P11" s="43"/>
      <c r="Q11" s="43"/>
      <c r="R11" s="43"/>
      <c r="S11" s="43"/>
      <c r="T11" s="43"/>
      <c r="U11" s="43"/>
      <c r="V11" s="43"/>
      <c r="W11" s="6"/>
    </row>
    <row r="12" spans="2:23" ht="23.25" customHeight="1" x14ac:dyDescent="0.25">
      <c r="B12" s="34"/>
      <c r="C12" s="31"/>
      <c r="D12" s="4" t="s">
        <v>16</v>
      </c>
      <c r="E12" s="4">
        <v>175</v>
      </c>
      <c r="F12" s="4">
        <v>190</v>
      </c>
      <c r="G12" s="4">
        <v>30</v>
      </c>
      <c r="H12" s="4">
        <v>1</v>
      </c>
      <c r="I12" s="9">
        <f t="shared" si="0"/>
        <v>0.99750000000000005</v>
      </c>
      <c r="J12" s="30" t="s">
        <v>22</v>
      </c>
      <c r="M12" s="38"/>
      <c r="N12" s="2">
        <v>1</v>
      </c>
      <c r="O12" s="4">
        <v>12</v>
      </c>
      <c r="P12" s="16">
        <v>165</v>
      </c>
      <c r="Q12" s="4">
        <v>26</v>
      </c>
      <c r="R12" s="4">
        <v>3</v>
      </c>
      <c r="S12" s="4">
        <f t="shared" si="1"/>
        <v>78</v>
      </c>
      <c r="T12" s="4"/>
      <c r="U12" s="4"/>
      <c r="V12" s="4">
        <f>(P12*S12)/100</f>
        <v>128.69999999999999</v>
      </c>
      <c r="W12" s="6"/>
    </row>
    <row r="13" spans="2:23" ht="23.25" customHeight="1" x14ac:dyDescent="0.25">
      <c r="B13" s="34"/>
      <c r="C13" s="32"/>
      <c r="D13" s="4" t="s">
        <v>21</v>
      </c>
      <c r="E13" s="4">
        <v>45</v>
      </c>
      <c r="F13" s="4">
        <v>45</v>
      </c>
      <c r="G13" s="4">
        <v>66.5</v>
      </c>
      <c r="H13" s="4">
        <v>2</v>
      </c>
      <c r="I13" s="9">
        <f t="shared" si="0"/>
        <v>0.26932499999999998</v>
      </c>
      <c r="J13" s="32"/>
      <c r="M13" s="38"/>
      <c r="N13" s="2">
        <v>2</v>
      </c>
      <c r="O13" s="4">
        <v>12</v>
      </c>
      <c r="P13" s="16">
        <v>180</v>
      </c>
      <c r="Q13" s="4">
        <v>22</v>
      </c>
      <c r="R13" s="4">
        <v>3</v>
      </c>
      <c r="S13" s="4">
        <f t="shared" si="1"/>
        <v>66</v>
      </c>
      <c r="T13" s="4"/>
      <c r="U13" s="4"/>
      <c r="V13" s="4">
        <f t="shared" ref="V13:V15" si="2">(P13*S13)/100</f>
        <v>118.8</v>
      </c>
      <c r="W13" s="6"/>
    </row>
    <row r="14" spans="2:23" ht="23.25" customHeight="1" x14ac:dyDescent="0.25">
      <c r="B14" s="34"/>
      <c r="C14" s="30" t="s">
        <v>27</v>
      </c>
      <c r="D14" s="4" t="s">
        <v>28</v>
      </c>
      <c r="E14" s="4">
        <v>802</v>
      </c>
      <c r="F14" s="4">
        <v>152</v>
      </c>
      <c r="G14" s="4">
        <v>15</v>
      </c>
      <c r="H14" s="4">
        <v>1</v>
      </c>
      <c r="I14" s="9">
        <f t="shared" si="0"/>
        <v>1.82856</v>
      </c>
      <c r="J14" s="4" t="s">
        <v>13</v>
      </c>
      <c r="M14" s="38"/>
      <c r="N14" s="2">
        <v>3</v>
      </c>
      <c r="O14" s="4">
        <v>12</v>
      </c>
      <c r="P14" s="17">
        <v>112.6</v>
      </c>
      <c r="Q14" s="4">
        <v>6</v>
      </c>
      <c r="R14" s="4">
        <v>3</v>
      </c>
      <c r="S14" s="4">
        <f t="shared" si="1"/>
        <v>18</v>
      </c>
      <c r="T14" s="4"/>
      <c r="U14" s="4"/>
      <c r="V14" s="4">
        <f t="shared" si="2"/>
        <v>20.268000000000001</v>
      </c>
      <c r="W14" s="6"/>
    </row>
    <row r="15" spans="2:23" ht="23.25" customHeight="1" x14ac:dyDescent="0.25">
      <c r="B15" s="34"/>
      <c r="C15" s="31"/>
      <c r="D15" s="4" t="s">
        <v>29</v>
      </c>
      <c r="E15" s="4">
        <v>742</v>
      </c>
      <c r="F15" s="4">
        <v>92</v>
      </c>
      <c r="G15" s="4">
        <v>19</v>
      </c>
      <c r="H15" s="4">
        <v>1</v>
      </c>
      <c r="I15" s="9">
        <f t="shared" si="0"/>
        <v>1.2970159999999999</v>
      </c>
      <c r="J15" s="30" t="s">
        <v>22</v>
      </c>
      <c r="M15" s="38"/>
      <c r="N15" s="2">
        <v>4</v>
      </c>
      <c r="O15" s="4">
        <v>12</v>
      </c>
      <c r="P15" s="17">
        <v>113.8</v>
      </c>
      <c r="Q15" s="4">
        <v>4</v>
      </c>
      <c r="R15" s="4">
        <v>3</v>
      </c>
      <c r="S15" s="4">
        <f t="shared" si="1"/>
        <v>12</v>
      </c>
      <c r="T15" s="4"/>
      <c r="U15" s="4"/>
      <c r="V15" s="4">
        <f t="shared" si="2"/>
        <v>13.655999999999999</v>
      </c>
      <c r="W15" s="6"/>
    </row>
    <row r="16" spans="2:23" ht="23.25" customHeight="1" x14ac:dyDescent="0.25">
      <c r="B16" s="34"/>
      <c r="C16" s="32"/>
      <c r="D16" s="4" t="s">
        <v>30</v>
      </c>
      <c r="E16" s="4">
        <v>1728</v>
      </c>
      <c r="F16" s="4">
        <v>58</v>
      </c>
      <c r="G16" s="4">
        <v>15</v>
      </c>
      <c r="H16" s="4">
        <v>1</v>
      </c>
      <c r="I16" s="9">
        <f t="shared" si="0"/>
        <v>1.50336</v>
      </c>
      <c r="J16" s="32"/>
      <c r="M16" s="38"/>
      <c r="N16" s="2">
        <v>6</v>
      </c>
      <c r="O16" s="4">
        <v>8</v>
      </c>
      <c r="P16" s="16">
        <v>230</v>
      </c>
      <c r="Q16" s="4">
        <v>6</v>
      </c>
      <c r="R16" s="4">
        <v>3</v>
      </c>
      <c r="S16" s="4">
        <f t="shared" si="1"/>
        <v>18</v>
      </c>
      <c r="T16" s="4">
        <f>(P16*S16)/100</f>
        <v>41.4</v>
      </c>
      <c r="U16" s="4"/>
      <c r="V16" s="4"/>
      <c r="W16" s="6"/>
    </row>
    <row r="17" spans="2:23" ht="23.25" customHeight="1" x14ac:dyDescent="0.25">
      <c r="B17" s="34"/>
      <c r="C17" s="30" t="s">
        <v>31</v>
      </c>
      <c r="D17" s="4" t="s">
        <v>32</v>
      </c>
      <c r="E17" s="4">
        <v>1513</v>
      </c>
      <c r="F17" s="4">
        <v>1005</v>
      </c>
      <c r="G17" s="4">
        <v>15</v>
      </c>
      <c r="H17" s="4">
        <v>1</v>
      </c>
      <c r="I17" s="9">
        <f t="shared" si="0"/>
        <v>22.808475000000001</v>
      </c>
      <c r="J17" s="30" t="s">
        <v>13</v>
      </c>
      <c r="M17" s="38"/>
      <c r="N17" s="43" t="s">
        <v>62</v>
      </c>
      <c r="O17" s="43"/>
      <c r="P17" s="43"/>
      <c r="Q17" s="43"/>
      <c r="R17" s="43"/>
      <c r="S17" s="43"/>
      <c r="T17" s="43"/>
      <c r="U17" s="43"/>
      <c r="V17" s="43"/>
      <c r="W17" s="6"/>
    </row>
    <row r="18" spans="2:23" ht="23.25" customHeight="1" x14ac:dyDescent="0.25">
      <c r="B18" s="34"/>
      <c r="C18" s="31"/>
      <c r="D18" s="4" t="s">
        <v>33</v>
      </c>
      <c r="E18" s="4">
        <v>1153</v>
      </c>
      <c r="F18" s="4">
        <v>769</v>
      </c>
      <c r="G18" s="4">
        <v>15</v>
      </c>
      <c r="H18" s="4">
        <v>1</v>
      </c>
      <c r="I18" s="9">
        <f t="shared" si="0"/>
        <v>13.299855000000001</v>
      </c>
      <c r="J18" s="31"/>
      <c r="M18" s="38"/>
      <c r="N18" s="2">
        <v>1</v>
      </c>
      <c r="O18" s="4">
        <v>12</v>
      </c>
      <c r="P18" s="16">
        <v>165</v>
      </c>
      <c r="Q18" s="4">
        <v>26</v>
      </c>
      <c r="R18" s="4">
        <v>1</v>
      </c>
      <c r="S18" s="4">
        <f t="shared" ref="S18:S19" si="3">Q18*R18</f>
        <v>26</v>
      </c>
      <c r="T18" s="4"/>
      <c r="U18" s="4"/>
      <c r="V18" s="4">
        <f>(P18*S18)/100</f>
        <v>42.9</v>
      </c>
      <c r="W18" s="6"/>
    </row>
    <row r="19" spans="2:23" ht="30.75" customHeight="1" x14ac:dyDescent="0.25">
      <c r="B19" s="34"/>
      <c r="C19" s="31"/>
      <c r="D19" s="4" t="s">
        <v>34</v>
      </c>
      <c r="E19" s="4">
        <v>308</v>
      </c>
      <c r="F19" s="4">
        <v>102</v>
      </c>
      <c r="G19" s="4">
        <v>15</v>
      </c>
      <c r="H19" s="4">
        <v>2</v>
      </c>
      <c r="I19" s="9">
        <f t="shared" si="0"/>
        <v>0.94247999999999998</v>
      </c>
      <c r="J19" s="31"/>
      <c r="M19" s="38"/>
      <c r="N19" s="2">
        <v>2</v>
      </c>
      <c r="O19" s="4">
        <v>12</v>
      </c>
      <c r="P19" s="16">
        <v>180</v>
      </c>
      <c r="Q19" s="4">
        <v>22</v>
      </c>
      <c r="R19" s="4">
        <v>1</v>
      </c>
      <c r="S19" s="4">
        <f t="shared" si="3"/>
        <v>22</v>
      </c>
      <c r="T19" s="4"/>
      <c r="U19" s="4"/>
      <c r="V19" s="4">
        <f t="shared" ref="V19" si="4">(P19*S19)/100</f>
        <v>39.6</v>
      </c>
      <c r="W19" s="6"/>
    </row>
    <row r="20" spans="2:23" ht="24" customHeight="1" x14ac:dyDescent="0.25">
      <c r="B20" s="35"/>
      <c r="C20" s="32"/>
      <c r="D20" s="4" t="s">
        <v>35</v>
      </c>
      <c r="E20" s="4">
        <v>772</v>
      </c>
      <c r="F20" s="4">
        <v>122</v>
      </c>
      <c r="G20" s="4">
        <v>-15</v>
      </c>
      <c r="H20" s="4">
        <v>1</v>
      </c>
      <c r="I20" s="9">
        <f t="shared" si="0"/>
        <v>-1.41276</v>
      </c>
      <c r="J20" s="32"/>
      <c r="M20" s="38"/>
      <c r="N20" s="2">
        <v>3</v>
      </c>
      <c r="O20" s="4">
        <v>12</v>
      </c>
      <c r="P20" s="17">
        <v>112.6</v>
      </c>
      <c r="Q20" s="4">
        <v>6</v>
      </c>
      <c r="R20" s="4">
        <v>2</v>
      </c>
      <c r="S20" s="4">
        <f>Q20*R20</f>
        <v>12</v>
      </c>
      <c r="T20" s="2"/>
      <c r="U20" s="20"/>
      <c r="V20" s="4">
        <f>(P20*S20)/100</f>
        <v>13.511999999999999</v>
      </c>
      <c r="W20" s="6"/>
    </row>
    <row r="21" spans="2:23" ht="24" customHeight="1" x14ac:dyDescent="0.25">
      <c r="B21" s="37" t="s">
        <v>14</v>
      </c>
      <c r="C21" s="30" t="s">
        <v>36</v>
      </c>
      <c r="D21" s="4" t="s">
        <v>20</v>
      </c>
      <c r="E21" s="4">
        <v>490</v>
      </c>
      <c r="F21" s="4">
        <v>340</v>
      </c>
      <c r="G21" s="4">
        <v>10</v>
      </c>
      <c r="H21" s="4">
        <v>2</v>
      </c>
      <c r="I21" s="9">
        <f>(E21*F21*G21/1000000)*H21</f>
        <v>3.3319999999999999</v>
      </c>
      <c r="J21" s="4" t="s">
        <v>13</v>
      </c>
      <c r="M21" s="38"/>
      <c r="N21" s="2">
        <v>4</v>
      </c>
      <c r="O21" s="4">
        <v>12</v>
      </c>
      <c r="P21" s="17">
        <v>113.8</v>
      </c>
      <c r="Q21" s="4">
        <v>2</v>
      </c>
      <c r="R21" s="4">
        <v>2</v>
      </c>
      <c r="S21" s="4">
        <f t="shared" ref="S21:S39" si="5">Q21*R21</f>
        <v>4</v>
      </c>
      <c r="T21" s="2"/>
      <c r="U21" s="20"/>
      <c r="V21" s="4">
        <f>(P21*S21)/100</f>
        <v>4.5519999999999996</v>
      </c>
      <c r="W21" s="6"/>
    </row>
    <row r="22" spans="2:23" ht="24" customHeight="1" x14ac:dyDescent="0.25">
      <c r="B22" s="38"/>
      <c r="C22" s="31"/>
      <c r="D22" s="4" t="s">
        <v>16</v>
      </c>
      <c r="E22" s="4">
        <v>450</v>
      </c>
      <c r="F22" s="4">
        <v>300</v>
      </c>
      <c r="G22" s="4">
        <v>50</v>
      </c>
      <c r="H22" s="4">
        <v>2</v>
      </c>
      <c r="I22" s="9">
        <f t="shared" ref="I22:I23" si="6">(E22*F22*G22/1000000)*H22</f>
        <v>13.5</v>
      </c>
      <c r="J22" s="30" t="s">
        <v>64</v>
      </c>
      <c r="M22" s="39"/>
      <c r="N22" s="2">
        <v>5</v>
      </c>
      <c r="O22" s="4">
        <v>8</v>
      </c>
      <c r="P22" s="16">
        <v>150</v>
      </c>
      <c r="Q22" s="4">
        <v>6</v>
      </c>
      <c r="R22" s="4">
        <v>2</v>
      </c>
      <c r="S22" s="4">
        <f t="shared" si="5"/>
        <v>12</v>
      </c>
      <c r="T22" s="4">
        <f>(P22*S22)/100</f>
        <v>18</v>
      </c>
      <c r="U22" s="4"/>
      <c r="V22" s="4"/>
      <c r="W22" s="6"/>
    </row>
    <row r="23" spans="2:23" ht="24" customHeight="1" x14ac:dyDescent="0.25">
      <c r="B23" s="39"/>
      <c r="C23" s="32"/>
      <c r="D23" s="4" t="s">
        <v>37</v>
      </c>
      <c r="E23" s="4">
        <v>100</v>
      </c>
      <c r="F23" s="4">
        <v>100</v>
      </c>
      <c r="G23" s="4">
        <v>30</v>
      </c>
      <c r="H23" s="4">
        <v>2</v>
      </c>
      <c r="I23" s="9">
        <f t="shared" si="6"/>
        <v>0.6</v>
      </c>
      <c r="J23" s="32"/>
      <c r="M23" s="33" t="s">
        <v>14</v>
      </c>
      <c r="N23" s="43" t="s">
        <v>63</v>
      </c>
      <c r="O23" s="43"/>
      <c r="P23" s="43"/>
      <c r="Q23" s="43"/>
      <c r="R23" s="43"/>
      <c r="S23" s="43"/>
      <c r="T23" s="43"/>
      <c r="U23" s="43"/>
      <c r="V23" s="43"/>
      <c r="W23" s="6"/>
    </row>
    <row r="24" spans="2:23" ht="24" customHeight="1" x14ac:dyDescent="0.25">
      <c r="B24" s="33" t="s">
        <v>43</v>
      </c>
      <c r="C24" s="30" t="s">
        <v>38</v>
      </c>
      <c r="D24" s="4" t="s">
        <v>15</v>
      </c>
      <c r="E24" s="4">
        <v>1250</v>
      </c>
      <c r="F24" s="4">
        <v>425</v>
      </c>
      <c r="G24" s="4">
        <v>10</v>
      </c>
      <c r="H24" s="4">
        <v>2</v>
      </c>
      <c r="I24" s="9">
        <f t="shared" si="0"/>
        <v>10.625</v>
      </c>
      <c r="J24" s="4" t="s">
        <v>13</v>
      </c>
      <c r="M24" s="34"/>
      <c r="N24" s="2">
        <v>1</v>
      </c>
      <c r="O24" s="2">
        <v>12</v>
      </c>
      <c r="P24" s="2">
        <v>290</v>
      </c>
      <c r="Q24" s="2">
        <v>60</v>
      </c>
      <c r="R24" s="2">
        <v>2</v>
      </c>
      <c r="S24" s="4">
        <f t="shared" si="5"/>
        <v>120</v>
      </c>
      <c r="T24" s="2"/>
      <c r="U24" s="20"/>
      <c r="V24" s="4">
        <f t="shared" ref="V24:V29" si="7">(P24*S24)/100</f>
        <v>348</v>
      </c>
      <c r="W24" s="6"/>
    </row>
    <row r="25" spans="2:23" ht="24" customHeight="1" x14ac:dyDescent="0.25">
      <c r="B25" s="34"/>
      <c r="C25" s="31"/>
      <c r="D25" s="4" t="s">
        <v>39</v>
      </c>
      <c r="E25" s="4">
        <v>1230</v>
      </c>
      <c r="F25" s="4">
        <v>405</v>
      </c>
      <c r="G25" s="4">
        <v>25</v>
      </c>
      <c r="H25" s="4">
        <v>2</v>
      </c>
      <c r="I25" s="9">
        <f t="shared" si="0"/>
        <v>24.907499999999999</v>
      </c>
      <c r="J25" s="30" t="s">
        <v>22</v>
      </c>
      <c r="M25" s="34"/>
      <c r="N25" s="2">
        <v>2</v>
      </c>
      <c r="O25" s="4">
        <v>12</v>
      </c>
      <c r="P25" s="16">
        <v>440</v>
      </c>
      <c r="Q25" s="4">
        <v>40</v>
      </c>
      <c r="R25" s="4">
        <v>2</v>
      </c>
      <c r="S25" s="4">
        <f t="shared" si="5"/>
        <v>80</v>
      </c>
      <c r="T25" s="4"/>
      <c r="U25" s="4"/>
      <c r="V25" s="4">
        <f t="shared" si="7"/>
        <v>352</v>
      </c>
      <c r="W25" s="6"/>
    </row>
    <row r="26" spans="2:23" ht="24" customHeight="1" x14ac:dyDescent="0.25">
      <c r="B26" s="34"/>
      <c r="C26" s="32"/>
      <c r="D26" s="4" t="s">
        <v>40</v>
      </c>
      <c r="E26" s="4">
        <v>3210</v>
      </c>
      <c r="F26" s="13">
        <v>150</v>
      </c>
      <c r="G26" s="4">
        <v>25</v>
      </c>
      <c r="H26" s="4">
        <v>2</v>
      </c>
      <c r="I26" s="9">
        <f t="shared" si="0"/>
        <v>24.074999999999999</v>
      </c>
      <c r="J26" s="32"/>
      <c r="M26" s="34"/>
      <c r="N26" s="2">
        <v>3</v>
      </c>
      <c r="O26" s="4">
        <v>12</v>
      </c>
      <c r="P26" s="17">
        <v>87.2</v>
      </c>
      <c r="Q26" s="4">
        <v>60</v>
      </c>
      <c r="R26" s="2">
        <v>2</v>
      </c>
      <c r="S26" s="4">
        <f t="shared" si="5"/>
        <v>120</v>
      </c>
      <c r="T26" s="4"/>
      <c r="U26" s="4"/>
      <c r="V26" s="4">
        <f t="shared" si="7"/>
        <v>104.64</v>
      </c>
      <c r="W26" s="6"/>
    </row>
    <row r="27" spans="2:23" ht="24" customHeight="1" x14ac:dyDescent="0.25">
      <c r="B27" s="34"/>
      <c r="C27" s="30" t="s">
        <v>41</v>
      </c>
      <c r="D27" s="4" t="s">
        <v>15</v>
      </c>
      <c r="E27" s="4">
        <v>830</v>
      </c>
      <c r="F27" s="13">
        <v>395</v>
      </c>
      <c r="G27" s="4">
        <v>10</v>
      </c>
      <c r="H27" s="4">
        <v>1</v>
      </c>
      <c r="I27" s="9">
        <f t="shared" ref="I27:I29" si="8">(E27*F27*G27/1000000)*H27</f>
        <v>3.2785000000000002</v>
      </c>
      <c r="J27" s="4" t="s">
        <v>13</v>
      </c>
      <c r="M27" s="34"/>
      <c r="N27" s="2">
        <v>4</v>
      </c>
      <c r="O27" s="4">
        <v>12</v>
      </c>
      <c r="P27" s="17">
        <v>84.8</v>
      </c>
      <c r="Q27" s="4">
        <v>40</v>
      </c>
      <c r="R27" s="4">
        <v>2</v>
      </c>
      <c r="S27" s="4">
        <f t="shared" si="5"/>
        <v>80</v>
      </c>
      <c r="T27" s="9"/>
      <c r="U27" s="9"/>
      <c r="V27" s="4">
        <f t="shared" si="7"/>
        <v>67.84</v>
      </c>
      <c r="W27" s="6"/>
    </row>
    <row r="28" spans="2:23" ht="24" customHeight="1" x14ac:dyDescent="0.25">
      <c r="B28" s="34"/>
      <c r="C28" s="31"/>
      <c r="D28" s="4" t="s">
        <v>39</v>
      </c>
      <c r="E28" s="4">
        <v>810</v>
      </c>
      <c r="F28" s="13">
        <v>375</v>
      </c>
      <c r="G28" s="4">
        <v>25</v>
      </c>
      <c r="H28" s="4">
        <v>1</v>
      </c>
      <c r="I28" s="9">
        <f t="shared" si="8"/>
        <v>7.59375</v>
      </c>
      <c r="J28" s="30" t="s">
        <v>22</v>
      </c>
      <c r="M28" s="34"/>
      <c r="N28" s="2">
        <v>5</v>
      </c>
      <c r="O28" s="2">
        <v>12</v>
      </c>
      <c r="P28" s="2">
        <v>326.8</v>
      </c>
      <c r="Q28" s="2">
        <v>4</v>
      </c>
      <c r="R28" s="2">
        <v>2</v>
      </c>
      <c r="S28" s="4">
        <f t="shared" si="5"/>
        <v>8</v>
      </c>
      <c r="T28" s="2"/>
      <c r="U28" s="20"/>
      <c r="V28" s="4">
        <f t="shared" si="7"/>
        <v>26.144000000000002</v>
      </c>
      <c r="W28" s="6"/>
    </row>
    <row r="29" spans="2:23" ht="24" customHeight="1" x14ac:dyDescent="0.25">
      <c r="B29" s="34"/>
      <c r="C29" s="32"/>
      <c r="D29" s="4" t="s">
        <v>40</v>
      </c>
      <c r="E29" s="4">
        <v>2270</v>
      </c>
      <c r="F29" s="13">
        <v>150</v>
      </c>
      <c r="G29" s="4">
        <v>25</v>
      </c>
      <c r="H29" s="4">
        <v>1</v>
      </c>
      <c r="I29" s="9">
        <f t="shared" si="8"/>
        <v>8.5124999999999993</v>
      </c>
      <c r="J29" s="32"/>
      <c r="M29" s="34"/>
      <c r="N29" s="2">
        <v>6</v>
      </c>
      <c r="O29" s="4">
        <v>12</v>
      </c>
      <c r="P29" s="16">
        <v>322</v>
      </c>
      <c r="Q29" s="4">
        <v>8</v>
      </c>
      <c r="R29" s="4">
        <v>2</v>
      </c>
      <c r="S29" s="4">
        <f t="shared" si="5"/>
        <v>16</v>
      </c>
      <c r="T29" s="4"/>
      <c r="U29" s="4"/>
      <c r="V29" s="4">
        <f t="shared" si="7"/>
        <v>51.52</v>
      </c>
      <c r="W29" s="6"/>
    </row>
    <row r="30" spans="2:23" ht="24" customHeight="1" x14ac:dyDescent="0.25">
      <c r="B30" s="34"/>
      <c r="C30" s="30" t="s">
        <v>42</v>
      </c>
      <c r="D30" s="4" t="s">
        <v>15</v>
      </c>
      <c r="E30" s="4">
        <v>656</v>
      </c>
      <c r="F30" s="13">
        <v>335</v>
      </c>
      <c r="G30" s="4">
        <v>10</v>
      </c>
      <c r="H30" s="4">
        <v>1</v>
      </c>
      <c r="I30" s="9">
        <f t="shared" ref="I30:I34" si="9">(E30*F30*G30/1000000)*H30</f>
        <v>2.1976</v>
      </c>
      <c r="J30" s="4" t="s">
        <v>13</v>
      </c>
      <c r="M30" s="35"/>
      <c r="N30" s="2">
        <v>7</v>
      </c>
      <c r="O30" s="4">
        <v>8</v>
      </c>
      <c r="P30" s="16">
        <v>380</v>
      </c>
      <c r="Q30" s="4">
        <v>5</v>
      </c>
      <c r="R30" s="2">
        <v>2</v>
      </c>
      <c r="S30" s="4">
        <f t="shared" si="5"/>
        <v>10</v>
      </c>
      <c r="T30" s="4">
        <f>(P30*S30)/100</f>
        <v>38</v>
      </c>
      <c r="U30" s="4"/>
      <c r="V30" s="4"/>
      <c r="W30" s="6"/>
    </row>
    <row r="31" spans="2:23" ht="24" customHeight="1" x14ac:dyDescent="0.25">
      <c r="B31" s="34"/>
      <c r="C31" s="31"/>
      <c r="D31" s="4" t="s">
        <v>39</v>
      </c>
      <c r="E31" s="4">
        <v>636</v>
      </c>
      <c r="F31" s="13">
        <v>315</v>
      </c>
      <c r="G31" s="4">
        <v>25</v>
      </c>
      <c r="H31" s="4">
        <v>1</v>
      </c>
      <c r="I31" s="9">
        <f t="shared" si="9"/>
        <v>5.0084999999999997</v>
      </c>
      <c r="J31" s="30" t="s">
        <v>22</v>
      </c>
      <c r="M31" s="45" t="s">
        <v>38</v>
      </c>
      <c r="N31" s="43" t="s">
        <v>39</v>
      </c>
      <c r="O31" s="43"/>
      <c r="P31" s="43"/>
      <c r="Q31" s="43"/>
      <c r="R31" s="43"/>
      <c r="S31" s="43"/>
      <c r="T31" s="43"/>
      <c r="U31" s="43"/>
      <c r="V31" s="43"/>
      <c r="W31" s="6"/>
    </row>
    <row r="32" spans="2:23" ht="24" customHeight="1" x14ac:dyDescent="0.25">
      <c r="B32" s="35"/>
      <c r="C32" s="32"/>
      <c r="D32" s="4" t="s">
        <v>40</v>
      </c>
      <c r="E32" s="4">
        <v>1802</v>
      </c>
      <c r="F32" s="11">
        <v>150</v>
      </c>
      <c r="G32" s="4">
        <v>25</v>
      </c>
      <c r="H32" s="4">
        <v>1</v>
      </c>
      <c r="I32" s="9">
        <f t="shared" si="9"/>
        <v>6.7575000000000003</v>
      </c>
      <c r="J32" s="32"/>
      <c r="M32" s="45"/>
      <c r="N32" s="2">
        <v>3</v>
      </c>
      <c r="O32" s="2">
        <v>12</v>
      </c>
      <c r="P32" s="2">
        <v>1220</v>
      </c>
      <c r="Q32" s="2">
        <v>54</v>
      </c>
      <c r="R32" s="2">
        <v>2</v>
      </c>
      <c r="S32" s="4">
        <f t="shared" si="5"/>
        <v>108</v>
      </c>
      <c r="T32" s="2"/>
      <c r="U32" s="20"/>
      <c r="V32" s="4">
        <f>(P32*S32)/100</f>
        <v>1317.6</v>
      </c>
      <c r="W32" s="6"/>
    </row>
    <row r="33" spans="3:23" ht="24" customHeight="1" x14ac:dyDescent="0.25">
      <c r="C33" s="46" t="s">
        <v>65</v>
      </c>
      <c r="D33" s="4" t="s">
        <v>15</v>
      </c>
      <c r="E33" s="4">
        <v>260</v>
      </c>
      <c r="F33" s="11">
        <v>300</v>
      </c>
      <c r="G33" s="4">
        <v>10</v>
      </c>
      <c r="H33" s="4">
        <v>1</v>
      </c>
      <c r="I33" s="9">
        <f t="shared" si="9"/>
        <v>0.78</v>
      </c>
      <c r="J33" s="4" t="s">
        <v>13</v>
      </c>
      <c r="M33" s="45"/>
      <c r="N33" s="2">
        <v>4</v>
      </c>
      <c r="O33" s="2">
        <v>12</v>
      </c>
      <c r="P33" s="4">
        <v>395</v>
      </c>
      <c r="Q33" s="4">
        <v>164</v>
      </c>
      <c r="R33" s="4">
        <v>2</v>
      </c>
      <c r="S33" s="4">
        <f t="shared" si="5"/>
        <v>328</v>
      </c>
      <c r="T33" s="4"/>
      <c r="U33" s="4"/>
      <c r="V33" s="4">
        <f>(P33*S33)/100</f>
        <v>1295.5999999999999</v>
      </c>
      <c r="W33" s="6"/>
    </row>
    <row r="34" spans="3:23" ht="24" customHeight="1" x14ac:dyDescent="0.25">
      <c r="C34" s="46"/>
      <c r="D34" s="4" t="s">
        <v>67</v>
      </c>
      <c r="E34" s="4">
        <v>240</v>
      </c>
      <c r="F34" s="11">
        <v>280</v>
      </c>
      <c r="G34" s="4">
        <v>50</v>
      </c>
      <c r="H34" s="4">
        <v>1</v>
      </c>
      <c r="I34" s="9">
        <f t="shared" si="9"/>
        <v>3.36</v>
      </c>
      <c r="J34" s="4" t="s">
        <v>22</v>
      </c>
      <c r="M34" s="45"/>
      <c r="N34" s="43" t="s">
        <v>40</v>
      </c>
      <c r="O34" s="43"/>
      <c r="P34" s="43"/>
      <c r="Q34" s="43"/>
      <c r="R34" s="43"/>
      <c r="S34" s="43"/>
      <c r="T34" s="43"/>
      <c r="U34" s="43"/>
      <c r="V34" s="43"/>
      <c r="W34" s="6"/>
    </row>
    <row r="35" spans="3:23" ht="24" customHeight="1" x14ac:dyDescent="0.25">
      <c r="C35" s="46"/>
      <c r="D35" s="4" t="s">
        <v>68</v>
      </c>
      <c r="E35" s="4">
        <v>70</v>
      </c>
      <c r="F35" s="11">
        <v>180</v>
      </c>
      <c r="G35" s="4">
        <v>55</v>
      </c>
      <c r="H35" s="4">
        <v>1</v>
      </c>
      <c r="I35" s="9">
        <f t="shared" ref="I35" si="10">(E35*F35*G35/1000000)*H35</f>
        <v>0.69299999999999995</v>
      </c>
      <c r="J35" s="4" t="s">
        <v>22</v>
      </c>
      <c r="M35" s="45"/>
      <c r="N35" s="2">
        <v>3</v>
      </c>
      <c r="O35" s="4">
        <v>12</v>
      </c>
      <c r="P35" s="16">
        <v>1220</v>
      </c>
      <c r="Q35" s="4">
        <v>32</v>
      </c>
      <c r="R35" s="4">
        <v>2</v>
      </c>
      <c r="S35" s="4">
        <f t="shared" si="5"/>
        <v>64</v>
      </c>
      <c r="T35" s="4"/>
      <c r="U35" s="4"/>
      <c r="V35" s="4">
        <f>(P35*S35)/100</f>
        <v>780.8</v>
      </c>
      <c r="W35" s="6"/>
    </row>
    <row r="36" spans="3:23" ht="24" customHeight="1" x14ac:dyDescent="0.25">
      <c r="C36" s="30" t="s">
        <v>66</v>
      </c>
      <c r="D36" s="4" t="s">
        <v>15</v>
      </c>
      <c r="E36" s="4">
        <v>224</v>
      </c>
      <c r="F36" s="11">
        <v>591</v>
      </c>
      <c r="G36" s="4">
        <v>10</v>
      </c>
      <c r="H36" s="4">
        <v>1</v>
      </c>
      <c r="I36" s="9">
        <f t="shared" ref="I36:I37" si="11">(E36*F36*G36/1000000)*H36</f>
        <v>1.3238399999999999</v>
      </c>
      <c r="J36" s="4" t="s">
        <v>13</v>
      </c>
      <c r="M36" s="45"/>
      <c r="N36" s="2">
        <v>4</v>
      </c>
      <c r="O36" s="2">
        <v>12</v>
      </c>
      <c r="P36" s="2">
        <v>395</v>
      </c>
      <c r="Q36" s="2">
        <v>32</v>
      </c>
      <c r="R36" s="2">
        <v>2</v>
      </c>
      <c r="S36" s="4">
        <f t="shared" si="5"/>
        <v>64</v>
      </c>
      <c r="T36" s="2"/>
      <c r="U36" s="20"/>
      <c r="V36" s="4">
        <f>(P36*S36)/100</f>
        <v>252.8</v>
      </c>
      <c r="W36" s="6"/>
    </row>
    <row r="37" spans="3:23" ht="24" customHeight="1" x14ac:dyDescent="0.25">
      <c r="C37" s="31"/>
      <c r="D37" s="22" t="s">
        <v>72</v>
      </c>
      <c r="E37" s="22">
        <v>204</v>
      </c>
      <c r="F37" s="23">
        <v>571</v>
      </c>
      <c r="G37" s="22">
        <v>25</v>
      </c>
      <c r="H37" s="22">
        <v>1</v>
      </c>
      <c r="I37" s="24">
        <f t="shared" si="11"/>
        <v>2.9121000000000001</v>
      </c>
      <c r="J37" s="4" t="s">
        <v>22</v>
      </c>
      <c r="M37" s="45"/>
      <c r="N37" s="2">
        <v>7</v>
      </c>
      <c r="O37" s="4">
        <v>12</v>
      </c>
      <c r="P37" s="17">
        <v>198.8</v>
      </c>
      <c r="Q37" s="4">
        <v>104</v>
      </c>
      <c r="R37" s="4">
        <v>2</v>
      </c>
      <c r="S37" s="4">
        <f t="shared" si="5"/>
        <v>208</v>
      </c>
      <c r="T37" s="4"/>
      <c r="U37" s="4"/>
      <c r="V37" s="4">
        <f>(P37*S37)/100</f>
        <v>413.50400000000002</v>
      </c>
      <c r="W37" s="6"/>
    </row>
    <row r="38" spans="3:23" ht="24" customHeight="1" x14ac:dyDescent="0.25">
      <c r="C38" s="36" t="s">
        <v>17</v>
      </c>
      <c r="D38" s="36"/>
      <c r="E38" s="36"/>
      <c r="F38" s="36"/>
      <c r="G38" s="36"/>
      <c r="H38" s="36"/>
      <c r="I38" s="5">
        <f>SUM(I5:I37)</f>
        <v>179.32081349999999</v>
      </c>
      <c r="M38" s="45"/>
      <c r="N38" s="2">
        <v>8</v>
      </c>
      <c r="O38" s="4">
        <v>12</v>
      </c>
      <c r="P38" s="16">
        <v>200</v>
      </c>
      <c r="Q38" s="4">
        <v>324</v>
      </c>
      <c r="R38" s="4">
        <v>2</v>
      </c>
      <c r="S38" s="4">
        <f t="shared" si="5"/>
        <v>648</v>
      </c>
      <c r="T38" s="4"/>
      <c r="U38" s="4"/>
      <c r="V38" s="4">
        <f>(P38*S38)/100</f>
        <v>1296</v>
      </c>
      <c r="W38" s="6"/>
    </row>
    <row r="39" spans="3:23" ht="24" customHeight="1" x14ac:dyDescent="0.25">
      <c r="C39" s="7"/>
      <c r="D39" s="7"/>
      <c r="E39" s="7"/>
      <c r="F39" s="7"/>
      <c r="G39" s="7"/>
      <c r="H39" s="8" t="s">
        <v>18</v>
      </c>
      <c r="I39" s="3">
        <f>I38*1.1</f>
        <v>197.25289484999999</v>
      </c>
      <c r="J39" s="10"/>
      <c r="M39" s="45"/>
      <c r="N39" s="2">
        <v>9</v>
      </c>
      <c r="O39" s="4">
        <v>12</v>
      </c>
      <c r="P39" s="16">
        <v>100</v>
      </c>
      <c r="Q39" s="4">
        <v>96</v>
      </c>
      <c r="R39" s="4">
        <v>2</v>
      </c>
      <c r="S39" s="4">
        <f t="shared" si="5"/>
        <v>192</v>
      </c>
      <c r="T39" s="4"/>
      <c r="U39" s="4"/>
      <c r="V39" s="4">
        <f>(P39*S39)/100</f>
        <v>192</v>
      </c>
      <c r="W39" s="6"/>
    </row>
    <row r="40" spans="3:23" ht="24" customHeight="1" x14ac:dyDescent="0.25">
      <c r="C40" s="27"/>
      <c r="D40" s="10"/>
      <c r="E40" s="10"/>
      <c r="F40" s="25"/>
      <c r="G40" s="10"/>
      <c r="H40" s="10"/>
      <c r="I40" s="26"/>
      <c r="J40" s="10"/>
      <c r="M40" s="45" t="s">
        <v>41</v>
      </c>
      <c r="N40" s="43" t="s">
        <v>39</v>
      </c>
      <c r="O40" s="43"/>
      <c r="P40" s="43"/>
      <c r="Q40" s="43"/>
      <c r="R40" s="43"/>
      <c r="S40" s="43"/>
      <c r="T40" s="43"/>
      <c r="U40" s="43"/>
      <c r="V40" s="43"/>
      <c r="W40" s="6"/>
    </row>
    <row r="41" spans="3:23" ht="24" customHeight="1" x14ac:dyDescent="0.25">
      <c r="C41" s="27"/>
      <c r="D41" s="10"/>
      <c r="E41" s="10"/>
      <c r="F41" s="25"/>
      <c r="G41" s="10"/>
      <c r="H41" s="10"/>
      <c r="I41" s="26"/>
      <c r="J41" s="10"/>
      <c r="M41" s="45"/>
      <c r="N41" s="2">
        <v>5</v>
      </c>
      <c r="O41" s="2">
        <v>12</v>
      </c>
      <c r="P41" s="2">
        <v>800</v>
      </c>
      <c r="Q41" s="2">
        <v>50</v>
      </c>
      <c r="R41" s="2">
        <v>1</v>
      </c>
      <c r="S41" s="4">
        <f t="shared" ref="S41:S42" si="12">Q41*R41</f>
        <v>50</v>
      </c>
      <c r="T41" s="2"/>
      <c r="U41" s="20"/>
      <c r="V41" s="4">
        <f>(P41*S41)/100</f>
        <v>400</v>
      </c>
      <c r="W41" s="6"/>
    </row>
    <row r="42" spans="3:23" ht="24" customHeight="1" x14ac:dyDescent="0.25">
      <c r="C42" s="27"/>
      <c r="D42" s="10"/>
      <c r="E42" s="10"/>
      <c r="F42" s="25"/>
      <c r="G42" s="10"/>
      <c r="H42" s="43" t="s">
        <v>19</v>
      </c>
      <c r="I42" s="3">
        <f>I5+I8+I11+I14+I17+I18+I19+I20+I21+I24+I27+I30+I33+I36</f>
        <v>64.064050000000009</v>
      </c>
      <c r="J42" s="2" t="s">
        <v>13</v>
      </c>
      <c r="M42" s="45"/>
      <c r="N42" s="2">
        <v>6</v>
      </c>
      <c r="O42" s="2">
        <v>12</v>
      </c>
      <c r="P42" s="4">
        <v>365</v>
      </c>
      <c r="Q42" s="4">
        <v>108</v>
      </c>
      <c r="R42" s="4">
        <v>1</v>
      </c>
      <c r="S42" s="4">
        <f t="shared" si="12"/>
        <v>108</v>
      </c>
      <c r="T42" s="4"/>
      <c r="U42" s="4"/>
      <c r="V42" s="4">
        <f>(P42*S42)/100</f>
        <v>394.2</v>
      </c>
      <c r="W42" s="6"/>
    </row>
    <row r="43" spans="3:23" ht="24" customHeight="1" x14ac:dyDescent="0.25">
      <c r="C43" s="27"/>
      <c r="D43" s="10"/>
      <c r="E43" s="10"/>
      <c r="F43" s="25"/>
      <c r="G43" s="10"/>
      <c r="H43" s="43"/>
      <c r="I43" s="3">
        <f>I6+I7+I9+I10+I12+I13+I15+I16+I25+I26+I28+I29+I31+I32+I34+I37</f>
        <v>100.4637635</v>
      </c>
      <c r="J43" s="2" t="s">
        <v>22</v>
      </c>
      <c r="M43" s="45"/>
      <c r="N43" s="43" t="s">
        <v>40</v>
      </c>
      <c r="O43" s="43"/>
      <c r="P43" s="43"/>
      <c r="Q43" s="43"/>
      <c r="R43" s="43"/>
      <c r="S43" s="43"/>
      <c r="T43" s="43"/>
      <c r="U43" s="43"/>
      <c r="V43" s="43"/>
      <c r="W43" s="6"/>
    </row>
    <row r="44" spans="3:23" ht="24" customHeight="1" x14ac:dyDescent="0.25">
      <c r="C44" s="27"/>
      <c r="D44" s="10"/>
      <c r="E44" s="10"/>
      <c r="F44" s="25"/>
      <c r="G44" s="10"/>
      <c r="H44" s="43"/>
      <c r="I44" s="3">
        <f>I22+I23</f>
        <v>14.1</v>
      </c>
      <c r="J44" s="2" t="s">
        <v>64</v>
      </c>
      <c r="M44" s="45"/>
      <c r="N44" s="2">
        <v>5</v>
      </c>
      <c r="O44" s="4">
        <v>12</v>
      </c>
      <c r="P44" s="16">
        <v>800</v>
      </c>
      <c r="Q44" s="4">
        <v>32</v>
      </c>
      <c r="R44" s="4">
        <v>1</v>
      </c>
      <c r="S44" s="4">
        <f t="shared" ref="S44:S48" si="13">Q44*R44</f>
        <v>32</v>
      </c>
      <c r="T44" s="4"/>
      <c r="U44" s="4"/>
      <c r="V44" s="4">
        <f>(P44*S44)/100</f>
        <v>256</v>
      </c>
      <c r="W44" s="6"/>
    </row>
    <row r="45" spans="3:23" ht="24" customHeight="1" x14ac:dyDescent="0.25">
      <c r="I45" s="12"/>
      <c r="J45" s="6"/>
      <c r="M45" s="45"/>
      <c r="N45" s="2">
        <v>6</v>
      </c>
      <c r="O45" s="2">
        <v>12</v>
      </c>
      <c r="P45" s="2">
        <v>365</v>
      </c>
      <c r="Q45" s="2">
        <v>32</v>
      </c>
      <c r="R45" s="2">
        <v>1</v>
      </c>
      <c r="S45" s="4">
        <f t="shared" si="13"/>
        <v>32</v>
      </c>
      <c r="T45" s="2"/>
      <c r="U45" s="20"/>
      <c r="V45" s="4">
        <f>(P45*S45)/100</f>
        <v>116.8</v>
      </c>
      <c r="W45" s="6"/>
    </row>
    <row r="46" spans="3:23" ht="24" customHeight="1" x14ac:dyDescent="0.25">
      <c r="J46" s="10"/>
      <c r="M46" s="45"/>
      <c r="N46" s="2">
        <v>7</v>
      </c>
      <c r="O46" s="4">
        <v>12</v>
      </c>
      <c r="P46" s="17">
        <v>198.8</v>
      </c>
      <c r="Q46" s="4">
        <v>96</v>
      </c>
      <c r="R46" s="4">
        <v>1</v>
      </c>
      <c r="S46" s="4">
        <f t="shared" si="13"/>
        <v>96</v>
      </c>
      <c r="T46" s="4"/>
      <c r="U46" s="4"/>
      <c r="V46" s="4">
        <f>(P46*S46)/100</f>
        <v>190.84800000000004</v>
      </c>
      <c r="W46" s="6"/>
    </row>
    <row r="47" spans="3:23" ht="24" customHeight="1" x14ac:dyDescent="0.25">
      <c r="J47" s="10"/>
      <c r="M47" s="45"/>
      <c r="N47" s="2">
        <v>8</v>
      </c>
      <c r="O47" s="4">
        <v>12</v>
      </c>
      <c r="P47" s="16">
        <v>200</v>
      </c>
      <c r="Q47" s="4">
        <v>212</v>
      </c>
      <c r="R47" s="4">
        <v>1</v>
      </c>
      <c r="S47" s="4">
        <f t="shared" si="13"/>
        <v>212</v>
      </c>
      <c r="T47" s="4"/>
      <c r="U47" s="4"/>
      <c r="V47" s="4">
        <f>(P47*S47)/100</f>
        <v>424</v>
      </c>
      <c r="W47" s="6"/>
    </row>
    <row r="48" spans="3:23" ht="24" customHeight="1" x14ac:dyDescent="0.25">
      <c r="C48" s="6"/>
      <c r="D48" s="6"/>
      <c r="E48" s="6"/>
      <c r="F48" s="6"/>
      <c r="G48" s="15"/>
      <c r="M48" s="45"/>
      <c r="N48" s="2">
        <v>9</v>
      </c>
      <c r="O48" s="4">
        <v>12</v>
      </c>
      <c r="P48" s="16">
        <v>100</v>
      </c>
      <c r="Q48" s="4">
        <v>96</v>
      </c>
      <c r="R48" s="4">
        <v>1</v>
      </c>
      <c r="S48" s="4">
        <f t="shared" si="13"/>
        <v>96</v>
      </c>
      <c r="T48" s="4"/>
      <c r="U48" s="4"/>
      <c r="V48" s="4">
        <f>(P48*S48)/100</f>
        <v>96</v>
      </c>
      <c r="W48" s="6"/>
    </row>
    <row r="49" spans="9:23" ht="24" customHeight="1" x14ac:dyDescent="0.25">
      <c r="M49" s="45" t="s">
        <v>42</v>
      </c>
      <c r="N49" s="43" t="s">
        <v>39</v>
      </c>
      <c r="O49" s="43"/>
      <c r="P49" s="43"/>
      <c r="Q49" s="43"/>
      <c r="R49" s="43"/>
      <c r="S49" s="43"/>
      <c r="T49" s="43"/>
      <c r="U49" s="43"/>
      <c r="V49" s="43"/>
      <c r="W49" s="6"/>
    </row>
    <row r="50" spans="9:23" ht="24" customHeight="1" x14ac:dyDescent="0.25">
      <c r="M50" s="45"/>
      <c r="N50" s="2">
        <v>1</v>
      </c>
      <c r="O50" s="2">
        <v>12</v>
      </c>
      <c r="P50" s="2">
        <v>626</v>
      </c>
      <c r="Q50" s="2">
        <v>42</v>
      </c>
      <c r="R50" s="2">
        <v>1</v>
      </c>
      <c r="S50" s="4">
        <f t="shared" ref="S50:S51" si="14">Q50*R50</f>
        <v>42</v>
      </c>
      <c r="T50" s="2"/>
      <c r="U50" s="20"/>
      <c r="V50" s="4">
        <f>(P50*S50)/100</f>
        <v>262.92</v>
      </c>
      <c r="W50" s="6"/>
    </row>
    <row r="51" spans="9:23" ht="24" customHeight="1" x14ac:dyDescent="0.25">
      <c r="I51" s="12"/>
      <c r="M51" s="45"/>
      <c r="N51" s="2">
        <v>2</v>
      </c>
      <c r="O51" s="2">
        <v>12</v>
      </c>
      <c r="P51" s="4">
        <v>305</v>
      </c>
      <c r="Q51" s="4">
        <v>84</v>
      </c>
      <c r="R51" s="4">
        <v>1</v>
      </c>
      <c r="S51" s="4">
        <f t="shared" si="14"/>
        <v>84</v>
      </c>
      <c r="T51" s="4"/>
      <c r="U51" s="4"/>
      <c r="V51" s="4">
        <f>(P51*S51)/100</f>
        <v>256.2</v>
      </c>
      <c r="W51" s="6"/>
    </row>
    <row r="52" spans="9:23" ht="24" customHeight="1" x14ac:dyDescent="0.25">
      <c r="I52" s="12"/>
      <c r="M52" s="45"/>
      <c r="N52" s="43" t="s">
        <v>40</v>
      </c>
      <c r="O52" s="43"/>
      <c r="P52" s="43"/>
      <c r="Q52" s="43"/>
      <c r="R52" s="43"/>
      <c r="S52" s="43"/>
      <c r="T52" s="43"/>
      <c r="U52" s="43"/>
      <c r="V52" s="43"/>
      <c r="W52" s="6"/>
    </row>
    <row r="53" spans="9:23" ht="24" customHeight="1" x14ac:dyDescent="0.25">
      <c r="I53" s="12"/>
      <c r="M53" s="45"/>
      <c r="N53" s="2">
        <v>1</v>
      </c>
      <c r="O53" s="4">
        <v>12</v>
      </c>
      <c r="P53" s="16">
        <v>626</v>
      </c>
      <c r="Q53" s="4">
        <v>32</v>
      </c>
      <c r="R53" s="4">
        <v>1</v>
      </c>
      <c r="S53" s="4">
        <f t="shared" ref="S53:S68" si="15">Q53*R53</f>
        <v>32</v>
      </c>
      <c r="T53" s="4"/>
      <c r="U53" s="4"/>
      <c r="V53" s="4">
        <f>(P53*S53)/100</f>
        <v>200.32</v>
      </c>
      <c r="W53" s="6"/>
    </row>
    <row r="54" spans="9:23" ht="24" customHeight="1" x14ac:dyDescent="0.25">
      <c r="I54" s="12"/>
      <c r="M54" s="45"/>
      <c r="N54" s="2">
        <v>2</v>
      </c>
      <c r="O54" s="2">
        <v>12</v>
      </c>
      <c r="P54" s="2">
        <v>305</v>
      </c>
      <c r="Q54" s="2">
        <v>32</v>
      </c>
      <c r="R54" s="2">
        <v>1</v>
      </c>
      <c r="S54" s="4">
        <f t="shared" si="15"/>
        <v>32</v>
      </c>
      <c r="T54" s="2"/>
      <c r="U54" s="20"/>
      <c r="V54" s="4">
        <f>(P54*S54)/100</f>
        <v>97.6</v>
      </c>
      <c r="W54" s="6"/>
    </row>
    <row r="55" spans="9:23" ht="24" customHeight="1" x14ac:dyDescent="0.25">
      <c r="I55" s="12"/>
      <c r="M55" s="45"/>
      <c r="N55" s="2">
        <v>7</v>
      </c>
      <c r="O55" s="4">
        <v>12</v>
      </c>
      <c r="P55" s="17">
        <v>198.8</v>
      </c>
      <c r="Q55" s="4">
        <v>80</v>
      </c>
      <c r="R55" s="4">
        <v>1</v>
      </c>
      <c r="S55" s="4">
        <f t="shared" si="15"/>
        <v>80</v>
      </c>
      <c r="T55" s="4"/>
      <c r="U55" s="4"/>
      <c r="V55" s="4">
        <f>(P55*S55)/100</f>
        <v>159.04</v>
      </c>
      <c r="W55" s="6"/>
    </row>
    <row r="56" spans="9:23" ht="24" customHeight="1" x14ac:dyDescent="0.25">
      <c r="I56" s="12"/>
      <c r="M56" s="45"/>
      <c r="N56" s="2">
        <v>8</v>
      </c>
      <c r="O56" s="4">
        <v>12</v>
      </c>
      <c r="P56" s="16">
        <v>200</v>
      </c>
      <c r="Q56" s="4">
        <v>164</v>
      </c>
      <c r="R56" s="4">
        <v>1</v>
      </c>
      <c r="S56" s="4">
        <f t="shared" si="15"/>
        <v>164</v>
      </c>
      <c r="T56" s="4"/>
      <c r="U56" s="4"/>
      <c r="V56" s="4">
        <f>(P56*S56)/100</f>
        <v>328</v>
      </c>
      <c r="W56" s="6"/>
    </row>
    <row r="57" spans="9:23" ht="24" customHeight="1" x14ac:dyDescent="0.25">
      <c r="I57" s="12"/>
      <c r="M57" s="45"/>
      <c r="N57" s="2">
        <v>9</v>
      </c>
      <c r="O57" s="4">
        <v>12</v>
      </c>
      <c r="P57" s="16">
        <v>100</v>
      </c>
      <c r="Q57" s="4">
        <v>96</v>
      </c>
      <c r="R57" s="4">
        <v>1</v>
      </c>
      <c r="S57" s="4">
        <f t="shared" si="15"/>
        <v>96</v>
      </c>
      <c r="T57" s="4"/>
      <c r="U57" s="4"/>
      <c r="V57" s="4">
        <f>(P57*S57)/100</f>
        <v>96</v>
      </c>
      <c r="W57" s="6"/>
    </row>
    <row r="58" spans="9:23" ht="24" customHeight="1" x14ac:dyDescent="0.25">
      <c r="I58" s="12"/>
      <c r="M58" s="48" t="s">
        <v>71</v>
      </c>
      <c r="N58" s="43" t="s">
        <v>69</v>
      </c>
      <c r="O58" s="43"/>
      <c r="P58" s="43"/>
      <c r="Q58" s="43"/>
      <c r="R58" s="43"/>
      <c r="S58" s="43"/>
      <c r="T58" s="43"/>
      <c r="U58" s="43"/>
      <c r="V58" s="43"/>
      <c r="W58" s="6"/>
    </row>
    <row r="59" spans="9:23" ht="24" customHeight="1" x14ac:dyDescent="0.25">
      <c r="I59" s="12"/>
      <c r="M59" s="48"/>
      <c r="N59" s="2">
        <v>1</v>
      </c>
      <c r="O59" s="4">
        <v>12</v>
      </c>
      <c r="P59" s="16">
        <v>235</v>
      </c>
      <c r="Q59" s="4">
        <v>15</v>
      </c>
      <c r="R59" s="4">
        <v>1</v>
      </c>
      <c r="S59" s="4">
        <f t="shared" si="15"/>
        <v>15</v>
      </c>
      <c r="T59" s="4"/>
      <c r="U59" s="4"/>
      <c r="V59" s="4">
        <f>(P59*S59)/100</f>
        <v>35.25</v>
      </c>
      <c r="W59" s="6"/>
    </row>
    <row r="60" spans="9:23" ht="24" customHeight="1" x14ac:dyDescent="0.25">
      <c r="I60" s="12"/>
      <c r="M60" s="48"/>
      <c r="N60" s="2">
        <v>2</v>
      </c>
      <c r="O60" s="4">
        <v>12</v>
      </c>
      <c r="P60" s="16">
        <v>275</v>
      </c>
      <c r="Q60" s="4">
        <v>13</v>
      </c>
      <c r="R60" s="4">
        <v>1</v>
      </c>
      <c r="S60" s="4">
        <f t="shared" si="15"/>
        <v>13</v>
      </c>
      <c r="T60" s="4"/>
      <c r="U60" s="4"/>
      <c r="V60" s="4">
        <f t="shared" ref="V60:V63" si="16">(P60*S60)/100</f>
        <v>35.75</v>
      </c>
      <c r="W60" s="6"/>
    </row>
    <row r="61" spans="9:23" ht="24" customHeight="1" x14ac:dyDescent="0.25">
      <c r="I61" s="12"/>
      <c r="M61" s="48"/>
      <c r="N61" s="2">
        <v>3</v>
      </c>
      <c r="O61" s="4">
        <v>12</v>
      </c>
      <c r="P61" s="16">
        <v>206</v>
      </c>
      <c r="Q61" s="4">
        <v>5</v>
      </c>
      <c r="R61" s="4">
        <v>1</v>
      </c>
      <c r="S61" s="4">
        <f t="shared" si="15"/>
        <v>5</v>
      </c>
      <c r="T61" s="4"/>
      <c r="U61" s="4"/>
      <c r="V61" s="4">
        <f t="shared" si="16"/>
        <v>10.3</v>
      </c>
      <c r="W61" s="6"/>
    </row>
    <row r="62" spans="9:23" ht="24" customHeight="1" x14ac:dyDescent="0.25">
      <c r="I62" s="12"/>
      <c r="M62" s="48"/>
      <c r="N62" s="2">
        <v>4</v>
      </c>
      <c r="O62" s="4">
        <v>12</v>
      </c>
      <c r="P62" s="16">
        <v>96</v>
      </c>
      <c r="Q62" s="4">
        <v>12</v>
      </c>
      <c r="R62" s="4">
        <v>1</v>
      </c>
      <c r="S62" s="4">
        <f t="shared" si="15"/>
        <v>12</v>
      </c>
      <c r="T62" s="4"/>
      <c r="U62" s="4"/>
      <c r="V62" s="4">
        <f t="shared" si="16"/>
        <v>11.52</v>
      </c>
      <c r="W62" s="6"/>
    </row>
    <row r="63" spans="9:23" ht="24" customHeight="1" x14ac:dyDescent="0.25">
      <c r="I63" s="12"/>
      <c r="M63" s="48"/>
      <c r="N63" s="2">
        <v>5</v>
      </c>
      <c r="O63" s="4">
        <v>12</v>
      </c>
      <c r="P63" s="16">
        <v>111</v>
      </c>
      <c r="Q63" s="4">
        <v>12</v>
      </c>
      <c r="R63" s="4">
        <v>1</v>
      </c>
      <c r="S63" s="4">
        <f t="shared" si="15"/>
        <v>12</v>
      </c>
      <c r="T63" s="4"/>
      <c r="U63" s="4"/>
      <c r="V63" s="4">
        <f t="shared" si="16"/>
        <v>13.32</v>
      </c>
      <c r="W63" s="6"/>
    </row>
    <row r="64" spans="9:23" ht="24" customHeight="1" x14ac:dyDescent="0.25">
      <c r="I64" s="12"/>
      <c r="M64" s="48"/>
      <c r="N64" s="20">
        <v>6</v>
      </c>
      <c r="O64" s="4">
        <v>10</v>
      </c>
      <c r="P64" s="16">
        <v>496</v>
      </c>
      <c r="Q64" s="4">
        <v>8</v>
      </c>
      <c r="R64" s="4">
        <v>1</v>
      </c>
      <c r="S64" s="4">
        <f t="shared" si="15"/>
        <v>8</v>
      </c>
      <c r="T64" s="4"/>
      <c r="U64" s="4">
        <f>(P64*S64)/100</f>
        <v>39.68</v>
      </c>
      <c r="V64" s="4"/>
      <c r="W64" s="6"/>
    </row>
    <row r="65" spans="13:23" ht="24" customHeight="1" x14ac:dyDescent="0.25">
      <c r="M65" s="48"/>
      <c r="N65" s="2">
        <v>7</v>
      </c>
      <c r="O65" s="4">
        <v>10</v>
      </c>
      <c r="P65" s="16">
        <v>221</v>
      </c>
      <c r="Q65" s="4">
        <v>8</v>
      </c>
      <c r="R65" s="4">
        <v>1</v>
      </c>
      <c r="S65" s="4">
        <f t="shared" si="15"/>
        <v>8</v>
      </c>
      <c r="T65" s="4"/>
      <c r="U65" s="4">
        <f>(P65*S65)/100</f>
        <v>17.68</v>
      </c>
      <c r="V65" s="4"/>
      <c r="W65" s="6"/>
    </row>
    <row r="66" spans="13:23" ht="28.5" customHeight="1" x14ac:dyDescent="0.25">
      <c r="M66" s="45" t="s">
        <v>74</v>
      </c>
      <c r="N66" s="43" t="s">
        <v>73</v>
      </c>
      <c r="O66" s="43"/>
      <c r="P66" s="43"/>
      <c r="Q66" s="43"/>
      <c r="R66" s="43"/>
      <c r="S66" s="43"/>
      <c r="T66" s="43"/>
      <c r="U66" s="43"/>
      <c r="V66" s="43"/>
      <c r="W66" s="6"/>
    </row>
    <row r="67" spans="13:23" ht="28.5" customHeight="1" x14ac:dyDescent="0.25">
      <c r="M67" s="45"/>
      <c r="N67" s="20">
        <v>1</v>
      </c>
      <c r="O67" s="4">
        <v>8</v>
      </c>
      <c r="P67" s="16">
        <v>629</v>
      </c>
      <c r="Q67" s="4">
        <v>14</v>
      </c>
      <c r="R67" s="4">
        <v>1</v>
      </c>
      <c r="S67" s="4">
        <f t="shared" si="15"/>
        <v>14</v>
      </c>
      <c r="T67" s="4">
        <f>(P67*S67)/100</f>
        <v>88.06</v>
      </c>
      <c r="U67" s="4"/>
      <c r="V67" s="4"/>
      <c r="W67" s="6"/>
    </row>
    <row r="68" spans="13:23" ht="28.5" customHeight="1" x14ac:dyDescent="0.25">
      <c r="M68" s="45"/>
      <c r="N68" s="20">
        <v>2</v>
      </c>
      <c r="O68" s="4">
        <v>8</v>
      </c>
      <c r="P68" s="16">
        <v>264</v>
      </c>
      <c r="Q68" s="4">
        <v>39</v>
      </c>
      <c r="R68" s="4">
        <v>1</v>
      </c>
      <c r="S68" s="4">
        <f t="shared" si="15"/>
        <v>39</v>
      </c>
      <c r="T68" s="4">
        <f>(P68*S68)/100</f>
        <v>102.96</v>
      </c>
      <c r="U68" s="4"/>
      <c r="V68" s="4"/>
      <c r="W68" s="6"/>
    </row>
    <row r="69" spans="13:23" x14ac:dyDescent="0.25">
      <c r="N69" s="44" t="s">
        <v>52</v>
      </c>
      <c r="O69" s="44"/>
      <c r="P69" s="44"/>
      <c r="Q69" s="44"/>
      <c r="R69" s="44"/>
      <c r="S69" s="44"/>
      <c r="T69" s="3">
        <f>SUM(T7:T10)+SUM(T12:T16)+SUM(T18:T23)+SUM(T25:T30)+SUM(T32:T33)+SUM(T35:T39)+SUM(T41:T42)+SUM(T44:T48)+SUM(T50:T51)+SUM(T53:T57)+SUM(T59:T65)+SUM(T67:T68)</f>
        <v>378.41999999999996</v>
      </c>
      <c r="U69" s="3">
        <f t="shared" ref="U69:V69" si="17">SUM(U7:U10)+SUM(U12:U16)+SUM(U18:U23)+SUM(U25:U30)+SUM(U32:U33)+SUM(U35:U39)+SUM(U41:U42)+SUM(U44:U48)+SUM(U50:U51)+SUM(U53:U57)+SUM(U59:U65)+SUM(U67:U68)</f>
        <v>57.36</v>
      </c>
      <c r="V69" s="3">
        <f t="shared" si="17"/>
        <v>10688.823999999999</v>
      </c>
      <c r="W69" s="6"/>
    </row>
    <row r="70" spans="13:23" x14ac:dyDescent="0.25">
      <c r="N70" s="44" t="s">
        <v>53</v>
      </c>
      <c r="O70" s="44"/>
      <c r="P70" s="44"/>
      <c r="Q70" s="44"/>
      <c r="R70" s="44"/>
      <c r="S70" s="44"/>
      <c r="T70" s="2">
        <v>0.39500000000000002</v>
      </c>
      <c r="U70" s="20">
        <v>0.61699999999999999</v>
      </c>
      <c r="V70" s="2">
        <v>0.88800000000000001</v>
      </c>
      <c r="W70" s="6"/>
    </row>
    <row r="71" spans="13:23" x14ac:dyDescent="0.25">
      <c r="N71" s="44" t="s">
        <v>54</v>
      </c>
      <c r="O71" s="44"/>
      <c r="P71" s="44"/>
      <c r="Q71" s="44"/>
      <c r="R71" s="44"/>
      <c r="S71" s="44"/>
      <c r="T71" s="19">
        <f>T69*T70</f>
        <v>149.4759</v>
      </c>
      <c r="U71" s="19">
        <f t="shared" ref="U71:V71" si="18">U69*U70</f>
        <v>35.391120000000001</v>
      </c>
      <c r="V71" s="19">
        <f t="shared" si="18"/>
        <v>9491.6757119999984</v>
      </c>
      <c r="W71" s="18" t="s">
        <v>18</v>
      </c>
    </row>
    <row r="72" spans="13:23" ht="15.75" x14ac:dyDescent="0.25">
      <c r="N72" s="44" t="s">
        <v>55</v>
      </c>
      <c r="O72" s="44"/>
      <c r="P72" s="44"/>
      <c r="Q72" s="44"/>
      <c r="R72" s="44"/>
      <c r="S72" s="44"/>
      <c r="T72" s="47">
        <f>SUM(T71:V71)</f>
        <v>9676.5427319999981</v>
      </c>
      <c r="U72" s="47"/>
      <c r="V72" s="47"/>
      <c r="W72" s="2">
        <f>T72*1.1</f>
        <v>10644.197005199998</v>
      </c>
    </row>
  </sheetData>
  <mergeCells count="62">
    <mergeCell ref="N70:S70"/>
    <mergeCell ref="N71:S71"/>
    <mergeCell ref="N72:S72"/>
    <mergeCell ref="T72:V72"/>
    <mergeCell ref="H42:H44"/>
    <mergeCell ref="M40:M48"/>
    <mergeCell ref="M49:M57"/>
    <mergeCell ref="N49:V49"/>
    <mergeCell ref="N52:V52"/>
    <mergeCell ref="N40:V40"/>
    <mergeCell ref="N43:V43"/>
    <mergeCell ref="N58:V58"/>
    <mergeCell ref="M58:M65"/>
    <mergeCell ref="N66:V66"/>
    <mergeCell ref="M66:M68"/>
    <mergeCell ref="N23:V23"/>
    <mergeCell ref="M23:M30"/>
    <mergeCell ref="C33:C35"/>
    <mergeCell ref="C30:C32"/>
    <mergeCell ref="J31:J32"/>
    <mergeCell ref="C36:C37"/>
    <mergeCell ref="N69:S69"/>
    <mergeCell ref="N31:V31"/>
    <mergeCell ref="N34:V34"/>
    <mergeCell ref="M31:M39"/>
    <mergeCell ref="J15:J16"/>
    <mergeCell ref="C17:C20"/>
    <mergeCell ref="N2:V2"/>
    <mergeCell ref="N3:N5"/>
    <mergeCell ref="O3:O4"/>
    <mergeCell ref="P3:P4"/>
    <mergeCell ref="Q3:Q4"/>
    <mergeCell ref="R3:R4"/>
    <mergeCell ref="S3:S4"/>
    <mergeCell ref="T3:V3"/>
    <mergeCell ref="T4:V4"/>
    <mergeCell ref="N6:V6"/>
    <mergeCell ref="N11:V11"/>
    <mergeCell ref="N17:V17"/>
    <mergeCell ref="M6:M22"/>
    <mergeCell ref="B5:B20"/>
    <mergeCell ref="J17:J20"/>
    <mergeCell ref="C38:H38"/>
    <mergeCell ref="C21:C23"/>
    <mergeCell ref="J22:J23"/>
    <mergeCell ref="C8:C10"/>
    <mergeCell ref="J9:J10"/>
    <mergeCell ref="B21:B23"/>
    <mergeCell ref="C24:C26"/>
    <mergeCell ref="J25:J26"/>
    <mergeCell ref="C27:C29"/>
    <mergeCell ref="J28:J29"/>
    <mergeCell ref="B24:B32"/>
    <mergeCell ref="C11:C13"/>
    <mergeCell ref="J12:J13"/>
    <mergeCell ref="C14:C16"/>
    <mergeCell ref="C2:J2"/>
    <mergeCell ref="C3:C4"/>
    <mergeCell ref="D3:D4"/>
    <mergeCell ref="J3:J4"/>
    <mergeCell ref="C5:C7"/>
    <mergeCell ref="J6:J7"/>
  </mergeCells>
  <pageMargins left="0.70866141732283472" right="0.70866141732283472" top="0.74803149606299213" bottom="0.74803149606299213" header="0.31496062992125984" footer="0.31496062992125984"/>
  <pageSetup paperSize="9" scale="45" fitToWidth="0" orientation="portrait" r:id="rId1"/>
  <rowBreaks count="1" manualBreakCount="1">
    <brk id="77" max="23" man="1"/>
  </rowBreaks>
  <colBreaks count="2" manualBreakCount="2">
    <brk id="11" max="68" man="1"/>
    <brk id="24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2024-08-08T08:59:20Z</dcterms:modified>
</cp:coreProperties>
</file>