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71903\Desktop\"/>
    </mc:Choice>
  </mc:AlternateContent>
  <xr:revisionPtr revIDLastSave="0" documentId="13_ncr:1_{C7E5CEB0-0707-40A0-A496-4FC9714754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danie 1 - ISE Czerwieńsk" sheetId="9" r:id="rId1"/>
    <sheet name="Zadanie 2 - ISE Zbąszynek" sheetId="10" r:id="rId2"/>
    <sheet name="Zadanie 3 - ISE Krzyż Wlkp." sheetId="11" r:id="rId3"/>
  </sheets>
  <definedNames>
    <definedName name="_xlnm._FilterDatabase" localSheetId="0" hidden="1">'Zadanie 1 - ISE Czerwieńsk'!$A$6:$R$42</definedName>
    <definedName name="_xlnm._FilterDatabase" localSheetId="1" hidden="1">'Zadanie 2 - ISE Zbąszynek'!$A$5:$R$32</definedName>
    <definedName name="_xlnm._FilterDatabase" localSheetId="2" hidden="1">'Zadanie 3 - ISE Krzyż Wlkp.'!$A$5:$R$29</definedName>
    <definedName name="_xlnm.Print_Area" localSheetId="0">'Zadanie 1 - ISE Czerwieńsk'!$A$1:$M$43</definedName>
    <definedName name="_xlnm.Print_Area" localSheetId="1">'Zadanie 2 - ISE Zbąszynek'!$A$1:$M$32</definedName>
    <definedName name="_xlnm.Print_Area" localSheetId="2">'Zadanie 3 - ISE Krzyż Wlkp.'!$A$1:$M$29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1" l="1"/>
  <c r="M20" i="10" l="1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7" i="11"/>
  <c r="M33" i="9"/>
  <c r="M34" i="9"/>
  <c r="M42" i="10"/>
  <c r="L42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8" i="11"/>
  <c r="L7" i="11"/>
  <c r="F30" i="11"/>
  <c r="F31" i="11"/>
  <c r="H28" i="11"/>
  <c r="J28" i="11" s="1"/>
  <c r="H29" i="11"/>
  <c r="J29" i="11" s="1"/>
  <c r="F41" i="10"/>
  <c r="K33" i="10"/>
  <c r="K34" i="10"/>
  <c r="K35" i="10"/>
  <c r="K36" i="10"/>
  <c r="K37" i="10"/>
  <c r="J33" i="10"/>
  <c r="J34" i="10"/>
  <c r="J35" i="10"/>
  <c r="J36" i="10"/>
  <c r="J37" i="10"/>
  <c r="H33" i="10"/>
  <c r="H34" i="10"/>
  <c r="H35" i="10"/>
  <c r="H36" i="10"/>
  <c r="H37" i="10"/>
  <c r="H8" i="10"/>
  <c r="L8" i="10" s="1"/>
  <c r="H9" i="10"/>
  <c r="L9" i="10" s="1"/>
  <c r="H10" i="10"/>
  <c r="J10" i="10" s="1"/>
  <c r="H11" i="10"/>
  <c r="L11" i="10" s="1"/>
  <c r="H12" i="10"/>
  <c r="L12" i="10" s="1"/>
  <c r="H13" i="10"/>
  <c r="L13" i="10" s="1"/>
  <c r="H14" i="10"/>
  <c r="L14" i="10" s="1"/>
  <c r="H15" i="10"/>
  <c r="L15" i="10" s="1"/>
  <c r="H16" i="10"/>
  <c r="L16" i="10" s="1"/>
  <c r="H17" i="10"/>
  <c r="L17" i="10" s="1"/>
  <c r="H18" i="10"/>
  <c r="L18" i="10" s="1"/>
  <c r="H19" i="10"/>
  <c r="L19" i="10" s="1"/>
  <c r="H20" i="10"/>
  <c r="H21" i="10"/>
  <c r="H22" i="10"/>
  <c r="J22" i="10" s="1"/>
  <c r="H23" i="10"/>
  <c r="H24" i="10"/>
  <c r="H25" i="10"/>
  <c r="H26" i="10"/>
  <c r="J26" i="10" s="1"/>
  <c r="H27" i="10"/>
  <c r="H28" i="10"/>
  <c r="H29" i="10"/>
  <c r="H30" i="10"/>
  <c r="H31" i="10"/>
  <c r="H32" i="10"/>
  <c r="H38" i="10"/>
  <c r="H39" i="10"/>
  <c r="H40" i="10"/>
  <c r="H7" i="9"/>
  <c r="L7" i="9" s="1"/>
  <c r="H8" i="9"/>
  <c r="J8" i="9" s="1"/>
  <c r="H9" i="9"/>
  <c r="J9" i="9" s="1"/>
  <c r="K9" i="9" s="1"/>
  <c r="M9" i="9" s="1"/>
  <c r="H10" i="9"/>
  <c r="J10" i="9" s="1"/>
  <c r="H11" i="9"/>
  <c r="J11" i="9" s="1"/>
  <c r="H12" i="9"/>
  <c r="J12" i="9" s="1"/>
  <c r="H13" i="9"/>
  <c r="J13" i="9" s="1"/>
  <c r="K13" i="9" s="1"/>
  <c r="M13" i="9" s="1"/>
  <c r="H14" i="9"/>
  <c r="L14" i="9" s="1"/>
  <c r="H15" i="9"/>
  <c r="L15" i="9" s="1"/>
  <c r="H16" i="9"/>
  <c r="J16" i="9" s="1"/>
  <c r="H17" i="9"/>
  <c r="H18" i="9"/>
  <c r="L18" i="9" s="1"/>
  <c r="H19" i="9"/>
  <c r="L19" i="9" s="1"/>
  <c r="J19" i="9"/>
  <c r="H20" i="9"/>
  <c r="J20" i="9" s="1"/>
  <c r="H21" i="9"/>
  <c r="J21" i="9" s="1"/>
  <c r="K21" i="9" s="1"/>
  <c r="M21" i="9" s="1"/>
  <c r="H22" i="9"/>
  <c r="J22" i="9" s="1"/>
  <c r="H23" i="9"/>
  <c r="J23" i="9" s="1"/>
  <c r="H24" i="9"/>
  <c r="J24" i="9" s="1"/>
  <c r="H25" i="9"/>
  <c r="J25" i="9" s="1"/>
  <c r="K25" i="9" s="1"/>
  <c r="M25" i="9" s="1"/>
  <c r="H26" i="9"/>
  <c r="L26" i="9" s="1"/>
  <c r="J26" i="9"/>
  <c r="K26" i="9"/>
  <c r="M26" i="9" s="1"/>
  <c r="H27" i="9"/>
  <c r="L27" i="9" s="1"/>
  <c r="H28" i="9"/>
  <c r="J28" i="9" s="1"/>
  <c r="H29" i="9"/>
  <c r="J29" i="9" s="1"/>
  <c r="K29" i="9" s="1"/>
  <c r="M29" i="9" s="1"/>
  <c r="H30" i="9"/>
  <c r="J30" i="9" s="1"/>
  <c r="H31" i="9"/>
  <c r="L31" i="9" s="1"/>
  <c r="J31" i="9"/>
  <c r="H32" i="9"/>
  <c r="J32" i="9" s="1"/>
  <c r="H33" i="9"/>
  <c r="J33" i="9" s="1"/>
  <c r="K33" i="9" s="1"/>
  <c r="H34" i="9"/>
  <c r="L34" i="9" s="1"/>
  <c r="J34" i="9"/>
  <c r="K34" i="9"/>
  <c r="H35" i="9"/>
  <c r="L35" i="9" s="1"/>
  <c r="H36" i="9"/>
  <c r="J36" i="9" s="1"/>
  <c r="H37" i="9"/>
  <c r="J37" i="9" s="1"/>
  <c r="K37" i="9" s="1"/>
  <c r="M37" i="9" s="1"/>
  <c r="H38" i="9"/>
  <c r="L38" i="9" s="1"/>
  <c r="H39" i="9"/>
  <c r="J39" i="9" s="1"/>
  <c r="L10" i="10" l="1"/>
  <c r="J27" i="9"/>
  <c r="J18" i="9"/>
  <c r="L37" i="9"/>
  <c r="L25" i="9"/>
  <c r="J15" i="9"/>
  <c r="L24" i="9"/>
  <c r="L36" i="9"/>
  <c r="L23" i="9"/>
  <c r="K14" i="9"/>
  <c r="M14" i="9" s="1"/>
  <c r="L13" i="9"/>
  <c r="J38" i="9"/>
  <c r="K38" i="9" s="1"/>
  <c r="M38" i="9" s="1"/>
  <c r="J14" i="9"/>
  <c r="L12" i="9"/>
  <c r="K30" i="9"/>
  <c r="M30" i="9" s="1"/>
  <c r="L11" i="9"/>
  <c r="L10" i="9"/>
  <c r="L33" i="9"/>
  <c r="L21" i="9"/>
  <c r="L9" i="9"/>
  <c r="K39" i="9"/>
  <c r="M39" i="9" s="1"/>
  <c r="K18" i="9"/>
  <c r="M18" i="9" s="1"/>
  <c r="L32" i="9"/>
  <c r="L20" i="9"/>
  <c r="L8" i="9"/>
  <c r="H40" i="9"/>
  <c r="L40" i="9" s="1"/>
  <c r="L22" i="9"/>
  <c r="K11" i="9"/>
  <c r="M11" i="9" s="1"/>
  <c r="K10" i="9"/>
  <c r="M10" i="9" s="1"/>
  <c r="L30" i="9"/>
  <c r="K19" i="9"/>
  <c r="M19" i="9" s="1"/>
  <c r="K31" i="9"/>
  <c r="M31" i="9" s="1"/>
  <c r="J17" i="9"/>
  <c r="K17" i="9" s="1"/>
  <c r="M17" i="9" s="1"/>
  <c r="H41" i="9"/>
  <c r="L41" i="9" s="1"/>
  <c r="L29" i="9"/>
  <c r="L17" i="9"/>
  <c r="K22" i="9"/>
  <c r="M22" i="9" s="1"/>
  <c r="L39" i="9"/>
  <c r="K27" i="9"/>
  <c r="M27" i="9" s="1"/>
  <c r="K23" i="9"/>
  <c r="M23" i="9" s="1"/>
  <c r="L28" i="9"/>
  <c r="L16" i="9"/>
  <c r="J35" i="9"/>
  <c r="K35" i="9" s="1"/>
  <c r="M35" i="9" s="1"/>
  <c r="K15" i="9"/>
  <c r="M15" i="9" s="1"/>
  <c r="L29" i="11"/>
  <c r="J7" i="9"/>
  <c r="K7" i="9" s="1"/>
  <c r="M7" i="9" s="1"/>
  <c r="H31" i="11"/>
  <c r="L31" i="11" s="1"/>
  <c r="K29" i="11"/>
  <c r="M29" i="11" s="1"/>
  <c r="K28" i="11"/>
  <c r="M28" i="11" s="1"/>
  <c r="J18" i="10"/>
  <c r="K18" i="10" s="1"/>
  <c r="M18" i="10" s="1"/>
  <c r="J39" i="10"/>
  <c r="K39" i="10" s="1"/>
  <c r="J30" i="10"/>
  <c r="K30" i="10" s="1"/>
  <c r="J14" i="10"/>
  <c r="K14" i="10" s="1"/>
  <c r="M14" i="10" s="1"/>
  <c r="K26" i="10"/>
  <c r="K10" i="10"/>
  <c r="M10" i="10" s="1"/>
  <c r="K22" i="10"/>
  <c r="J38" i="10"/>
  <c r="K38" i="10" s="1"/>
  <c r="J29" i="10"/>
  <c r="K29" i="10" s="1"/>
  <c r="J25" i="10"/>
  <c r="K25" i="10" s="1"/>
  <c r="J21" i="10"/>
  <c r="K21" i="10" s="1"/>
  <c r="J17" i="10"/>
  <c r="K17" i="10" s="1"/>
  <c r="M17" i="10" s="1"/>
  <c r="J13" i="10"/>
  <c r="K13" i="10" s="1"/>
  <c r="M13" i="10" s="1"/>
  <c r="J9" i="10"/>
  <c r="K9" i="10" s="1"/>
  <c r="M9" i="10" s="1"/>
  <c r="J32" i="10"/>
  <c r="K32" i="10" s="1"/>
  <c r="J28" i="10"/>
  <c r="K28" i="10" s="1"/>
  <c r="J24" i="10"/>
  <c r="J20" i="10"/>
  <c r="K20" i="10" s="1"/>
  <c r="J16" i="10"/>
  <c r="K16" i="10" s="1"/>
  <c r="M16" i="10" s="1"/>
  <c r="J12" i="10"/>
  <c r="K12" i="10" s="1"/>
  <c r="M12" i="10" s="1"/>
  <c r="J8" i="10"/>
  <c r="K8" i="10" s="1"/>
  <c r="M8" i="10" s="1"/>
  <c r="K24" i="10"/>
  <c r="J40" i="10"/>
  <c r="K40" i="10" s="1"/>
  <c r="J31" i="10"/>
  <c r="K31" i="10" s="1"/>
  <c r="J27" i="10"/>
  <c r="K27" i="10" s="1"/>
  <c r="J23" i="10"/>
  <c r="K23" i="10" s="1"/>
  <c r="J19" i="10"/>
  <c r="K19" i="10" s="1"/>
  <c r="M19" i="10" s="1"/>
  <c r="J15" i="10"/>
  <c r="K15" i="10" s="1"/>
  <c r="M15" i="10" s="1"/>
  <c r="J11" i="10"/>
  <c r="K11" i="10" s="1"/>
  <c r="M11" i="10" s="1"/>
  <c r="K36" i="9"/>
  <c r="M36" i="9" s="1"/>
  <c r="K32" i="9"/>
  <c r="M32" i="9" s="1"/>
  <c r="K28" i="9"/>
  <c r="M28" i="9" s="1"/>
  <c r="K24" i="9"/>
  <c r="M24" i="9" s="1"/>
  <c r="K20" i="9"/>
  <c r="M20" i="9" s="1"/>
  <c r="K16" i="9"/>
  <c r="M16" i="9" s="1"/>
  <c r="K12" i="9"/>
  <c r="M12" i="9" s="1"/>
  <c r="K8" i="9"/>
  <c r="M8" i="9" s="1"/>
  <c r="J40" i="9" l="1"/>
  <c r="K40" i="9"/>
  <c r="M40" i="9" s="1"/>
  <c r="H27" i="11" l="1"/>
  <c r="L27" i="11" s="1"/>
  <c r="H26" i="11"/>
  <c r="L26" i="11" s="1"/>
  <c r="H25" i="11"/>
  <c r="L25" i="11" s="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7" i="10"/>
  <c r="H41" i="10" l="1"/>
  <c r="L7" i="10"/>
  <c r="L30" i="11"/>
  <c r="L32" i="11" s="1"/>
  <c r="J11" i="11"/>
  <c r="K11" i="11" s="1"/>
  <c r="J21" i="11"/>
  <c r="K21" i="11" s="1"/>
  <c r="J22" i="11"/>
  <c r="K22" i="11" s="1"/>
  <c r="J27" i="11"/>
  <c r="K27" i="11" s="1"/>
  <c r="J26" i="11"/>
  <c r="K26" i="11" s="1"/>
  <c r="J17" i="11"/>
  <c r="K17" i="11" s="1"/>
  <c r="J12" i="11"/>
  <c r="K12" i="11" s="1"/>
  <c r="J9" i="11"/>
  <c r="K9" i="11" s="1"/>
  <c r="J10" i="11"/>
  <c r="K10" i="11" s="1"/>
  <c r="J15" i="11"/>
  <c r="K15" i="11" s="1"/>
  <c r="J18" i="11"/>
  <c r="K18" i="11" s="1"/>
  <c r="J16" i="11"/>
  <c r="K16" i="11" s="1"/>
  <c r="J8" i="11"/>
  <c r="K8" i="11" s="1"/>
  <c r="J13" i="11"/>
  <c r="K13" i="11" s="1"/>
  <c r="J20" i="11"/>
  <c r="K20" i="11" s="1"/>
  <c r="J23" i="11"/>
  <c r="K23" i="11" s="1"/>
  <c r="J7" i="11"/>
  <c r="K7" i="11" s="1"/>
  <c r="J14" i="11"/>
  <c r="K14" i="11" s="1"/>
  <c r="J19" i="11"/>
  <c r="K19" i="11" s="1"/>
  <c r="J25" i="11"/>
  <c r="K25" i="11" s="1"/>
  <c r="J7" i="10"/>
  <c r="K7" i="10" s="1"/>
  <c r="M7" i="10" s="1"/>
  <c r="J41" i="10" l="1"/>
  <c r="L41" i="10"/>
  <c r="L43" i="10" s="1"/>
  <c r="L44" i="10" s="1"/>
  <c r="H32" i="11"/>
  <c r="H33" i="11" s="1"/>
  <c r="L33" i="11"/>
  <c r="J31" i="11"/>
  <c r="K31" i="11" s="1"/>
  <c r="M31" i="11" s="1"/>
  <c r="J30" i="11"/>
  <c r="J42" i="10"/>
  <c r="K42" i="10" s="1"/>
  <c r="H43" i="10"/>
  <c r="H44" i="10" s="1"/>
  <c r="J32" i="11" l="1"/>
  <c r="J33" i="11" s="1"/>
  <c r="J43" i="10"/>
  <c r="J44" i="10" s="1"/>
  <c r="K30" i="11"/>
  <c r="K41" i="10"/>
  <c r="M41" i="10" s="1"/>
  <c r="K32" i="11" l="1"/>
  <c r="K33" i="11" s="1"/>
  <c r="M30" i="11"/>
  <c r="M32" i="11" s="1"/>
  <c r="M33" i="11" s="1"/>
  <c r="K43" i="10"/>
  <c r="K44" i="10" s="1"/>
  <c r="M43" i="10"/>
  <c r="L42" i="9" l="1"/>
  <c r="L43" i="9" s="1"/>
  <c r="J41" i="9"/>
  <c r="K41" i="9" s="1"/>
  <c r="M41" i="9" s="1"/>
  <c r="H42" i="9"/>
  <c r="H43" i="9" s="1"/>
  <c r="M44" i="10"/>
  <c r="J42" i="9" l="1"/>
  <c r="J43" i="9" s="1"/>
  <c r="M42" i="9"/>
  <c r="K42" i="9"/>
  <c r="K43" i="9" l="1"/>
  <c r="M43" i="9"/>
</calcChain>
</file>

<file path=xl/sharedStrings.xml><?xml version="1.0" encoding="utf-8"?>
<sst xmlns="http://schemas.openxmlformats.org/spreadsheetml/2006/main" count="401" uniqueCount="118">
  <si>
    <t>m2</t>
  </si>
  <si>
    <t>Lp.</t>
  </si>
  <si>
    <t xml:space="preserve"> </t>
  </si>
  <si>
    <t>Jedn. miary</t>
  </si>
  <si>
    <t>Wartość miesięczna brutto zł</t>
  </si>
  <si>
    <t>Stawka podatku VAT</t>
  </si>
  <si>
    <t>Formularz cenowy</t>
  </si>
  <si>
    <t>Miejsce realizacji usługi (lokalizacja z podziałem na teren wewn. i zewn. - jeśli dotyczy)</t>
  </si>
  <si>
    <t>Cena jedn. netto za 1 m2</t>
  </si>
  <si>
    <t>Powierzchnia wewn./ zewn.</t>
  </si>
  <si>
    <t>wewn.</t>
  </si>
  <si>
    <t>zewn.</t>
  </si>
  <si>
    <t>Wartość podatku VAT</t>
  </si>
  <si>
    <t>RAZEM za okres trwania Umowy (usługa podstawowa)</t>
  </si>
  <si>
    <t>23% i 8%</t>
  </si>
  <si>
    <t>Jednostka wykonawcza (ISE)</t>
  </si>
  <si>
    <t>Biura</t>
  </si>
  <si>
    <t>Korytarz</t>
  </si>
  <si>
    <t>Łazienki + WC</t>
  </si>
  <si>
    <t>Łazienki + WC+ kuchnia</t>
  </si>
  <si>
    <t>Salka konferencyjna  (piętro + pok. 22, 26)</t>
  </si>
  <si>
    <t>Korytarz i klatka schodowa</t>
  </si>
  <si>
    <t>Łazienka + WC</t>
  </si>
  <si>
    <t>Żagań budynek administracyjny ISE ul. Towarowa 3</t>
  </si>
  <si>
    <t>Świetlica</t>
  </si>
  <si>
    <t>Salka pouczeń</t>
  </si>
  <si>
    <t>Biuro</t>
  </si>
  <si>
    <t>Korytarz + klatka schodowa</t>
  </si>
  <si>
    <t>Salka pouczeń oraz pokój kontrolerski</t>
  </si>
  <si>
    <t>Magazyn</t>
  </si>
  <si>
    <t xml:space="preserve">Czerwieńsk budynek administracyjny ul.Kolejowa 7a </t>
  </si>
  <si>
    <t xml:space="preserve">Biura </t>
  </si>
  <si>
    <t>Korytarz i 2 kl. Schodowe</t>
  </si>
  <si>
    <t>Łazienka +WC</t>
  </si>
  <si>
    <t>Łazienka+WC</t>
  </si>
  <si>
    <t>Korytarz i kl. Schodowa</t>
  </si>
  <si>
    <t>kotłownia gazowa</t>
  </si>
  <si>
    <t>Biura + szatnia+jadalnia</t>
  </si>
  <si>
    <t>korytarz+klatka schodowa</t>
  </si>
  <si>
    <t>Lazienka+WC</t>
  </si>
  <si>
    <t>pokój + kuchnia</t>
  </si>
  <si>
    <t>korytarz + łazienka</t>
  </si>
  <si>
    <t>Korytarz + łazienka+WC</t>
  </si>
  <si>
    <t>Biura + szatnia+ jadalnia</t>
  </si>
  <si>
    <t>Biura ( bud. Główny + biura mistrzów i diagnostyki)</t>
  </si>
  <si>
    <t>Jadalnia, szatnia</t>
  </si>
  <si>
    <t>Korytarz+ klatka schodowa</t>
  </si>
  <si>
    <t>łazienka + Wc+ umywalka</t>
  </si>
  <si>
    <t>Łazienka+ WC</t>
  </si>
  <si>
    <t>jadalnia+ szatnia</t>
  </si>
  <si>
    <t>salka pouczeń</t>
  </si>
  <si>
    <t>Biura + inne pomieszczenie</t>
  </si>
  <si>
    <t>Czerwieńsk budynek administracyjny + Zespół Głównego Inżyniera ul. Składowa 5</t>
  </si>
  <si>
    <t>Zielona Góra budynek administracyjny IZ Zespół Diagnostyczny ul. Ludowa 1a</t>
  </si>
  <si>
    <t>Zielona Góra budynek administracyjny IZ ul. Traugutta 10</t>
  </si>
  <si>
    <t>Zielona Góra budynek administracyjny IZ i Zespół Gł. Inż z Centrum Realizacji Inwestycji ul. Ludowa 1</t>
  </si>
  <si>
    <t>Zbąszynek budynek administracyjny ISE + Zespół Gł. Inż. (ul. PCK 7)</t>
  </si>
  <si>
    <t>Zbąszynek budynek administracyjny ISE (ul. PCK 9)</t>
  </si>
  <si>
    <t>Zbąszynek pomieszczenie Informatyka
(ul. PCK)</t>
  </si>
  <si>
    <t>Zbąszynek pokój gościnny
(ul. PCK)</t>
  </si>
  <si>
    <t>Zbąszynek budynek magazynu oraz szybkiej wymiany</t>
  </si>
  <si>
    <t>Wolsztyn budynek administracyjny ISE</t>
  </si>
  <si>
    <t>Rzepin budynek administracyjny (ul. Celna 3)</t>
  </si>
  <si>
    <t>Teren utwardzony</t>
  </si>
  <si>
    <t>Kostrzyn budynek administracyjny
ul. Niepodległości 2a</t>
  </si>
  <si>
    <t>Krzyż budynek administracyjny ISE ul. Rejtana 5</t>
  </si>
  <si>
    <t>Krzyż budynek socjalny
ul. Rejtana 5</t>
  </si>
  <si>
    <t>Krzyż budynek diagnostyki ul. Staszica nr 42</t>
  </si>
  <si>
    <t>Gorzów Wlkp. budynek administracyjny ul. Orląt Lwowskich 15</t>
  </si>
  <si>
    <t>Zadanie 1 - Usługi na terenie Sekcji Eksploatacji w Czerwieńsku</t>
  </si>
  <si>
    <t>Zadanie 2 - Usługi na terenie Sekcji Eksploatacji w Zbąszynku</t>
  </si>
  <si>
    <t>Zadanie 3 - Usługi na terenie Sekcji Eksploatacji w Krzyżu Wlkp.</t>
  </si>
  <si>
    <t>Razem powierzchnie wewnętrzne</t>
  </si>
  <si>
    <t>Razem powierzchnie zewnętrzne</t>
  </si>
  <si>
    <t>Zamawiający:</t>
  </si>
  <si>
    <t>data i podpis</t>
  </si>
  <si>
    <t>Wykonawca:</t>
  </si>
  <si>
    <t>-</t>
  </si>
  <si>
    <t xml:space="preserve">Prawo opcji (10% wartości  netto usługi podstawowej) </t>
  </si>
  <si>
    <t>Powierzchnia z karty obmiarowej obiektu</t>
  </si>
  <si>
    <t>Wartość miesięczna za cały obiekt  w rozbiciu na powierzchnię wewn. i zewn. , wartość za wszystkie usługi wg karty obmiarowej obiektu  i OPZ</t>
  </si>
  <si>
    <t>Powierzchnia w zakresie podstawowym (*)</t>
  </si>
  <si>
    <t>Wartość miesięczna netto zł (**)</t>
  </si>
  <si>
    <t>23% (***)</t>
  </si>
  <si>
    <t>(*)</t>
  </si>
  <si>
    <t>(**)</t>
  </si>
  <si>
    <t>(***)</t>
  </si>
  <si>
    <t>Ze względu na różne stawki VAT w zależności od rodzaju powierzchni jakie będą objęte usługą opcjonalną, dla celów porównania ofert należy przyjąć wartość VAT w wysokości 23%. Faktyczne rozliczenie usług opcjonalnych odbywać się będzie po cenach jednostkowych netto powiększonych o należny podatek od towarów i usług według obowiązującej stawki.</t>
  </si>
  <si>
    <t xml:space="preserve">wewn. </t>
  </si>
  <si>
    <t>Teren zielony</t>
  </si>
  <si>
    <t>Archiwum</t>
  </si>
  <si>
    <t>Sala Narad</t>
  </si>
  <si>
    <t>WC</t>
  </si>
  <si>
    <t>Czytelnia</t>
  </si>
  <si>
    <t>Rzepin nastawnia RzA ul. Fabryczna</t>
  </si>
  <si>
    <t>Korytarz + kuchnia</t>
  </si>
  <si>
    <t xml:space="preserve">Salka konferencyjna  (piętro) </t>
  </si>
  <si>
    <t xml:space="preserve">Kotłownia gazowa </t>
  </si>
  <si>
    <t>Zielona Góra budynek administracyjno garażowy ul. Traugutta PARTER</t>
  </si>
  <si>
    <t>teren zielony</t>
  </si>
  <si>
    <t>zew.</t>
  </si>
  <si>
    <t>Zielona Góra budynek administracyjno garażowy ul.Traugutta pietro*</t>
  </si>
  <si>
    <t>biura</t>
  </si>
  <si>
    <t>korytarz klatka schod</t>
  </si>
  <si>
    <t>łazienki+wc+kuchnia</t>
  </si>
  <si>
    <t>Załącznik nr 3  do Umowy</t>
  </si>
  <si>
    <t>Załącznik nr 3 do Umowy</t>
  </si>
  <si>
    <t xml:space="preserve">Zbąszynek budynek LCS </t>
  </si>
  <si>
    <t>pomieszcenie dyż. ruchu 1</t>
  </si>
  <si>
    <t>pomieszcenie dyż. ruchu 2</t>
  </si>
  <si>
    <t xml:space="preserve">Klatka schodowa </t>
  </si>
  <si>
    <t>pomieszczenie socjalne</t>
  </si>
  <si>
    <t>Kotłownia olejowa + skład opału ( oleju)</t>
  </si>
  <si>
    <t>Wartość NETTO  w okresie trwania umowy (18 m-cy)</t>
  </si>
  <si>
    <t>Wartość BRUTTO  w okresie trwania umowy (18 m-cy)</t>
  </si>
  <si>
    <t>Biura+ kuchnia</t>
  </si>
  <si>
    <t>Salka pouczeń, konferencyjna, pom. z ploterem, biuro nr 12</t>
  </si>
  <si>
    <t>Chodnik + skarpa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</si>
</sst>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1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5">
    <xf numFmtId="0" fontId="0" fillId="0" borderId="0" xfId="0"/>
    <xf numFmtId="0" fontId="6" fillId="3" borderId="7" xfId="0" applyFont="1" applyFill="1" applyBorder="1" applyAlignment="1">
      <alignment horizontal="right"/>
    </xf>
    <xf numFmtId="9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9" fontId="3" fillId="0" borderId="1" xfId="1" applyNumberFormat="1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9" fontId="7" fillId="0" borderId="2" xfId="1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ont="1"/>
    <xf numFmtId="9" fontId="3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/>
    </xf>
    <xf numFmtId="0" fontId="0" fillId="0" borderId="2" xfId="0" applyBorder="1"/>
    <xf numFmtId="4" fontId="8" fillId="3" borderId="1" xfId="0" applyNumberFormat="1" applyFont="1" applyFill="1" applyBorder="1" applyAlignment="1">
      <alignment horizontal="center" vertical="center"/>
    </xf>
    <xf numFmtId="9" fontId="3" fillId="3" borderId="1" xfId="1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9" fontId="3" fillId="0" borderId="6" xfId="1" applyNumberFormat="1" applyFont="1" applyFill="1" applyBorder="1" applyAlignment="1">
      <alignment horizontal="center" vertical="center"/>
    </xf>
    <xf numFmtId="2" fontId="3" fillId="0" borderId="6" xfId="1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>
      <alignment horizontal="center" vertical="center" wrapText="1"/>
    </xf>
    <xf numFmtId="9" fontId="7" fillId="0" borderId="6" xfId="1" applyNumberFormat="1" applyFont="1" applyFill="1" applyBorder="1" applyAlignment="1">
      <alignment horizontal="center" vertical="center"/>
    </xf>
    <xf numFmtId="9" fontId="7" fillId="0" borderId="18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2" fontId="12" fillId="0" borderId="18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2" fontId="7" fillId="4" borderId="18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9" fontId="7" fillId="0" borderId="18" xfId="1" applyNumberFormat="1" applyFont="1" applyFill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9" fontId="3" fillId="4" borderId="18" xfId="0" applyNumberFormat="1" applyFont="1" applyFill="1" applyBorder="1" applyAlignment="1">
      <alignment horizontal="center" vertical="center" wrapText="1"/>
    </xf>
    <xf numFmtId="2" fontId="3" fillId="4" borderId="18" xfId="0" applyNumberFormat="1" applyFont="1" applyFill="1" applyBorder="1" applyAlignment="1">
      <alignment horizontal="center" vertical="center"/>
    </xf>
    <xf numFmtId="9" fontId="3" fillId="4" borderId="26" xfId="1" applyNumberFormat="1" applyFont="1" applyFill="1" applyBorder="1" applyAlignment="1">
      <alignment horizontal="center" vertical="center"/>
    </xf>
    <xf numFmtId="4" fontId="3" fillId="4" borderId="27" xfId="0" applyNumberFormat="1" applyFont="1" applyFill="1" applyBorder="1" applyAlignment="1">
      <alignment horizontal="center" vertical="center"/>
    </xf>
    <xf numFmtId="2" fontId="14" fillId="0" borderId="6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2" fontId="14" fillId="0" borderId="18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2" fontId="7" fillId="0" borderId="6" xfId="1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4" fontId="7" fillId="0" borderId="31" xfId="0" applyNumberFormat="1" applyFont="1" applyFill="1" applyBorder="1" applyAlignment="1">
      <alignment horizontal="center" vertical="center"/>
    </xf>
    <xf numFmtId="9" fontId="3" fillId="0" borderId="18" xfId="1" applyNumberFormat="1" applyFont="1" applyFill="1" applyBorder="1" applyAlignment="1">
      <alignment horizontal="center" vertical="center"/>
    </xf>
    <xf numFmtId="2" fontId="7" fillId="0" borderId="18" xfId="1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2" fontId="3" fillId="4" borderId="27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9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33" xfId="0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 vertical="center"/>
    </xf>
    <xf numFmtId="9" fontId="3" fillId="4" borderId="2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31" xfId="0" applyNumberFormat="1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  <xf numFmtId="9" fontId="3" fillId="4" borderId="18" xfId="1" applyNumberFormat="1" applyFont="1" applyFill="1" applyBorder="1" applyAlignment="1">
      <alignment horizontal="center" vertical="center"/>
    </xf>
    <xf numFmtId="2" fontId="3" fillId="4" borderId="18" xfId="1" applyNumberFormat="1" applyFont="1" applyFill="1" applyBorder="1" applyAlignment="1">
      <alignment horizontal="center" vertical="center"/>
    </xf>
    <xf numFmtId="4" fontId="3" fillId="4" borderId="18" xfId="0" applyNumberFormat="1" applyFont="1" applyFill="1" applyBorder="1" applyAlignment="1">
      <alignment horizontal="center" vertical="center"/>
    </xf>
    <xf numFmtId="4" fontId="7" fillId="4" borderId="18" xfId="0" applyNumberFormat="1" applyFont="1" applyFill="1" applyBorder="1" applyAlignment="1">
      <alignment horizontal="center" vertical="center"/>
    </xf>
    <xf numFmtId="4" fontId="7" fillId="4" borderId="19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9" fontId="3" fillId="4" borderId="9" xfId="1" applyNumberFormat="1" applyFont="1" applyFill="1" applyBorder="1" applyAlignment="1">
      <alignment horizontal="center" vertical="center"/>
    </xf>
    <xf numFmtId="2" fontId="3" fillId="4" borderId="12" xfId="1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4" borderId="20" xfId="0" applyNumberFormat="1" applyFont="1" applyFill="1" applyBorder="1" applyAlignment="1">
      <alignment horizontal="center" vertical="center"/>
    </xf>
    <xf numFmtId="4" fontId="8" fillId="6" borderId="24" xfId="0" applyNumberFormat="1" applyFont="1" applyFill="1" applyBorder="1" applyAlignment="1">
      <alignment horizontal="center" vertical="center"/>
    </xf>
    <xf numFmtId="2" fontId="8" fillId="6" borderId="24" xfId="0" applyNumberFormat="1" applyFont="1" applyFill="1" applyBorder="1" applyAlignment="1">
      <alignment horizontal="center" vertical="center"/>
    </xf>
    <xf numFmtId="4" fontId="8" fillId="6" borderId="25" xfId="0" applyNumberFormat="1" applyFont="1" applyFill="1" applyBorder="1" applyAlignment="1">
      <alignment horizontal="center" vertical="center"/>
    </xf>
    <xf numFmtId="4" fontId="3" fillId="4" borderId="19" xfId="0" applyNumberFormat="1" applyFont="1" applyFill="1" applyBorder="1" applyAlignment="1">
      <alignment horizontal="center" vertical="center"/>
    </xf>
    <xf numFmtId="9" fontId="7" fillId="4" borderId="2" xfId="1" applyNumberFormat="1" applyFont="1" applyFill="1" applyBorder="1" applyAlignment="1">
      <alignment horizontal="center" vertical="center"/>
    </xf>
    <xf numFmtId="2" fontId="7" fillId="4" borderId="2" xfId="1" applyNumberFormat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9" fontId="7" fillId="7" borderId="2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2" fontId="7" fillId="7" borderId="2" xfId="0" applyNumberFormat="1" applyFont="1" applyFill="1" applyBorder="1" applyAlignment="1">
      <alignment horizontal="center" vertical="center"/>
    </xf>
    <xf numFmtId="9" fontId="7" fillId="7" borderId="2" xfId="1" applyNumberFormat="1" applyFont="1" applyFill="1" applyBorder="1" applyAlignment="1">
      <alignment horizontal="center" vertical="center"/>
    </xf>
    <xf numFmtId="2" fontId="7" fillId="7" borderId="2" xfId="1" applyNumberFormat="1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 vertical="center"/>
    </xf>
    <xf numFmtId="4" fontId="7" fillId="7" borderId="31" xfId="0" applyNumberFormat="1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 wrapText="1"/>
    </xf>
    <xf numFmtId="9" fontId="7" fillId="4" borderId="18" xfId="0" applyNumberFormat="1" applyFont="1" applyFill="1" applyBorder="1" applyAlignment="1">
      <alignment horizontal="center" vertical="center" wrapText="1"/>
    </xf>
    <xf numFmtId="2" fontId="7" fillId="4" borderId="18" xfId="1" applyNumberFormat="1" applyFont="1" applyFill="1" applyBorder="1" applyAlignment="1">
      <alignment horizontal="center" vertical="center"/>
    </xf>
    <xf numFmtId="2" fontId="3" fillId="0" borderId="18" xfId="1" applyNumberFormat="1" applyFont="1" applyFill="1" applyBorder="1" applyAlignment="1">
      <alignment horizontal="center" vertical="center"/>
    </xf>
    <xf numFmtId="9" fontId="7" fillId="4" borderId="18" xfId="1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2" fontId="7" fillId="2" borderId="24" xfId="0" applyNumberFormat="1" applyFont="1" applyFill="1" applyBorder="1" applyAlignment="1">
      <alignment horizontal="center" vertical="center"/>
    </xf>
    <xf numFmtId="2" fontId="3" fillId="2" borderId="24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9" fontId="3" fillId="2" borderId="24" xfId="1" applyNumberFormat="1" applyFont="1" applyFill="1" applyBorder="1" applyAlignment="1">
      <alignment horizontal="center" vertical="center"/>
    </xf>
    <xf numFmtId="2" fontId="3" fillId="2" borderId="24" xfId="1" applyNumberFormat="1" applyFont="1" applyFill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5" fillId="2" borderId="24" xfId="0" applyNumberFormat="1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2" fontId="7" fillId="4" borderId="24" xfId="0" applyNumberFormat="1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9" fontId="3" fillId="4" borderId="24" xfId="1" applyNumberFormat="1" applyFont="1" applyFill="1" applyBorder="1" applyAlignment="1">
      <alignment horizontal="center" vertical="center"/>
    </xf>
    <xf numFmtId="2" fontId="3" fillId="4" borderId="24" xfId="1" applyNumberFormat="1" applyFont="1" applyFill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1" xfId="0" applyBorder="1"/>
    <xf numFmtId="0" fontId="0" fillId="0" borderId="4" xfId="0" applyBorder="1" applyAlignment="1">
      <alignment horizontal="center" vertical="center"/>
    </xf>
    <xf numFmtId="0" fontId="0" fillId="0" borderId="10" xfId="0" applyBorder="1"/>
    <xf numFmtId="0" fontId="4" fillId="2" borderId="3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8"/>
  <sheetViews>
    <sheetView topLeftCell="A23" zoomScale="75" zoomScaleNormal="75" workbookViewId="0">
      <selection activeCell="J41" sqref="J41"/>
    </sheetView>
  </sheetViews>
  <sheetFormatPr defaultRowHeight="12.75" x14ac:dyDescent="0.2"/>
  <cols>
    <col min="1" max="1" width="5.7109375" customWidth="1"/>
    <col min="2" max="2" width="37.7109375" customWidth="1"/>
    <col min="3" max="3" width="30.7109375" customWidth="1"/>
    <col min="4" max="4" width="10.7109375" customWidth="1"/>
    <col min="5" max="5" width="7.7109375" customWidth="1"/>
    <col min="6" max="6" width="15.7109375" customWidth="1"/>
    <col min="7" max="7" width="8.7109375" customWidth="1"/>
    <col min="8" max="10" width="10.7109375" customWidth="1"/>
    <col min="11" max="13" width="14.7109375" customWidth="1"/>
  </cols>
  <sheetData>
    <row r="1" spans="1:13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</row>
    <row r="2" spans="1:13" ht="20.100000000000001" customHeight="1" x14ac:dyDescent="0.2">
      <c r="A2" s="14"/>
      <c r="B2" s="14"/>
      <c r="C2" s="14"/>
      <c r="D2" s="14"/>
      <c r="E2" s="14"/>
      <c r="F2" s="14"/>
      <c r="G2" s="14"/>
      <c r="H2" s="224" t="s">
        <v>105</v>
      </c>
      <c r="I2" s="224"/>
      <c r="J2" s="224"/>
      <c r="K2" s="224"/>
      <c r="L2" s="224"/>
      <c r="M2" s="224"/>
    </row>
    <row r="3" spans="1:13" ht="30" customHeight="1" x14ac:dyDescent="0.2">
      <c r="A3" s="222" t="s">
        <v>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13" ht="24.95" customHeight="1" x14ac:dyDescent="0.2">
      <c r="A4" s="223" t="s">
        <v>69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1:13" ht="90" customHeight="1" x14ac:dyDescent="0.2">
      <c r="A5" s="52" t="s">
        <v>1</v>
      </c>
      <c r="B5" s="53" t="s">
        <v>7</v>
      </c>
      <c r="C5" s="53" t="s">
        <v>15</v>
      </c>
      <c r="D5" s="53" t="s">
        <v>9</v>
      </c>
      <c r="E5" s="53" t="s">
        <v>3</v>
      </c>
      <c r="F5" s="53" t="s">
        <v>81</v>
      </c>
      <c r="G5" s="53" t="s">
        <v>8</v>
      </c>
      <c r="H5" s="53" t="s">
        <v>82</v>
      </c>
      <c r="I5" s="53" t="s">
        <v>5</v>
      </c>
      <c r="J5" s="53" t="s">
        <v>12</v>
      </c>
      <c r="K5" s="53" t="s">
        <v>4</v>
      </c>
      <c r="L5" s="53" t="s">
        <v>113</v>
      </c>
      <c r="M5" s="53" t="s">
        <v>114</v>
      </c>
    </row>
    <row r="6" spans="1:13" ht="15" customHeight="1" thickBo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</row>
    <row r="7" spans="1:13" ht="30" customHeight="1" x14ac:dyDescent="0.2">
      <c r="A7" s="174">
        <v>1</v>
      </c>
      <c r="B7" s="171" t="s">
        <v>30</v>
      </c>
      <c r="C7" s="144" t="s">
        <v>16</v>
      </c>
      <c r="D7" s="39" t="s">
        <v>10</v>
      </c>
      <c r="E7" s="28" t="s">
        <v>0</v>
      </c>
      <c r="F7" s="9">
        <v>161.16</v>
      </c>
      <c r="G7" s="9">
        <v>0</v>
      </c>
      <c r="H7" s="9">
        <f>PRODUCT(F7,G7)</f>
        <v>0</v>
      </c>
      <c r="I7" s="40">
        <v>0.23</v>
      </c>
      <c r="J7" s="82">
        <f>H7*I7</f>
        <v>0</v>
      </c>
      <c r="K7" s="57">
        <f t="shared" ref="K7:K41" si="0">H7+J7</f>
        <v>0</v>
      </c>
      <c r="L7" s="57">
        <f>H7*18</f>
        <v>0</v>
      </c>
      <c r="M7" s="83">
        <f>K7*18</f>
        <v>0</v>
      </c>
    </row>
    <row r="8" spans="1:13" ht="30" customHeight="1" x14ac:dyDescent="0.2">
      <c r="A8" s="175"/>
      <c r="B8" s="172"/>
      <c r="C8" s="145" t="s">
        <v>17</v>
      </c>
      <c r="D8" s="6" t="s">
        <v>10</v>
      </c>
      <c r="E8" s="35" t="s">
        <v>0</v>
      </c>
      <c r="F8" s="7">
        <v>22.2</v>
      </c>
      <c r="G8" s="7">
        <v>0</v>
      </c>
      <c r="H8" s="7">
        <f>PRODUCT(F8,G8)</f>
        <v>0</v>
      </c>
      <c r="I8" s="8">
        <v>0.23</v>
      </c>
      <c r="J8" s="21">
        <f t="shared" ref="J8:J39" si="1">H8*I8</f>
        <v>0</v>
      </c>
      <c r="K8" s="15">
        <f t="shared" si="0"/>
        <v>0</v>
      </c>
      <c r="L8" s="15">
        <f t="shared" ref="L8:L39" si="2">H8*18</f>
        <v>0</v>
      </c>
      <c r="M8" s="84">
        <f t="shared" ref="M8:M40" si="3">K8*18</f>
        <v>0</v>
      </c>
    </row>
    <row r="9" spans="1:13" ht="30" customHeight="1" thickBot="1" x14ac:dyDescent="0.25">
      <c r="A9" s="176"/>
      <c r="B9" s="173"/>
      <c r="C9" s="146" t="s">
        <v>22</v>
      </c>
      <c r="D9" s="41" t="s">
        <v>10</v>
      </c>
      <c r="E9" s="42" t="s">
        <v>0</v>
      </c>
      <c r="F9" s="43">
        <v>26.4</v>
      </c>
      <c r="G9" s="43">
        <v>0</v>
      </c>
      <c r="H9" s="43">
        <f>PRODUCT(F9,G9)</f>
        <v>0</v>
      </c>
      <c r="I9" s="58">
        <v>0.23</v>
      </c>
      <c r="J9" s="86">
        <f t="shared" si="1"/>
        <v>0</v>
      </c>
      <c r="K9" s="59">
        <f t="shared" si="0"/>
        <v>0</v>
      </c>
      <c r="L9" s="59">
        <f t="shared" si="2"/>
        <v>0</v>
      </c>
      <c r="M9" s="88">
        <f t="shared" si="3"/>
        <v>0</v>
      </c>
    </row>
    <row r="10" spans="1:13" ht="30" customHeight="1" x14ac:dyDescent="0.2">
      <c r="A10" s="174">
        <v>2</v>
      </c>
      <c r="B10" s="171" t="s">
        <v>52</v>
      </c>
      <c r="C10" s="44" t="s">
        <v>16</v>
      </c>
      <c r="D10" s="39" t="s">
        <v>10</v>
      </c>
      <c r="E10" s="28" t="s">
        <v>0</v>
      </c>
      <c r="F10" s="45">
        <v>43.1</v>
      </c>
      <c r="G10" s="9">
        <v>0</v>
      </c>
      <c r="H10" s="9">
        <f t="shared" ref="H10:H39" si="4">PRODUCT(F10,G10)</f>
        <v>0</v>
      </c>
      <c r="I10" s="40">
        <v>0.23</v>
      </c>
      <c r="J10" s="82">
        <f t="shared" si="1"/>
        <v>0</v>
      </c>
      <c r="K10" s="57">
        <f t="shared" si="0"/>
        <v>0</v>
      </c>
      <c r="L10" s="57">
        <f t="shared" si="2"/>
        <v>0</v>
      </c>
      <c r="M10" s="83">
        <f t="shared" si="3"/>
        <v>0</v>
      </c>
    </row>
    <row r="11" spans="1:13" ht="30" customHeight="1" x14ac:dyDescent="0.2">
      <c r="A11" s="175"/>
      <c r="B11" s="172"/>
      <c r="C11" s="16" t="s">
        <v>17</v>
      </c>
      <c r="D11" s="6" t="s">
        <v>10</v>
      </c>
      <c r="E11" s="35" t="s">
        <v>0</v>
      </c>
      <c r="F11" s="17">
        <v>21.3</v>
      </c>
      <c r="G11" s="7">
        <v>0</v>
      </c>
      <c r="H11" s="7">
        <f t="shared" si="4"/>
        <v>0</v>
      </c>
      <c r="I11" s="8">
        <v>0.23</v>
      </c>
      <c r="J11" s="21">
        <f t="shared" si="1"/>
        <v>0</v>
      </c>
      <c r="K11" s="15">
        <f t="shared" si="0"/>
        <v>0</v>
      </c>
      <c r="L11" s="15">
        <f t="shared" si="2"/>
        <v>0</v>
      </c>
      <c r="M11" s="84">
        <f t="shared" si="3"/>
        <v>0</v>
      </c>
    </row>
    <row r="12" spans="1:13" ht="30" customHeight="1" thickBot="1" x14ac:dyDescent="0.25">
      <c r="A12" s="176"/>
      <c r="B12" s="173"/>
      <c r="C12" s="46" t="s">
        <v>18</v>
      </c>
      <c r="D12" s="41" t="s">
        <v>10</v>
      </c>
      <c r="E12" s="42" t="s">
        <v>0</v>
      </c>
      <c r="F12" s="47">
        <v>16</v>
      </c>
      <c r="G12" s="43">
        <v>0</v>
      </c>
      <c r="H12" s="43">
        <f t="shared" si="4"/>
        <v>0</v>
      </c>
      <c r="I12" s="58">
        <v>0.23</v>
      </c>
      <c r="J12" s="86">
        <f t="shared" si="1"/>
        <v>0</v>
      </c>
      <c r="K12" s="59">
        <f t="shared" si="0"/>
        <v>0</v>
      </c>
      <c r="L12" s="59">
        <f t="shared" si="2"/>
        <v>0</v>
      </c>
      <c r="M12" s="88">
        <f t="shared" si="3"/>
        <v>0</v>
      </c>
    </row>
    <row r="13" spans="1:13" ht="30" customHeight="1" x14ac:dyDescent="0.2">
      <c r="A13" s="174">
        <v>3</v>
      </c>
      <c r="B13" s="171" t="s">
        <v>54</v>
      </c>
      <c r="C13" s="144" t="s">
        <v>31</v>
      </c>
      <c r="D13" s="39" t="s">
        <v>10</v>
      </c>
      <c r="E13" s="28" t="s">
        <v>0</v>
      </c>
      <c r="F13" s="9">
        <v>593.47</v>
      </c>
      <c r="G13" s="9">
        <v>0</v>
      </c>
      <c r="H13" s="9">
        <f t="shared" si="4"/>
        <v>0</v>
      </c>
      <c r="I13" s="40">
        <v>0.23</v>
      </c>
      <c r="J13" s="82">
        <f t="shared" si="1"/>
        <v>0</v>
      </c>
      <c r="K13" s="57">
        <f t="shared" si="0"/>
        <v>0</v>
      </c>
      <c r="L13" s="57">
        <f t="shared" si="2"/>
        <v>0</v>
      </c>
      <c r="M13" s="83">
        <f t="shared" si="3"/>
        <v>0</v>
      </c>
    </row>
    <row r="14" spans="1:13" ht="30" customHeight="1" x14ac:dyDescent="0.2">
      <c r="A14" s="175"/>
      <c r="B14" s="172"/>
      <c r="C14" s="145" t="s">
        <v>32</v>
      </c>
      <c r="D14" s="6" t="s">
        <v>10</v>
      </c>
      <c r="E14" s="35" t="s">
        <v>0</v>
      </c>
      <c r="F14" s="7">
        <v>330.32</v>
      </c>
      <c r="G14" s="7">
        <v>0</v>
      </c>
      <c r="H14" s="7">
        <f t="shared" si="4"/>
        <v>0</v>
      </c>
      <c r="I14" s="8">
        <v>0.23</v>
      </c>
      <c r="J14" s="21">
        <f t="shared" si="1"/>
        <v>0</v>
      </c>
      <c r="K14" s="15">
        <f t="shared" si="0"/>
        <v>0</v>
      </c>
      <c r="L14" s="15">
        <f t="shared" si="2"/>
        <v>0</v>
      </c>
      <c r="M14" s="84">
        <f t="shared" si="3"/>
        <v>0</v>
      </c>
    </row>
    <row r="15" spans="1:13" ht="30" customHeight="1" x14ac:dyDescent="0.2">
      <c r="A15" s="175"/>
      <c r="B15" s="172"/>
      <c r="C15" s="16" t="s">
        <v>19</v>
      </c>
      <c r="D15" s="6" t="s">
        <v>10</v>
      </c>
      <c r="E15" s="35" t="s">
        <v>0</v>
      </c>
      <c r="F15" s="7">
        <v>50.2</v>
      </c>
      <c r="G15" s="7">
        <v>0</v>
      </c>
      <c r="H15" s="7">
        <f t="shared" si="4"/>
        <v>0</v>
      </c>
      <c r="I15" s="8">
        <v>0.23</v>
      </c>
      <c r="J15" s="21">
        <f t="shared" si="1"/>
        <v>0</v>
      </c>
      <c r="K15" s="15">
        <f t="shared" si="0"/>
        <v>0</v>
      </c>
      <c r="L15" s="15">
        <f t="shared" si="2"/>
        <v>0</v>
      </c>
      <c r="M15" s="84">
        <f t="shared" si="3"/>
        <v>0</v>
      </c>
    </row>
    <row r="16" spans="1:13" ht="30" customHeight="1" x14ac:dyDescent="0.2">
      <c r="A16" s="175"/>
      <c r="B16" s="172"/>
      <c r="C16" s="16" t="s">
        <v>96</v>
      </c>
      <c r="D16" s="6" t="s">
        <v>10</v>
      </c>
      <c r="E16" s="35" t="s">
        <v>0</v>
      </c>
      <c r="F16" s="7">
        <v>36.96</v>
      </c>
      <c r="G16" s="7">
        <v>0</v>
      </c>
      <c r="H16" s="7">
        <f t="shared" si="4"/>
        <v>0</v>
      </c>
      <c r="I16" s="8">
        <v>0.23</v>
      </c>
      <c r="J16" s="21">
        <f t="shared" si="1"/>
        <v>0</v>
      </c>
      <c r="K16" s="15">
        <f t="shared" si="0"/>
        <v>0</v>
      </c>
      <c r="L16" s="15">
        <f t="shared" si="2"/>
        <v>0</v>
      </c>
      <c r="M16" s="84">
        <f t="shared" si="3"/>
        <v>0</v>
      </c>
    </row>
    <row r="17" spans="1:13" ht="30" customHeight="1" x14ac:dyDescent="0.2">
      <c r="A17" s="175"/>
      <c r="B17" s="172"/>
      <c r="C17" s="131" t="s">
        <v>63</v>
      </c>
      <c r="D17" s="132" t="s">
        <v>11</v>
      </c>
      <c r="E17" s="133" t="s">
        <v>0</v>
      </c>
      <c r="F17" s="134">
        <v>15</v>
      </c>
      <c r="G17" s="134">
        <v>0</v>
      </c>
      <c r="H17" s="134">
        <f t="shared" si="4"/>
        <v>0</v>
      </c>
      <c r="I17" s="135">
        <v>0.08</v>
      </c>
      <c r="J17" s="136">
        <f t="shared" si="1"/>
        <v>0</v>
      </c>
      <c r="K17" s="137">
        <f t="shared" si="0"/>
        <v>0</v>
      </c>
      <c r="L17" s="137">
        <f t="shared" si="2"/>
        <v>0</v>
      </c>
      <c r="M17" s="138">
        <f t="shared" si="3"/>
        <v>0</v>
      </c>
    </row>
    <row r="18" spans="1:13" ht="30" customHeight="1" x14ac:dyDescent="0.2">
      <c r="A18" s="175"/>
      <c r="B18" s="172"/>
      <c r="C18" s="48" t="s">
        <v>89</v>
      </c>
      <c r="D18" s="49" t="s">
        <v>11</v>
      </c>
      <c r="E18" s="50" t="s">
        <v>0</v>
      </c>
      <c r="F18" s="51">
        <v>925</v>
      </c>
      <c r="G18" s="51">
        <v>0</v>
      </c>
      <c r="H18" s="51">
        <f t="shared" si="4"/>
        <v>0</v>
      </c>
      <c r="I18" s="129">
        <v>0.08</v>
      </c>
      <c r="J18" s="130">
        <f t="shared" si="1"/>
        <v>0</v>
      </c>
      <c r="K18" s="108">
        <f t="shared" si="0"/>
        <v>0</v>
      </c>
      <c r="L18" s="108">
        <f t="shared" si="2"/>
        <v>0</v>
      </c>
      <c r="M18" s="109">
        <f t="shared" si="3"/>
        <v>0</v>
      </c>
    </row>
    <row r="19" spans="1:13" ht="30" customHeight="1" thickBot="1" x14ac:dyDescent="0.25">
      <c r="A19" s="176"/>
      <c r="B19" s="173"/>
      <c r="C19" s="46" t="s">
        <v>97</v>
      </c>
      <c r="D19" s="41" t="s">
        <v>10</v>
      </c>
      <c r="E19" s="42" t="s">
        <v>0</v>
      </c>
      <c r="F19" s="43">
        <v>14.3</v>
      </c>
      <c r="G19" s="43">
        <v>0</v>
      </c>
      <c r="H19" s="43">
        <f t="shared" si="4"/>
        <v>0</v>
      </c>
      <c r="I19" s="58">
        <v>0.23</v>
      </c>
      <c r="J19" s="86">
        <f t="shared" si="1"/>
        <v>0</v>
      </c>
      <c r="K19" s="59">
        <f t="shared" si="0"/>
        <v>0</v>
      </c>
      <c r="L19" s="59">
        <f t="shared" si="2"/>
        <v>0</v>
      </c>
      <c r="M19" s="88">
        <f t="shared" si="3"/>
        <v>0</v>
      </c>
    </row>
    <row r="20" spans="1:13" ht="30" customHeight="1" x14ac:dyDescent="0.2">
      <c r="A20" s="174">
        <v>4</v>
      </c>
      <c r="B20" s="171" t="s">
        <v>98</v>
      </c>
      <c r="C20" s="44" t="s">
        <v>91</v>
      </c>
      <c r="D20" s="39" t="s">
        <v>10</v>
      </c>
      <c r="E20" s="28" t="s">
        <v>0</v>
      </c>
      <c r="F20" s="9">
        <v>159.5</v>
      </c>
      <c r="G20" s="9">
        <v>0</v>
      </c>
      <c r="H20" s="9">
        <f t="shared" si="4"/>
        <v>0</v>
      </c>
      <c r="I20" s="40">
        <v>0.23</v>
      </c>
      <c r="J20" s="82">
        <f t="shared" si="1"/>
        <v>0</v>
      </c>
      <c r="K20" s="57">
        <f t="shared" si="0"/>
        <v>0</v>
      </c>
      <c r="L20" s="57">
        <f t="shared" si="2"/>
        <v>0</v>
      </c>
      <c r="M20" s="83">
        <f t="shared" si="3"/>
        <v>0</v>
      </c>
    </row>
    <row r="21" spans="1:13" ht="30" customHeight="1" x14ac:dyDescent="0.2">
      <c r="A21" s="175"/>
      <c r="B21" s="172"/>
      <c r="C21" s="16" t="s">
        <v>17</v>
      </c>
      <c r="D21" s="6" t="s">
        <v>10</v>
      </c>
      <c r="E21" s="35" t="s">
        <v>0</v>
      </c>
      <c r="F21" s="7">
        <v>25</v>
      </c>
      <c r="G21" s="7">
        <v>0</v>
      </c>
      <c r="H21" s="7">
        <f t="shared" si="4"/>
        <v>0</v>
      </c>
      <c r="I21" s="8">
        <v>0.23</v>
      </c>
      <c r="J21" s="21">
        <f t="shared" si="1"/>
        <v>0</v>
      </c>
      <c r="K21" s="15">
        <f t="shared" si="0"/>
        <v>0</v>
      </c>
      <c r="L21" s="15">
        <f t="shared" si="2"/>
        <v>0</v>
      </c>
      <c r="M21" s="84">
        <f t="shared" si="3"/>
        <v>0</v>
      </c>
    </row>
    <row r="22" spans="1:13" ht="30" customHeight="1" x14ac:dyDescent="0.2">
      <c r="A22" s="175"/>
      <c r="B22" s="172"/>
      <c r="C22" s="16" t="s">
        <v>92</v>
      </c>
      <c r="D22" s="6" t="s">
        <v>10</v>
      </c>
      <c r="E22" s="35" t="s">
        <v>0</v>
      </c>
      <c r="F22" s="7">
        <v>16.07</v>
      </c>
      <c r="G22" s="7">
        <v>0</v>
      </c>
      <c r="H22" s="7">
        <f t="shared" si="4"/>
        <v>0</v>
      </c>
      <c r="I22" s="8">
        <v>0.23</v>
      </c>
      <c r="J22" s="21">
        <f t="shared" si="1"/>
        <v>0</v>
      </c>
      <c r="K22" s="15">
        <f t="shared" si="0"/>
        <v>0</v>
      </c>
      <c r="L22" s="15">
        <f t="shared" si="2"/>
        <v>0</v>
      </c>
      <c r="M22" s="84">
        <f t="shared" si="3"/>
        <v>0</v>
      </c>
    </row>
    <row r="23" spans="1:13" ht="30" customHeight="1" x14ac:dyDescent="0.2">
      <c r="A23" s="175"/>
      <c r="B23" s="172"/>
      <c r="C23" s="16" t="s">
        <v>93</v>
      </c>
      <c r="D23" s="6" t="s">
        <v>10</v>
      </c>
      <c r="E23" s="35" t="s">
        <v>0</v>
      </c>
      <c r="F23" s="7">
        <v>39.17</v>
      </c>
      <c r="G23" s="7">
        <v>0</v>
      </c>
      <c r="H23" s="7">
        <f t="shared" si="4"/>
        <v>0</v>
      </c>
      <c r="I23" s="8">
        <v>0.23</v>
      </c>
      <c r="J23" s="21">
        <f t="shared" si="1"/>
        <v>0</v>
      </c>
      <c r="K23" s="15">
        <f t="shared" si="0"/>
        <v>0</v>
      </c>
      <c r="L23" s="15">
        <f t="shared" si="2"/>
        <v>0</v>
      </c>
      <c r="M23" s="84">
        <f t="shared" si="3"/>
        <v>0</v>
      </c>
    </row>
    <row r="24" spans="1:13" ht="30" customHeight="1" x14ac:dyDescent="0.2">
      <c r="A24" s="175"/>
      <c r="B24" s="172"/>
      <c r="C24" s="16" t="s">
        <v>90</v>
      </c>
      <c r="D24" s="6" t="s">
        <v>10</v>
      </c>
      <c r="E24" s="35" t="s">
        <v>0</v>
      </c>
      <c r="F24" s="7">
        <v>94.69</v>
      </c>
      <c r="G24" s="7">
        <v>0</v>
      </c>
      <c r="H24" s="7">
        <f t="shared" si="4"/>
        <v>0</v>
      </c>
      <c r="I24" s="8">
        <v>0.23</v>
      </c>
      <c r="J24" s="21">
        <f t="shared" si="1"/>
        <v>0</v>
      </c>
      <c r="K24" s="15">
        <f t="shared" si="0"/>
        <v>0</v>
      </c>
      <c r="L24" s="15">
        <f t="shared" si="2"/>
        <v>0</v>
      </c>
      <c r="M24" s="84">
        <f t="shared" si="3"/>
        <v>0</v>
      </c>
    </row>
    <row r="25" spans="1:13" s="33" customFormat="1" ht="30" customHeight="1" thickBot="1" x14ac:dyDescent="0.25">
      <c r="A25" s="176"/>
      <c r="B25" s="173"/>
      <c r="C25" s="139" t="s">
        <v>99</v>
      </c>
      <c r="D25" s="140" t="s">
        <v>100</v>
      </c>
      <c r="E25" s="54" t="s">
        <v>0</v>
      </c>
      <c r="F25" s="55">
        <v>495</v>
      </c>
      <c r="G25" s="55">
        <v>0</v>
      </c>
      <c r="H25" s="55">
        <f t="shared" ref="H25:H28" si="5">PRODUCT(F25,G25)</f>
        <v>0</v>
      </c>
      <c r="I25" s="143">
        <v>0.08</v>
      </c>
      <c r="J25" s="141">
        <f t="shared" ref="J25:J28" si="6">H25*I25</f>
        <v>0</v>
      </c>
      <c r="K25" s="115">
        <f t="shared" ref="K25:K28" si="7">H25+J25</f>
        <v>0</v>
      </c>
      <c r="L25" s="115">
        <f t="shared" si="2"/>
        <v>0</v>
      </c>
      <c r="M25" s="116">
        <f t="shared" si="3"/>
        <v>0</v>
      </c>
    </row>
    <row r="26" spans="1:13" s="33" customFormat="1" ht="30" customHeight="1" x14ac:dyDescent="0.2">
      <c r="A26" s="174">
        <v>5</v>
      </c>
      <c r="B26" s="171" t="s">
        <v>101</v>
      </c>
      <c r="C26" s="44" t="s">
        <v>102</v>
      </c>
      <c r="D26" s="39" t="s">
        <v>10</v>
      </c>
      <c r="E26" s="28" t="s">
        <v>0</v>
      </c>
      <c r="F26" s="9">
        <v>405.64</v>
      </c>
      <c r="G26" s="9">
        <v>0</v>
      </c>
      <c r="H26" s="9">
        <f t="shared" si="5"/>
        <v>0</v>
      </c>
      <c r="I26" s="40">
        <v>0.23</v>
      </c>
      <c r="J26" s="82">
        <f t="shared" si="6"/>
        <v>0</v>
      </c>
      <c r="K26" s="57">
        <f t="shared" si="7"/>
        <v>0</v>
      </c>
      <c r="L26" s="57">
        <f t="shared" si="2"/>
        <v>0</v>
      </c>
      <c r="M26" s="83">
        <f t="shared" si="3"/>
        <v>0</v>
      </c>
    </row>
    <row r="27" spans="1:13" s="33" customFormat="1" ht="30" customHeight="1" x14ac:dyDescent="0.2">
      <c r="A27" s="175"/>
      <c r="B27" s="172"/>
      <c r="C27" s="16" t="s">
        <v>103</v>
      </c>
      <c r="D27" s="6" t="s">
        <v>10</v>
      </c>
      <c r="E27" s="35" t="s">
        <v>0</v>
      </c>
      <c r="F27" s="7">
        <v>174.62</v>
      </c>
      <c r="G27" s="7">
        <v>0</v>
      </c>
      <c r="H27" s="7">
        <f t="shared" si="5"/>
        <v>0</v>
      </c>
      <c r="I27" s="8">
        <v>0.23</v>
      </c>
      <c r="J27" s="21">
        <f t="shared" si="6"/>
        <v>0</v>
      </c>
      <c r="K27" s="15">
        <f t="shared" si="7"/>
        <v>0</v>
      </c>
      <c r="L27" s="15">
        <f t="shared" si="2"/>
        <v>0</v>
      </c>
      <c r="M27" s="84">
        <f t="shared" si="3"/>
        <v>0</v>
      </c>
    </row>
    <row r="28" spans="1:13" s="33" customFormat="1" ht="30" customHeight="1" thickBot="1" x14ac:dyDescent="0.25">
      <c r="A28" s="176"/>
      <c r="B28" s="173"/>
      <c r="C28" s="46" t="s">
        <v>104</v>
      </c>
      <c r="D28" s="41" t="s">
        <v>10</v>
      </c>
      <c r="E28" s="42" t="s">
        <v>0</v>
      </c>
      <c r="F28" s="43">
        <v>47.39</v>
      </c>
      <c r="G28" s="43">
        <v>0</v>
      </c>
      <c r="H28" s="43">
        <f t="shared" si="5"/>
        <v>0</v>
      </c>
      <c r="I28" s="58">
        <v>0.23</v>
      </c>
      <c r="J28" s="86">
        <f t="shared" si="6"/>
        <v>0</v>
      </c>
      <c r="K28" s="59">
        <f t="shared" si="7"/>
        <v>0</v>
      </c>
      <c r="L28" s="59">
        <f t="shared" si="2"/>
        <v>0</v>
      </c>
      <c r="M28" s="88">
        <f t="shared" si="3"/>
        <v>0</v>
      </c>
    </row>
    <row r="29" spans="1:13" ht="30" customHeight="1" x14ac:dyDescent="0.2">
      <c r="A29" s="174">
        <v>6</v>
      </c>
      <c r="B29" s="171" t="s">
        <v>55</v>
      </c>
      <c r="C29" s="144" t="s">
        <v>16</v>
      </c>
      <c r="D29" s="39" t="s">
        <v>10</v>
      </c>
      <c r="E29" s="28" t="s">
        <v>0</v>
      </c>
      <c r="F29" s="9">
        <v>189.74</v>
      </c>
      <c r="G29" s="9">
        <v>0</v>
      </c>
      <c r="H29" s="9">
        <f t="shared" si="4"/>
        <v>0</v>
      </c>
      <c r="I29" s="40">
        <v>0.23</v>
      </c>
      <c r="J29" s="82">
        <f t="shared" si="1"/>
        <v>0</v>
      </c>
      <c r="K29" s="57">
        <f t="shared" si="0"/>
        <v>0</v>
      </c>
      <c r="L29" s="57">
        <f t="shared" si="2"/>
        <v>0</v>
      </c>
      <c r="M29" s="83">
        <f t="shared" si="3"/>
        <v>0</v>
      </c>
    </row>
    <row r="30" spans="1:13" ht="30" customHeight="1" x14ac:dyDescent="0.2">
      <c r="A30" s="175"/>
      <c r="B30" s="172"/>
      <c r="C30" s="145" t="s">
        <v>21</v>
      </c>
      <c r="D30" s="6" t="s">
        <v>10</v>
      </c>
      <c r="E30" s="35" t="s">
        <v>0</v>
      </c>
      <c r="F30" s="7">
        <v>38.69</v>
      </c>
      <c r="G30" s="7">
        <v>0</v>
      </c>
      <c r="H30" s="7">
        <f t="shared" si="4"/>
        <v>0</v>
      </c>
      <c r="I30" s="8">
        <v>0.23</v>
      </c>
      <c r="J30" s="21">
        <f t="shared" si="1"/>
        <v>0</v>
      </c>
      <c r="K30" s="15">
        <f t="shared" si="0"/>
        <v>0</v>
      </c>
      <c r="L30" s="15">
        <f t="shared" si="2"/>
        <v>0</v>
      </c>
      <c r="M30" s="84">
        <f t="shared" si="3"/>
        <v>0</v>
      </c>
    </row>
    <row r="31" spans="1:13" ht="30" customHeight="1" x14ac:dyDescent="0.2">
      <c r="A31" s="175"/>
      <c r="B31" s="172"/>
      <c r="C31" s="145" t="s">
        <v>90</v>
      </c>
      <c r="D31" s="6" t="s">
        <v>10</v>
      </c>
      <c r="E31" s="35" t="s">
        <v>0</v>
      </c>
      <c r="F31" s="7">
        <v>26.9</v>
      </c>
      <c r="G31" s="7">
        <v>0</v>
      </c>
      <c r="H31" s="7">
        <f t="shared" si="4"/>
        <v>0</v>
      </c>
      <c r="I31" s="8">
        <v>0.23</v>
      </c>
      <c r="J31" s="21">
        <f t="shared" si="1"/>
        <v>0</v>
      </c>
      <c r="K31" s="15">
        <f t="shared" si="0"/>
        <v>0</v>
      </c>
      <c r="L31" s="15">
        <f t="shared" si="2"/>
        <v>0</v>
      </c>
      <c r="M31" s="84">
        <f t="shared" si="3"/>
        <v>0</v>
      </c>
    </row>
    <row r="32" spans="1:13" ht="30" customHeight="1" thickBot="1" x14ac:dyDescent="0.25">
      <c r="A32" s="176"/>
      <c r="B32" s="173"/>
      <c r="C32" s="146" t="s">
        <v>33</v>
      </c>
      <c r="D32" s="41" t="s">
        <v>10</v>
      </c>
      <c r="E32" s="42" t="s">
        <v>0</v>
      </c>
      <c r="F32" s="43">
        <v>17.850000000000001</v>
      </c>
      <c r="G32" s="43">
        <v>0</v>
      </c>
      <c r="H32" s="43">
        <f t="shared" si="4"/>
        <v>0</v>
      </c>
      <c r="I32" s="58">
        <v>0.23</v>
      </c>
      <c r="J32" s="86">
        <f t="shared" si="1"/>
        <v>0</v>
      </c>
      <c r="K32" s="59">
        <f t="shared" si="0"/>
        <v>0</v>
      </c>
      <c r="L32" s="59">
        <f t="shared" si="2"/>
        <v>0</v>
      </c>
      <c r="M32" s="88">
        <f t="shared" si="3"/>
        <v>0</v>
      </c>
    </row>
    <row r="33" spans="1:17" ht="30" customHeight="1" x14ac:dyDescent="0.2">
      <c r="A33" s="174">
        <v>7</v>
      </c>
      <c r="B33" s="171" t="s">
        <v>53</v>
      </c>
      <c r="C33" s="144" t="s">
        <v>16</v>
      </c>
      <c r="D33" s="39" t="s">
        <v>10</v>
      </c>
      <c r="E33" s="28" t="s">
        <v>0</v>
      </c>
      <c r="F33" s="9">
        <v>46.19</v>
      </c>
      <c r="G33" s="9">
        <v>0</v>
      </c>
      <c r="H33" s="9">
        <f t="shared" si="4"/>
        <v>0</v>
      </c>
      <c r="I33" s="40">
        <v>0.23</v>
      </c>
      <c r="J33" s="82">
        <f t="shared" si="1"/>
        <v>0</v>
      </c>
      <c r="K33" s="57">
        <f t="shared" si="0"/>
        <v>0</v>
      </c>
      <c r="L33" s="57">
        <f t="shared" si="2"/>
        <v>0</v>
      </c>
      <c r="M33" s="83">
        <f t="shared" si="3"/>
        <v>0</v>
      </c>
    </row>
    <row r="34" spans="1:17" ht="30" customHeight="1" x14ac:dyDescent="0.2">
      <c r="A34" s="175"/>
      <c r="B34" s="172"/>
      <c r="C34" s="145" t="s">
        <v>17</v>
      </c>
      <c r="D34" s="6" t="s">
        <v>10</v>
      </c>
      <c r="E34" s="35" t="s">
        <v>0</v>
      </c>
      <c r="F34" s="7">
        <v>7.74</v>
      </c>
      <c r="G34" s="7">
        <v>0</v>
      </c>
      <c r="H34" s="7">
        <f t="shared" si="4"/>
        <v>0</v>
      </c>
      <c r="I34" s="8">
        <v>0.23</v>
      </c>
      <c r="J34" s="21">
        <f t="shared" si="1"/>
        <v>0</v>
      </c>
      <c r="K34" s="15">
        <f t="shared" si="0"/>
        <v>0</v>
      </c>
      <c r="L34" s="15">
        <f t="shared" si="2"/>
        <v>0</v>
      </c>
      <c r="M34" s="84">
        <f t="shared" si="3"/>
        <v>0</v>
      </c>
    </row>
    <row r="35" spans="1:17" ht="30" customHeight="1" thickBot="1" x14ac:dyDescent="0.25">
      <c r="A35" s="176"/>
      <c r="B35" s="173"/>
      <c r="C35" s="146" t="s">
        <v>34</v>
      </c>
      <c r="D35" s="41" t="s">
        <v>10</v>
      </c>
      <c r="E35" s="42" t="s">
        <v>0</v>
      </c>
      <c r="F35" s="43">
        <v>11.32</v>
      </c>
      <c r="G35" s="43">
        <v>0</v>
      </c>
      <c r="H35" s="43">
        <f t="shared" si="4"/>
        <v>0</v>
      </c>
      <c r="I35" s="58">
        <v>0.23</v>
      </c>
      <c r="J35" s="86">
        <f t="shared" si="1"/>
        <v>0</v>
      </c>
      <c r="K35" s="59">
        <f t="shared" si="0"/>
        <v>0</v>
      </c>
      <c r="L35" s="59">
        <f t="shared" si="2"/>
        <v>0</v>
      </c>
      <c r="M35" s="88">
        <f t="shared" si="3"/>
        <v>0</v>
      </c>
    </row>
    <row r="36" spans="1:17" ht="30" customHeight="1" x14ac:dyDescent="0.2">
      <c r="A36" s="174">
        <v>8</v>
      </c>
      <c r="B36" s="171" t="s">
        <v>23</v>
      </c>
      <c r="C36" s="144" t="s">
        <v>16</v>
      </c>
      <c r="D36" s="39" t="s">
        <v>10</v>
      </c>
      <c r="E36" s="28" t="s">
        <v>0</v>
      </c>
      <c r="F36" s="9">
        <v>396</v>
      </c>
      <c r="G36" s="9">
        <v>0</v>
      </c>
      <c r="H36" s="9">
        <f t="shared" si="4"/>
        <v>0</v>
      </c>
      <c r="I36" s="40">
        <v>0.23</v>
      </c>
      <c r="J36" s="82">
        <f t="shared" si="1"/>
        <v>0</v>
      </c>
      <c r="K36" s="57">
        <f t="shared" si="0"/>
        <v>0</v>
      </c>
      <c r="L36" s="57">
        <f t="shared" si="2"/>
        <v>0</v>
      </c>
      <c r="M36" s="83">
        <f t="shared" si="3"/>
        <v>0</v>
      </c>
      <c r="Q36" s="24"/>
    </row>
    <row r="37" spans="1:17" ht="30" customHeight="1" x14ac:dyDescent="0.2">
      <c r="A37" s="175"/>
      <c r="B37" s="172"/>
      <c r="C37" s="145" t="s">
        <v>27</v>
      </c>
      <c r="D37" s="6" t="s">
        <v>10</v>
      </c>
      <c r="E37" s="35" t="s">
        <v>0</v>
      </c>
      <c r="F37" s="7">
        <v>155</v>
      </c>
      <c r="G37" s="7">
        <v>0</v>
      </c>
      <c r="H37" s="7">
        <f t="shared" si="4"/>
        <v>0</v>
      </c>
      <c r="I37" s="8">
        <v>0.23</v>
      </c>
      <c r="J37" s="21">
        <f t="shared" si="1"/>
        <v>0</v>
      </c>
      <c r="K37" s="15">
        <f t="shared" si="0"/>
        <v>0</v>
      </c>
      <c r="L37" s="15">
        <f t="shared" si="2"/>
        <v>0</v>
      </c>
      <c r="M37" s="84">
        <f t="shared" si="3"/>
        <v>0</v>
      </c>
    </row>
    <row r="38" spans="1:17" ht="30" customHeight="1" x14ac:dyDescent="0.2">
      <c r="A38" s="175"/>
      <c r="B38" s="172"/>
      <c r="C38" s="145" t="s">
        <v>22</v>
      </c>
      <c r="D38" s="6" t="s">
        <v>10</v>
      </c>
      <c r="E38" s="35" t="s">
        <v>0</v>
      </c>
      <c r="F38" s="7">
        <v>50</v>
      </c>
      <c r="G38" s="7">
        <v>0</v>
      </c>
      <c r="H38" s="7">
        <f t="shared" si="4"/>
        <v>0</v>
      </c>
      <c r="I38" s="8">
        <v>0.23</v>
      </c>
      <c r="J38" s="21">
        <f t="shared" si="1"/>
        <v>0</v>
      </c>
      <c r="K38" s="15">
        <f t="shared" si="0"/>
        <v>0</v>
      </c>
      <c r="L38" s="15">
        <f t="shared" si="2"/>
        <v>0</v>
      </c>
      <c r="M38" s="84">
        <f t="shared" si="3"/>
        <v>0</v>
      </c>
    </row>
    <row r="39" spans="1:17" ht="30" customHeight="1" thickBot="1" x14ac:dyDescent="0.25">
      <c r="A39" s="176"/>
      <c r="B39" s="173"/>
      <c r="C39" s="146" t="s">
        <v>24</v>
      </c>
      <c r="D39" s="41" t="s">
        <v>10</v>
      </c>
      <c r="E39" s="42" t="s">
        <v>0</v>
      </c>
      <c r="F39" s="43">
        <v>40</v>
      </c>
      <c r="G39" s="43">
        <v>0</v>
      </c>
      <c r="H39" s="43">
        <f t="shared" si="4"/>
        <v>0</v>
      </c>
      <c r="I39" s="58">
        <v>0.23</v>
      </c>
      <c r="J39" s="86">
        <f t="shared" si="1"/>
        <v>0</v>
      </c>
      <c r="K39" s="59">
        <f t="shared" si="0"/>
        <v>0</v>
      </c>
      <c r="L39" s="59">
        <f t="shared" si="2"/>
        <v>0</v>
      </c>
      <c r="M39" s="88">
        <f t="shared" si="3"/>
        <v>0</v>
      </c>
    </row>
    <row r="40" spans="1:17" ht="24.75" customHeight="1" thickBot="1" x14ac:dyDescent="0.25">
      <c r="A40" s="187" t="s">
        <v>72</v>
      </c>
      <c r="B40" s="188"/>
      <c r="C40" s="188"/>
      <c r="D40" s="188"/>
      <c r="E40" s="147" t="s">
        <v>0</v>
      </c>
      <c r="F40" s="148">
        <v>3256.92</v>
      </c>
      <c r="G40" s="149" t="s">
        <v>77</v>
      </c>
      <c r="H40" s="150">
        <f>SUM(H7:H16,H19:H24,H26:H39)</f>
        <v>0</v>
      </c>
      <c r="I40" s="151">
        <v>0.23</v>
      </c>
      <c r="J40" s="152">
        <f>H40*I40</f>
        <v>0</v>
      </c>
      <c r="K40" s="153">
        <f t="shared" si="0"/>
        <v>0</v>
      </c>
      <c r="L40" s="154">
        <f>H40*18</f>
        <v>0</v>
      </c>
      <c r="M40" s="162">
        <f t="shared" si="3"/>
        <v>0</v>
      </c>
    </row>
    <row r="41" spans="1:17" ht="28.5" customHeight="1" thickBot="1" x14ac:dyDescent="0.25">
      <c r="A41" s="184" t="s">
        <v>73</v>
      </c>
      <c r="B41" s="185"/>
      <c r="C41" s="185"/>
      <c r="D41" s="185"/>
      <c r="E41" s="155" t="s">
        <v>0</v>
      </c>
      <c r="F41" s="156">
        <v>1435</v>
      </c>
      <c r="G41" s="157" t="s">
        <v>77</v>
      </c>
      <c r="H41" s="156">
        <f>H17+H18+H25</f>
        <v>0</v>
      </c>
      <c r="I41" s="158">
        <v>0.08</v>
      </c>
      <c r="J41" s="159">
        <f>H41*I41</f>
        <v>0</v>
      </c>
      <c r="K41" s="160">
        <f t="shared" si="0"/>
        <v>0</v>
      </c>
      <c r="L41" s="160">
        <f>H41*18</f>
        <v>0</v>
      </c>
      <c r="M41" s="161">
        <f>K41*18</f>
        <v>0</v>
      </c>
    </row>
    <row r="42" spans="1:17" ht="32.25" customHeight="1" thickBot="1" x14ac:dyDescent="0.25">
      <c r="A42" s="179" t="s">
        <v>13</v>
      </c>
      <c r="B42" s="180"/>
      <c r="C42" s="180"/>
      <c r="D42" s="180"/>
      <c r="E42" s="180"/>
      <c r="F42" s="180"/>
      <c r="G42" s="181"/>
      <c r="H42" s="125">
        <f>H40+H41</f>
        <v>0</v>
      </c>
      <c r="I42" s="125" t="s">
        <v>14</v>
      </c>
      <c r="J42" s="126">
        <f>J40+J41</f>
        <v>0</v>
      </c>
      <c r="K42" s="125">
        <f>K40+K41</f>
        <v>0</v>
      </c>
      <c r="L42" s="125">
        <f>L40+L41</f>
        <v>0</v>
      </c>
      <c r="M42" s="127">
        <f>M40+M41</f>
        <v>0</v>
      </c>
      <c r="Q42" t="s">
        <v>2</v>
      </c>
    </row>
    <row r="43" spans="1:17" ht="30.75" hidden="1" customHeight="1" x14ac:dyDescent="0.25">
      <c r="A43" s="1"/>
      <c r="B43" s="182" t="s">
        <v>78</v>
      </c>
      <c r="C43" s="182"/>
      <c r="D43" s="182"/>
      <c r="E43" s="182"/>
      <c r="F43" s="182"/>
      <c r="G43" s="183"/>
      <c r="H43" s="25">
        <f>H42*0.1</f>
        <v>0</v>
      </c>
      <c r="I43" s="26" t="s">
        <v>83</v>
      </c>
      <c r="J43" s="25">
        <f>J42*0.1</f>
        <v>0</v>
      </c>
      <c r="K43" s="25">
        <f>K42*0.1</f>
        <v>0</v>
      </c>
      <c r="L43" s="25">
        <f>L42*0.1</f>
        <v>0</v>
      </c>
      <c r="M43" s="25">
        <f>M42*0.1</f>
        <v>0</v>
      </c>
    </row>
    <row r="45" spans="1:17" ht="12.75" customHeight="1" x14ac:dyDescent="0.2">
      <c r="A45" s="18" t="s">
        <v>84</v>
      </c>
      <c r="B45" s="186" t="s">
        <v>79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</row>
    <row r="46" spans="1:17" ht="12.75" customHeight="1" x14ac:dyDescent="0.2">
      <c r="A46" s="18" t="s">
        <v>85</v>
      </c>
      <c r="B46" s="186" t="s">
        <v>80</v>
      </c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</row>
    <row r="47" spans="1:17" ht="30" customHeight="1" x14ac:dyDescent="0.2">
      <c r="A47" s="18" t="s">
        <v>86</v>
      </c>
      <c r="B47" s="178" t="s">
        <v>87</v>
      </c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</row>
    <row r="48" spans="1:17" x14ac:dyDescent="0.2">
      <c r="B48" s="60"/>
      <c r="C48" s="61"/>
    </row>
    <row r="49" spans="2:13" ht="24.95" customHeight="1" x14ac:dyDescent="0.2">
      <c r="B49" s="170" t="s">
        <v>74</v>
      </c>
      <c r="C49" s="170"/>
      <c r="D49" s="177"/>
      <c r="E49" s="177"/>
      <c r="F49" s="177"/>
      <c r="G49" s="177"/>
      <c r="H49" s="177"/>
      <c r="I49" s="177"/>
      <c r="J49" s="177"/>
      <c r="K49" s="177"/>
      <c r="L49" s="177"/>
      <c r="M49" s="177"/>
    </row>
    <row r="50" spans="2:13" ht="24.95" customHeight="1" x14ac:dyDescent="0.2">
      <c r="B50" s="170"/>
      <c r="C50" s="170"/>
      <c r="D50" s="177"/>
      <c r="E50" s="177"/>
      <c r="F50" s="177"/>
      <c r="G50" s="177"/>
      <c r="H50" s="177"/>
      <c r="I50" s="177"/>
      <c r="J50" s="177"/>
      <c r="K50" s="177"/>
      <c r="L50" s="177"/>
      <c r="M50" s="177"/>
    </row>
    <row r="51" spans="2:13" ht="24.95" customHeight="1" x14ac:dyDescent="0.2">
      <c r="B51" s="170"/>
      <c r="C51" s="170"/>
      <c r="D51" s="177"/>
      <c r="E51" s="177"/>
      <c r="F51" s="177"/>
      <c r="G51" s="177"/>
      <c r="H51" s="177"/>
      <c r="I51" s="177"/>
      <c r="J51" s="177"/>
      <c r="K51" s="177"/>
      <c r="L51" s="177"/>
      <c r="M51" s="177"/>
    </row>
    <row r="52" spans="2:13" x14ac:dyDescent="0.2">
      <c r="B52" s="170"/>
      <c r="C52" s="170"/>
      <c r="D52" s="177" t="s">
        <v>75</v>
      </c>
      <c r="E52" s="177"/>
      <c r="F52" s="177"/>
      <c r="G52" s="177"/>
      <c r="H52" s="177"/>
      <c r="I52" s="177"/>
      <c r="J52" s="177"/>
      <c r="K52" s="177"/>
      <c r="L52" s="177"/>
      <c r="M52" s="177"/>
    </row>
    <row r="53" spans="2:13" ht="18" x14ac:dyDescent="0.2">
      <c r="B53" s="10"/>
      <c r="C53" s="10"/>
      <c r="D53" s="11"/>
      <c r="E53" s="11"/>
      <c r="F53" s="11"/>
      <c r="G53" s="11"/>
      <c r="H53" s="11"/>
      <c r="I53" s="11"/>
    </row>
    <row r="55" spans="2:13" ht="24.95" customHeight="1" x14ac:dyDescent="0.2">
      <c r="B55" s="170" t="s">
        <v>76</v>
      </c>
      <c r="C55" s="170"/>
      <c r="D55" s="177"/>
      <c r="E55" s="177"/>
      <c r="F55" s="177"/>
      <c r="G55" s="177"/>
      <c r="H55" s="177"/>
      <c r="I55" s="177"/>
      <c r="J55" s="177"/>
      <c r="K55" s="177"/>
      <c r="L55" s="177"/>
      <c r="M55" s="177"/>
    </row>
    <row r="56" spans="2:13" ht="24.95" customHeight="1" x14ac:dyDescent="0.2">
      <c r="B56" s="170"/>
      <c r="C56" s="170"/>
      <c r="D56" s="177"/>
      <c r="E56" s="177"/>
      <c r="F56" s="177"/>
      <c r="G56" s="177"/>
      <c r="H56" s="177"/>
      <c r="I56" s="177"/>
      <c r="J56" s="177"/>
      <c r="K56" s="177"/>
      <c r="L56" s="177"/>
      <c r="M56" s="177"/>
    </row>
    <row r="57" spans="2:13" ht="24.95" customHeight="1" x14ac:dyDescent="0.2">
      <c r="B57" s="170"/>
      <c r="C57" s="170"/>
      <c r="D57" s="177"/>
      <c r="E57" s="177"/>
      <c r="F57" s="177"/>
      <c r="G57" s="177"/>
      <c r="H57" s="177"/>
      <c r="I57" s="177"/>
      <c r="J57" s="177"/>
      <c r="K57" s="177"/>
      <c r="L57" s="177"/>
      <c r="M57" s="177"/>
    </row>
    <row r="58" spans="2:13" x14ac:dyDescent="0.2">
      <c r="B58" s="170"/>
      <c r="C58" s="170"/>
      <c r="D58" s="177" t="s">
        <v>75</v>
      </c>
      <c r="E58" s="177"/>
      <c r="F58" s="177"/>
      <c r="G58" s="177"/>
      <c r="H58" s="177"/>
      <c r="I58" s="177"/>
      <c r="J58" s="177"/>
      <c r="K58" s="177"/>
      <c r="L58" s="177"/>
      <c r="M58" s="177"/>
    </row>
  </sheetData>
  <mergeCells count="32">
    <mergeCell ref="H2:M2"/>
    <mergeCell ref="B7:B9"/>
    <mergeCell ref="A4:M4"/>
    <mergeCell ref="A3:M3"/>
    <mergeCell ref="A7:A9"/>
    <mergeCell ref="D58:M58"/>
    <mergeCell ref="B13:B19"/>
    <mergeCell ref="B43:G43"/>
    <mergeCell ref="B55:C58"/>
    <mergeCell ref="A13:A19"/>
    <mergeCell ref="B36:B39"/>
    <mergeCell ref="A36:A39"/>
    <mergeCell ref="B29:B32"/>
    <mergeCell ref="A29:A32"/>
    <mergeCell ref="B33:B35"/>
    <mergeCell ref="A33:A35"/>
    <mergeCell ref="A41:D41"/>
    <mergeCell ref="D52:M52"/>
    <mergeCell ref="B45:M45"/>
    <mergeCell ref="B46:M46"/>
    <mergeCell ref="A40:D40"/>
    <mergeCell ref="B49:C52"/>
    <mergeCell ref="B10:B12"/>
    <mergeCell ref="A10:A12"/>
    <mergeCell ref="D55:M57"/>
    <mergeCell ref="B47:M47"/>
    <mergeCell ref="A42:G42"/>
    <mergeCell ref="D49:M51"/>
    <mergeCell ref="B20:B25"/>
    <mergeCell ref="A20:A25"/>
    <mergeCell ref="B26:B28"/>
    <mergeCell ref="A26:A2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5" orientation="portrait" r:id="rId1"/>
  <headerFooter alignWithMargins="0"/>
  <cellWatches>
    <cellWatch r="F7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9"/>
  <sheetViews>
    <sheetView tabSelected="1" zoomScale="75" zoomScaleNormal="75" workbookViewId="0">
      <selection activeCell="T13" sqref="T13"/>
    </sheetView>
  </sheetViews>
  <sheetFormatPr defaultRowHeight="12.75" x14ac:dyDescent="0.2"/>
  <cols>
    <col min="1" max="1" width="5.7109375" customWidth="1"/>
    <col min="2" max="2" width="37.7109375" customWidth="1"/>
    <col min="3" max="3" width="30.7109375" customWidth="1"/>
    <col min="4" max="4" width="10.7109375" customWidth="1"/>
    <col min="5" max="5" width="7.7109375" customWidth="1"/>
    <col min="6" max="6" width="15.7109375" customWidth="1"/>
    <col min="7" max="7" width="8.7109375" customWidth="1"/>
    <col min="8" max="10" width="10.7109375" customWidth="1"/>
    <col min="11" max="13" width="14.7109375" customWidth="1"/>
  </cols>
  <sheetData>
    <row r="1" spans="1:13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</row>
    <row r="2" spans="1:13" ht="20.100000000000001" customHeight="1" x14ac:dyDescent="0.2">
      <c r="A2" s="14"/>
      <c r="B2" s="14"/>
      <c r="C2" s="14"/>
      <c r="D2" s="14"/>
      <c r="E2" s="14"/>
      <c r="F2" s="14"/>
      <c r="G2" s="14"/>
      <c r="H2" s="224" t="s">
        <v>106</v>
      </c>
      <c r="I2" s="224"/>
      <c r="J2" s="224"/>
      <c r="K2" s="224"/>
      <c r="L2" s="224"/>
      <c r="M2" s="224"/>
    </row>
    <row r="3" spans="1:13" ht="30" customHeight="1" x14ac:dyDescent="0.2">
      <c r="A3" s="222" t="s">
        <v>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13" ht="24.95" customHeight="1" x14ac:dyDescent="0.2">
      <c r="A4" s="223" t="s">
        <v>70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1:13" ht="90" customHeight="1" x14ac:dyDescent="0.2">
      <c r="A5" s="52" t="s">
        <v>1</v>
      </c>
      <c r="B5" s="53" t="s">
        <v>7</v>
      </c>
      <c r="C5" s="53" t="s">
        <v>15</v>
      </c>
      <c r="D5" s="53" t="s">
        <v>9</v>
      </c>
      <c r="E5" s="53" t="s">
        <v>3</v>
      </c>
      <c r="F5" s="53" t="s">
        <v>81</v>
      </c>
      <c r="G5" s="53" t="s">
        <v>8</v>
      </c>
      <c r="H5" s="53" t="s">
        <v>82</v>
      </c>
      <c r="I5" s="53" t="s">
        <v>5</v>
      </c>
      <c r="J5" s="53" t="s">
        <v>12</v>
      </c>
      <c r="K5" s="53" t="s">
        <v>4</v>
      </c>
      <c r="L5" s="53" t="s">
        <v>113</v>
      </c>
      <c r="M5" s="53" t="s">
        <v>114</v>
      </c>
    </row>
    <row r="6" spans="1:13" ht="15" customHeight="1" thickBo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</row>
    <row r="7" spans="1:13" ht="30" customHeight="1" x14ac:dyDescent="0.2">
      <c r="A7" s="189">
        <v>1</v>
      </c>
      <c r="B7" s="192" t="s">
        <v>56</v>
      </c>
      <c r="C7" s="163" t="s">
        <v>16</v>
      </c>
      <c r="D7" s="66" t="s">
        <v>10</v>
      </c>
      <c r="E7" s="67" t="s">
        <v>0</v>
      </c>
      <c r="F7" s="29">
        <v>394.8</v>
      </c>
      <c r="G7" s="29">
        <v>0</v>
      </c>
      <c r="H7" s="29">
        <f t="shared" ref="H7:H40" si="0">PRODUCT(F7,G7)</f>
        <v>0</v>
      </c>
      <c r="I7" s="30">
        <v>0.23</v>
      </c>
      <c r="J7" s="82">
        <f>H7*I7</f>
        <v>0</v>
      </c>
      <c r="K7" s="32">
        <f t="shared" ref="K7:K42" si="1">H7+J7</f>
        <v>0</v>
      </c>
      <c r="L7" s="57">
        <f>H7*18</f>
        <v>0</v>
      </c>
      <c r="M7" s="83">
        <f>K7*18</f>
        <v>0</v>
      </c>
    </row>
    <row r="8" spans="1:13" ht="30" customHeight="1" x14ac:dyDescent="0.2">
      <c r="A8" s="190"/>
      <c r="B8" s="193"/>
      <c r="C8" s="164" t="s">
        <v>35</v>
      </c>
      <c r="D8" s="2" t="s">
        <v>10</v>
      </c>
      <c r="E8" s="37" t="s">
        <v>0</v>
      </c>
      <c r="F8" s="3">
        <v>147.5</v>
      </c>
      <c r="G8" s="3">
        <v>0</v>
      </c>
      <c r="H8" s="3">
        <f t="shared" si="0"/>
        <v>0</v>
      </c>
      <c r="I8" s="20">
        <v>0.23</v>
      </c>
      <c r="J8" s="21">
        <f t="shared" ref="J8:J40" si="2">H8*I8</f>
        <v>0</v>
      </c>
      <c r="K8" s="22">
        <f t="shared" si="1"/>
        <v>0</v>
      </c>
      <c r="L8" s="15">
        <f t="shared" ref="L8:L40" si="3">H8*18</f>
        <v>0</v>
      </c>
      <c r="M8" s="84">
        <f t="shared" ref="M8:M40" si="4">K8*18</f>
        <v>0</v>
      </c>
    </row>
    <row r="9" spans="1:13" ht="30" customHeight="1" x14ac:dyDescent="0.2">
      <c r="A9" s="190"/>
      <c r="B9" s="193"/>
      <c r="C9" s="164" t="s">
        <v>33</v>
      </c>
      <c r="D9" s="2" t="s">
        <v>10</v>
      </c>
      <c r="E9" s="37" t="s">
        <v>0</v>
      </c>
      <c r="F9" s="3">
        <v>37.299999999999997</v>
      </c>
      <c r="G9" s="3">
        <v>0</v>
      </c>
      <c r="H9" s="3">
        <f t="shared" si="0"/>
        <v>0</v>
      </c>
      <c r="I9" s="20">
        <v>0.23</v>
      </c>
      <c r="J9" s="21">
        <f t="shared" si="2"/>
        <v>0</v>
      </c>
      <c r="K9" s="22">
        <f t="shared" si="1"/>
        <v>0</v>
      </c>
      <c r="L9" s="15">
        <f t="shared" si="3"/>
        <v>0</v>
      </c>
      <c r="M9" s="84">
        <f t="shared" si="4"/>
        <v>0</v>
      </c>
    </row>
    <row r="10" spans="1:13" ht="30" customHeight="1" x14ac:dyDescent="0.2">
      <c r="A10" s="190"/>
      <c r="B10" s="193"/>
      <c r="C10" s="164" t="s">
        <v>20</v>
      </c>
      <c r="D10" s="2" t="s">
        <v>10</v>
      </c>
      <c r="E10" s="37" t="s">
        <v>0</v>
      </c>
      <c r="F10" s="3">
        <v>33.200000000000003</v>
      </c>
      <c r="G10" s="3">
        <v>0</v>
      </c>
      <c r="H10" s="3">
        <f t="shared" si="0"/>
        <v>0</v>
      </c>
      <c r="I10" s="20">
        <v>0.23</v>
      </c>
      <c r="J10" s="21">
        <f t="shared" si="2"/>
        <v>0</v>
      </c>
      <c r="K10" s="22">
        <f t="shared" si="1"/>
        <v>0</v>
      </c>
      <c r="L10" s="15">
        <f t="shared" si="3"/>
        <v>0</v>
      </c>
      <c r="M10" s="84">
        <f t="shared" si="4"/>
        <v>0</v>
      </c>
    </row>
    <row r="11" spans="1:13" ht="30" customHeight="1" thickBot="1" x14ac:dyDescent="0.25">
      <c r="A11" s="191"/>
      <c r="B11" s="194"/>
      <c r="C11" s="165" t="s">
        <v>36</v>
      </c>
      <c r="D11" s="68" t="s">
        <v>10</v>
      </c>
      <c r="E11" s="69" t="s">
        <v>0</v>
      </c>
      <c r="F11" s="70">
        <v>24.1</v>
      </c>
      <c r="G11" s="70">
        <v>0</v>
      </c>
      <c r="H11" s="70">
        <f t="shared" si="0"/>
        <v>0</v>
      </c>
      <c r="I11" s="85">
        <v>0.23</v>
      </c>
      <c r="J11" s="86">
        <f t="shared" si="2"/>
        <v>0</v>
      </c>
      <c r="K11" s="87">
        <f t="shared" si="1"/>
        <v>0</v>
      </c>
      <c r="L11" s="59">
        <f t="shared" si="3"/>
        <v>0</v>
      </c>
      <c r="M11" s="88">
        <f t="shared" si="4"/>
        <v>0</v>
      </c>
    </row>
    <row r="12" spans="1:13" ht="30" customHeight="1" x14ac:dyDescent="0.2">
      <c r="A12" s="189">
        <v>2</v>
      </c>
      <c r="B12" s="192" t="s">
        <v>57</v>
      </c>
      <c r="C12" s="163" t="s">
        <v>16</v>
      </c>
      <c r="D12" s="66" t="s">
        <v>10</v>
      </c>
      <c r="E12" s="67" t="s">
        <v>0</v>
      </c>
      <c r="F12" s="29">
        <v>49.6</v>
      </c>
      <c r="G12" s="29">
        <v>0</v>
      </c>
      <c r="H12" s="29">
        <f t="shared" si="0"/>
        <v>0</v>
      </c>
      <c r="I12" s="30">
        <v>0.23</v>
      </c>
      <c r="J12" s="82">
        <f t="shared" si="2"/>
        <v>0</v>
      </c>
      <c r="K12" s="32">
        <f t="shared" si="1"/>
        <v>0</v>
      </c>
      <c r="L12" s="57">
        <f t="shared" si="3"/>
        <v>0</v>
      </c>
      <c r="M12" s="83">
        <f t="shared" si="4"/>
        <v>0</v>
      </c>
    </row>
    <row r="13" spans="1:13" ht="30" customHeight="1" x14ac:dyDescent="0.2">
      <c r="A13" s="190"/>
      <c r="B13" s="193"/>
      <c r="C13" s="164" t="s">
        <v>35</v>
      </c>
      <c r="D13" s="2" t="s">
        <v>10</v>
      </c>
      <c r="E13" s="37" t="s">
        <v>0</v>
      </c>
      <c r="F13" s="3">
        <v>41.2</v>
      </c>
      <c r="G13" s="3">
        <v>0</v>
      </c>
      <c r="H13" s="3">
        <f t="shared" si="0"/>
        <v>0</v>
      </c>
      <c r="I13" s="20">
        <v>0.23</v>
      </c>
      <c r="J13" s="21">
        <f t="shared" si="2"/>
        <v>0</v>
      </c>
      <c r="K13" s="22">
        <f t="shared" si="1"/>
        <v>0</v>
      </c>
      <c r="L13" s="15">
        <f t="shared" si="3"/>
        <v>0</v>
      </c>
      <c r="M13" s="84">
        <f t="shared" si="4"/>
        <v>0</v>
      </c>
    </row>
    <row r="14" spans="1:13" ht="30" customHeight="1" x14ac:dyDescent="0.2">
      <c r="A14" s="190"/>
      <c r="B14" s="193"/>
      <c r="C14" s="164" t="s">
        <v>33</v>
      </c>
      <c r="D14" s="2" t="s">
        <v>10</v>
      </c>
      <c r="E14" s="37" t="s">
        <v>0</v>
      </c>
      <c r="F14" s="3">
        <v>12.91</v>
      </c>
      <c r="G14" s="3">
        <v>0</v>
      </c>
      <c r="H14" s="3">
        <f t="shared" si="0"/>
        <v>0</v>
      </c>
      <c r="I14" s="20">
        <v>0.23</v>
      </c>
      <c r="J14" s="21">
        <f t="shared" si="2"/>
        <v>0</v>
      </c>
      <c r="K14" s="22">
        <f t="shared" si="1"/>
        <v>0</v>
      </c>
      <c r="L14" s="15">
        <f t="shared" si="3"/>
        <v>0</v>
      </c>
      <c r="M14" s="84">
        <f t="shared" si="4"/>
        <v>0</v>
      </c>
    </row>
    <row r="15" spans="1:13" ht="30" customHeight="1" thickBot="1" x14ac:dyDescent="0.25">
      <c r="A15" s="191"/>
      <c r="B15" s="194"/>
      <c r="C15" s="165" t="s">
        <v>25</v>
      </c>
      <c r="D15" s="68" t="s">
        <v>10</v>
      </c>
      <c r="E15" s="69" t="s">
        <v>0</v>
      </c>
      <c r="F15" s="70">
        <v>89.1</v>
      </c>
      <c r="G15" s="70">
        <v>0</v>
      </c>
      <c r="H15" s="70">
        <f t="shared" si="0"/>
        <v>0</v>
      </c>
      <c r="I15" s="85">
        <v>0.23</v>
      </c>
      <c r="J15" s="86">
        <f t="shared" si="2"/>
        <v>0</v>
      </c>
      <c r="K15" s="87">
        <f t="shared" si="1"/>
        <v>0</v>
      </c>
      <c r="L15" s="59">
        <f t="shared" si="3"/>
        <v>0</v>
      </c>
      <c r="M15" s="88">
        <f t="shared" si="4"/>
        <v>0</v>
      </c>
    </row>
    <row r="16" spans="1:13" ht="30" customHeight="1" x14ac:dyDescent="0.2">
      <c r="A16" s="189">
        <v>3</v>
      </c>
      <c r="B16" s="192" t="s">
        <v>59</v>
      </c>
      <c r="C16" s="163" t="s">
        <v>40</v>
      </c>
      <c r="D16" s="66" t="s">
        <v>10</v>
      </c>
      <c r="E16" s="67" t="s">
        <v>0</v>
      </c>
      <c r="F16" s="29">
        <v>32.340000000000003</v>
      </c>
      <c r="G16" s="29">
        <v>0</v>
      </c>
      <c r="H16" s="29">
        <f t="shared" si="0"/>
        <v>0</v>
      </c>
      <c r="I16" s="30">
        <v>0.23</v>
      </c>
      <c r="J16" s="82">
        <f t="shared" si="2"/>
        <v>0</v>
      </c>
      <c r="K16" s="32">
        <f t="shared" si="1"/>
        <v>0</v>
      </c>
      <c r="L16" s="57">
        <f t="shared" si="3"/>
        <v>0</v>
      </c>
      <c r="M16" s="83">
        <f t="shared" si="4"/>
        <v>0</v>
      </c>
    </row>
    <row r="17" spans="1:13" ht="30" customHeight="1" thickBot="1" x14ac:dyDescent="0.25">
      <c r="A17" s="191"/>
      <c r="B17" s="194"/>
      <c r="C17" s="165" t="s">
        <v>41</v>
      </c>
      <c r="D17" s="68" t="s">
        <v>10</v>
      </c>
      <c r="E17" s="69" t="s">
        <v>0</v>
      </c>
      <c r="F17" s="70">
        <v>10.33</v>
      </c>
      <c r="G17" s="70">
        <v>0</v>
      </c>
      <c r="H17" s="70">
        <f t="shared" si="0"/>
        <v>0</v>
      </c>
      <c r="I17" s="85">
        <v>0.23</v>
      </c>
      <c r="J17" s="86">
        <f t="shared" si="2"/>
        <v>0</v>
      </c>
      <c r="K17" s="87">
        <f t="shared" si="1"/>
        <v>0</v>
      </c>
      <c r="L17" s="59">
        <f t="shared" si="3"/>
        <v>0</v>
      </c>
      <c r="M17" s="88">
        <f t="shared" si="4"/>
        <v>0</v>
      </c>
    </row>
    <row r="18" spans="1:13" s="36" customFormat="1" ht="30" customHeight="1" x14ac:dyDescent="0.2">
      <c r="A18" s="189">
        <v>5</v>
      </c>
      <c r="B18" s="192" t="s">
        <v>58</v>
      </c>
      <c r="C18" s="163" t="s">
        <v>26</v>
      </c>
      <c r="D18" s="66" t="s">
        <v>10</v>
      </c>
      <c r="E18" s="67" t="s">
        <v>0</v>
      </c>
      <c r="F18" s="29">
        <v>26</v>
      </c>
      <c r="G18" s="29">
        <v>0</v>
      </c>
      <c r="H18" s="29">
        <f t="shared" si="0"/>
        <v>0</v>
      </c>
      <c r="I18" s="30">
        <v>0.23</v>
      </c>
      <c r="J18" s="82">
        <f t="shared" si="2"/>
        <v>0</v>
      </c>
      <c r="K18" s="32">
        <f t="shared" si="1"/>
        <v>0</v>
      </c>
      <c r="L18" s="57">
        <f t="shared" si="3"/>
        <v>0</v>
      </c>
      <c r="M18" s="83">
        <f t="shared" si="4"/>
        <v>0</v>
      </c>
    </row>
    <row r="19" spans="1:13" s="36" customFormat="1" ht="30" customHeight="1" thickBot="1" x14ac:dyDescent="0.25">
      <c r="A19" s="191"/>
      <c r="B19" s="194"/>
      <c r="C19" s="165" t="s">
        <v>42</v>
      </c>
      <c r="D19" s="68" t="s">
        <v>10</v>
      </c>
      <c r="E19" s="69" t="s">
        <v>0</v>
      </c>
      <c r="F19" s="70">
        <v>6.6</v>
      </c>
      <c r="G19" s="70">
        <v>0</v>
      </c>
      <c r="H19" s="70">
        <f t="shared" si="0"/>
        <v>0</v>
      </c>
      <c r="I19" s="85">
        <v>0.23</v>
      </c>
      <c r="J19" s="86">
        <f t="shared" si="2"/>
        <v>0</v>
      </c>
      <c r="K19" s="87">
        <f t="shared" si="1"/>
        <v>0</v>
      </c>
      <c r="L19" s="59">
        <f t="shared" si="3"/>
        <v>0</v>
      </c>
      <c r="M19" s="88">
        <f t="shared" si="4"/>
        <v>0</v>
      </c>
    </row>
    <row r="20" spans="1:13" s="36" customFormat="1" ht="30" customHeight="1" x14ac:dyDescent="0.2">
      <c r="A20" s="195">
        <v>4</v>
      </c>
      <c r="B20" s="198" t="s">
        <v>107</v>
      </c>
      <c r="C20" s="78" t="s">
        <v>108</v>
      </c>
      <c r="D20" s="89" t="s">
        <v>10</v>
      </c>
      <c r="E20" s="67" t="s">
        <v>0</v>
      </c>
      <c r="F20" s="75">
        <v>54.9</v>
      </c>
      <c r="G20" s="29">
        <v>0</v>
      </c>
      <c r="H20" s="29">
        <f t="shared" si="0"/>
        <v>0</v>
      </c>
      <c r="I20" s="30">
        <v>0.23</v>
      </c>
      <c r="J20" s="82">
        <f t="shared" si="2"/>
        <v>0</v>
      </c>
      <c r="K20" s="32">
        <f t="shared" si="1"/>
        <v>0</v>
      </c>
      <c r="L20" s="57">
        <f t="shared" si="3"/>
        <v>0</v>
      </c>
      <c r="M20" s="83">
        <f t="shared" si="4"/>
        <v>0</v>
      </c>
    </row>
    <row r="21" spans="1:13" s="36" customFormat="1" ht="30" customHeight="1" x14ac:dyDescent="0.2">
      <c r="A21" s="196"/>
      <c r="B21" s="199"/>
      <c r="C21" s="79" t="s">
        <v>109</v>
      </c>
      <c r="D21" s="90" t="s">
        <v>10</v>
      </c>
      <c r="E21" s="37" t="s">
        <v>0</v>
      </c>
      <c r="F21" s="76">
        <v>25.6</v>
      </c>
      <c r="G21" s="3">
        <v>0</v>
      </c>
      <c r="H21" s="3">
        <f t="shared" si="0"/>
        <v>0</v>
      </c>
      <c r="I21" s="20">
        <v>0.23</v>
      </c>
      <c r="J21" s="21">
        <f t="shared" si="2"/>
        <v>0</v>
      </c>
      <c r="K21" s="22">
        <f t="shared" si="1"/>
        <v>0</v>
      </c>
      <c r="L21" s="15">
        <f t="shared" si="3"/>
        <v>0</v>
      </c>
      <c r="M21" s="84">
        <f t="shared" si="4"/>
        <v>0</v>
      </c>
    </row>
    <row r="22" spans="1:13" s="36" customFormat="1" ht="30" customHeight="1" x14ac:dyDescent="0.2">
      <c r="A22" s="196"/>
      <c r="B22" s="199"/>
      <c r="C22" s="79" t="s">
        <v>17</v>
      </c>
      <c r="D22" s="90" t="s">
        <v>10</v>
      </c>
      <c r="E22" s="37" t="s">
        <v>0</v>
      </c>
      <c r="F22" s="76">
        <v>11.6</v>
      </c>
      <c r="G22" s="3">
        <v>0</v>
      </c>
      <c r="H22" s="3">
        <f t="shared" si="0"/>
        <v>0</v>
      </c>
      <c r="I22" s="20">
        <v>0.23</v>
      </c>
      <c r="J22" s="21">
        <f t="shared" si="2"/>
        <v>0</v>
      </c>
      <c r="K22" s="22">
        <f t="shared" si="1"/>
        <v>0</v>
      </c>
      <c r="L22" s="15">
        <f t="shared" si="3"/>
        <v>0</v>
      </c>
      <c r="M22" s="84">
        <f t="shared" si="4"/>
        <v>0</v>
      </c>
    </row>
    <row r="23" spans="1:13" s="36" customFormat="1" ht="30" customHeight="1" x14ac:dyDescent="0.2">
      <c r="A23" s="196"/>
      <c r="B23" s="199"/>
      <c r="C23" s="79" t="s">
        <v>110</v>
      </c>
      <c r="D23" s="90" t="s">
        <v>10</v>
      </c>
      <c r="E23" s="37" t="s">
        <v>0</v>
      </c>
      <c r="F23" s="76">
        <v>38.200000000000003</v>
      </c>
      <c r="G23" s="3">
        <v>0</v>
      </c>
      <c r="H23" s="3">
        <f t="shared" si="0"/>
        <v>0</v>
      </c>
      <c r="I23" s="20">
        <v>0.23</v>
      </c>
      <c r="J23" s="21">
        <f t="shared" si="2"/>
        <v>0</v>
      </c>
      <c r="K23" s="22">
        <f t="shared" si="1"/>
        <v>0</v>
      </c>
      <c r="L23" s="15">
        <f t="shared" si="3"/>
        <v>0</v>
      </c>
      <c r="M23" s="84">
        <f t="shared" si="4"/>
        <v>0</v>
      </c>
    </row>
    <row r="24" spans="1:13" s="36" customFormat="1" ht="30" customHeight="1" x14ac:dyDescent="0.2">
      <c r="A24" s="196"/>
      <c r="B24" s="199"/>
      <c r="C24" s="79" t="s">
        <v>18</v>
      </c>
      <c r="D24" s="90" t="s">
        <v>10</v>
      </c>
      <c r="E24" s="37" t="s">
        <v>0</v>
      </c>
      <c r="F24" s="76">
        <v>6.2</v>
      </c>
      <c r="G24" s="3">
        <v>0</v>
      </c>
      <c r="H24" s="3">
        <f t="shared" si="0"/>
        <v>0</v>
      </c>
      <c r="I24" s="20">
        <v>0.23</v>
      </c>
      <c r="J24" s="21">
        <f t="shared" si="2"/>
        <v>0</v>
      </c>
      <c r="K24" s="22">
        <f t="shared" si="1"/>
        <v>0</v>
      </c>
      <c r="L24" s="15">
        <f t="shared" si="3"/>
        <v>0</v>
      </c>
      <c r="M24" s="84">
        <f t="shared" si="4"/>
        <v>0</v>
      </c>
    </row>
    <row r="25" spans="1:13" s="36" customFormat="1" ht="30" customHeight="1" thickBot="1" x14ac:dyDescent="0.25">
      <c r="A25" s="197"/>
      <c r="B25" s="200"/>
      <c r="C25" s="80" t="s">
        <v>111</v>
      </c>
      <c r="D25" s="91" t="s">
        <v>10</v>
      </c>
      <c r="E25" s="69" t="s">
        <v>0</v>
      </c>
      <c r="F25" s="77">
        <v>13.6</v>
      </c>
      <c r="G25" s="70">
        <v>0</v>
      </c>
      <c r="H25" s="70">
        <f t="shared" si="0"/>
        <v>0</v>
      </c>
      <c r="I25" s="85">
        <v>0.23</v>
      </c>
      <c r="J25" s="86">
        <f t="shared" si="2"/>
        <v>0</v>
      </c>
      <c r="K25" s="87">
        <f t="shared" si="1"/>
        <v>0</v>
      </c>
      <c r="L25" s="59">
        <f t="shared" si="3"/>
        <v>0</v>
      </c>
      <c r="M25" s="88">
        <f t="shared" si="4"/>
        <v>0</v>
      </c>
    </row>
    <row r="26" spans="1:13" ht="30" customHeight="1" x14ac:dyDescent="0.2">
      <c r="A26" s="189">
        <v>6</v>
      </c>
      <c r="B26" s="192" t="s">
        <v>60</v>
      </c>
      <c r="C26" s="163" t="s">
        <v>43</v>
      </c>
      <c r="D26" s="66" t="s">
        <v>10</v>
      </c>
      <c r="E26" s="67" t="s">
        <v>0</v>
      </c>
      <c r="F26" s="29">
        <v>158</v>
      </c>
      <c r="G26" s="29">
        <v>0</v>
      </c>
      <c r="H26" s="29">
        <f t="shared" si="0"/>
        <v>0</v>
      </c>
      <c r="I26" s="30">
        <v>0.23</v>
      </c>
      <c r="J26" s="82">
        <f t="shared" si="2"/>
        <v>0</v>
      </c>
      <c r="K26" s="32">
        <f t="shared" si="1"/>
        <v>0</v>
      </c>
      <c r="L26" s="57">
        <f t="shared" si="3"/>
        <v>0</v>
      </c>
      <c r="M26" s="83">
        <f t="shared" si="4"/>
        <v>0</v>
      </c>
    </row>
    <row r="27" spans="1:13" ht="30" customHeight="1" x14ac:dyDescent="0.2">
      <c r="A27" s="190"/>
      <c r="B27" s="193"/>
      <c r="C27" s="164" t="s">
        <v>38</v>
      </c>
      <c r="D27" s="2" t="s">
        <v>10</v>
      </c>
      <c r="E27" s="37" t="s">
        <v>0</v>
      </c>
      <c r="F27" s="3">
        <v>100.14</v>
      </c>
      <c r="G27" s="3">
        <v>0</v>
      </c>
      <c r="H27" s="3">
        <f t="shared" si="0"/>
        <v>0</v>
      </c>
      <c r="I27" s="20">
        <v>0.23</v>
      </c>
      <c r="J27" s="21">
        <f t="shared" si="2"/>
        <v>0</v>
      </c>
      <c r="K27" s="22">
        <f t="shared" si="1"/>
        <v>0</v>
      </c>
      <c r="L27" s="15">
        <f t="shared" si="3"/>
        <v>0</v>
      </c>
      <c r="M27" s="84">
        <f t="shared" si="4"/>
        <v>0</v>
      </c>
    </row>
    <row r="28" spans="1:13" ht="30" customHeight="1" thickBot="1" x14ac:dyDescent="0.25">
      <c r="A28" s="191"/>
      <c r="B28" s="194"/>
      <c r="C28" s="165" t="s">
        <v>39</v>
      </c>
      <c r="D28" s="68" t="s">
        <v>10</v>
      </c>
      <c r="E28" s="69" t="s">
        <v>0</v>
      </c>
      <c r="F28" s="70">
        <v>32.130000000000003</v>
      </c>
      <c r="G28" s="70">
        <v>0</v>
      </c>
      <c r="H28" s="70">
        <f t="shared" si="0"/>
        <v>0</v>
      </c>
      <c r="I28" s="85">
        <v>0.23</v>
      </c>
      <c r="J28" s="86">
        <f t="shared" si="2"/>
        <v>0</v>
      </c>
      <c r="K28" s="87">
        <f t="shared" si="1"/>
        <v>0</v>
      </c>
      <c r="L28" s="59">
        <f t="shared" si="3"/>
        <v>0</v>
      </c>
      <c r="M28" s="88">
        <f t="shared" si="4"/>
        <v>0</v>
      </c>
    </row>
    <row r="29" spans="1:13" ht="30" customHeight="1" x14ac:dyDescent="0.2">
      <c r="A29" s="189">
        <v>7</v>
      </c>
      <c r="B29" s="192" t="s">
        <v>61</v>
      </c>
      <c r="C29" s="163" t="s">
        <v>37</v>
      </c>
      <c r="D29" s="66" t="s">
        <v>10</v>
      </c>
      <c r="E29" s="67" t="s">
        <v>0</v>
      </c>
      <c r="F29" s="29">
        <v>220.6</v>
      </c>
      <c r="G29" s="29">
        <v>0</v>
      </c>
      <c r="H29" s="29">
        <f t="shared" si="0"/>
        <v>0</v>
      </c>
      <c r="I29" s="30">
        <v>0.23</v>
      </c>
      <c r="J29" s="82">
        <f t="shared" si="2"/>
        <v>0</v>
      </c>
      <c r="K29" s="32">
        <f t="shared" si="1"/>
        <v>0</v>
      </c>
      <c r="L29" s="57">
        <f t="shared" si="3"/>
        <v>0</v>
      </c>
      <c r="M29" s="83">
        <f t="shared" si="4"/>
        <v>0</v>
      </c>
    </row>
    <row r="30" spans="1:13" ht="30" customHeight="1" x14ac:dyDescent="0.2">
      <c r="A30" s="190"/>
      <c r="B30" s="193"/>
      <c r="C30" s="164" t="s">
        <v>38</v>
      </c>
      <c r="D30" s="2" t="s">
        <v>10</v>
      </c>
      <c r="E30" s="37" t="s">
        <v>0</v>
      </c>
      <c r="F30" s="3">
        <v>47.52</v>
      </c>
      <c r="G30" s="3">
        <v>0</v>
      </c>
      <c r="H30" s="3">
        <f t="shared" si="0"/>
        <v>0</v>
      </c>
      <c r="I30" s="20">
        <v>0.23</v>
      </c>
      <c r="J30" s="21">
        <f t="shared" si="2"/>
        <v>0</v>
      </c>
      <c r="K30" s="22">
        <f t="shared" si="1"/>
        <v>0</v>
      </c>
      <c r="L30" s="15">
        <f t="shared" si="3"/>
        <v>0</v>
      </c>
      <c r="M30" s="84">
        <f t="shared" si="4"/>
        <v>0</v>
      </c>
    </row>
    <row r="31" spans="1:13" ht="30" customHeight="1" x14ac:dyDescent="0.2">
      <c r="A31" s="190"/>
      <c r="B31" s="193"/>
      <c r="C31" s="164" t="s">
        <v>39</v>
      </c>
      <c r="D31" s="2" t="s">
        <v>10</v>
      </c>
      <c r="E31" s="37" t="s">
        <v>0</v>
      </c>
      <c r="F31" s="3">
        <v>28.1</v>
      </c>
      <c r="G31" s="3">
        <v>0</v>
      </c>
      <c r="H31" s="3">
        <f t="shared" si="0"/>
        <v>0</v>
      </c>
      <c r="I31" s="20">
        <v>0.23</v>
      </c>
      <c r="J31" s="21">
        <f t="shared" si="2"/>
        <v>0</v>
      </c>
      <c r="K31" s="22">
        <f t="shared" si="1"/>
        <v>0</v>
      </c>
      <c r="L31" s="15">
        <f t="shared" si="3"/>
        <v>0</v>
      </c>
      <c r="M31" s="84">
        <f t="shared" si="4"/>
        <v>0</v>
      </c>
    </row>
    <row r="32" spans="1:13" ht="30" customHeight="1" thickBot="1" x14ac:dyDescent="0.25">
      <c r="A32" s="191"/>
      <c r="B32" s="194"/>
      <c r="C32" s="165" t="s">
        <v>25</v>
      </c>
      <c r="D32" s="68" t="s">
        <v>10</v>
      </c>
      <c r="E32" s="69" t="s">
        <v>0</v>
      </c>
      <c r="F32" s="70">
        <v>43</v>
      </c>
      <c r="G32" s="70">
        <v>0</v>
      </c>
      <c r="H32" s="70">
        <f t="shared" si="0"/>
        <v>0</v>
      </c>
      <c r="I32" s="85">
        <v>0.23</v>
      </c>
      <c r="J32" s="86">
        <f t="shared" si="2"/>
        <v>0</v>
      </c>
      <c r="K32" s="87">
        <f t="shared" si="1"/>
        <v>0</v>
      </c>
      <c r="L32" s="59">
        <f t="shared" si="3"/>
        <v>0</v>
      </c>
      <c r="M32" s="88">
        <f t="shared" si="4"/>
        <v>0</v>
      </c>
    </row>
    <row r="33" spans="1:17" s="36" customFormat="1" ht="30" customHeight="1" x14ac:dyDescent="0.2">
      <c r="A33" s="189">
        <v>8</v>
      </c>
      <c r="B33" s="203" t="s">
        <v>62</v>
      </c>
      <c r="C33" s="78" t="s">
        <v>16</v>
      </c>
      <c r="D33" s="66" t="s">
        <v>10</v>
      </c>
      <c r="E33" s="67" t="s">
        <v>0</v>
      </c>
      <c r="F33" s="29">
        <v>246.9</v>
      </c>
      <c r="G33" s="29">
        <v>0</v>
      </c>
      <c r="H33" s="29">
        <f t="shared" si="0"/>
        <v>0</v>
      </c>
      <c r="I33" s="30">
        <v>0.23</v>
      </c>
      <c r="J33" s="82">
        <f t="shared" si="2"/>
        <v>0</v>
      </c>
      <c r="K33" s="32">
        <f t="shared" si="1"/>
        <v>0</v>
      </c>
      <c r="L33" s="57">
        <f t="shared" si="3"/>
        <v>0</v>
      </c>
      <c r="M33" s="83">
        <f t="shared" si="4"/>
        <v>0</v>
      </c>
    </row>
    <row r="34" spans="1:17" s="36" customFormat="1" ht="30" customHeight="1" x14ac:dyDescent="0.2">
      <c r="A34" s="190"/>
      <c r="B34" s="204"/>
      <c r="C34" s="79" t="s">
        <v>95</v>
      </c>
      <c r="D34" s="2" t="s">
        <v>10</v>
      </c>
      <c r="E34" s="37" t="s">
        <v>0</v>
      </c>
      <c r="F34" s="3">
        <v>127.3</v>
      </c>
      <c r="G34" s="3">
        <v>0</v>
      </c>
      <c r="H34" s="3">
        <f t="shared" si="0"/>
        <v>0</v>
      </c>
      <c r="I34" s="20">
        <v>0.23</v>
      </c>
      <c r="J34" s="21">
        <f t="shared" si="2"/>
        <v>0</v>
      </c>
      <c r="K34" s="22">
        <f t="shared" si="1"/>
        <v>0</v>
      </c>
      <c r="L34" s="15">
        <f t="shared" si="3"/>
        <v>0</v>
      </c>
      <c r="M34" s="84">
        <f t="shared" si="4"/>
        <v>0</v>
      </c>
    </row>
    <row r="35" spans="1:17" s="36" customFormat="1" ht="30" customHeight="1" x14ac:dyDescent="0.2">
      <c r="A35" s="190"/>
      <c r="B35" s="204"/>
      <c r="C35" s="79" t="s">
        <v>18</v>
      </c>
      <c r="D35" s="2" t="s">
        <v>10</v>
      </c>
      <c r="E35" s="37" t="s">
        <v>0</v>
      </c>
      <c r="F35" s="3">
        <v>19</v>
      </c>
      <c r="G35" s="3">
        <v>0</v>
      </c>
      <c r="H35" s="3">
        <f t="shared" si="0"/>
        <v>0</v>
      </c>
      <c r="I35" s="20">
        <v>0.23</v>
      </c>
      <c r="J35" s="21">
        <f t="shared" si="2"/>
        <v>0</v>
      </c>
      <c r="K35" s="22">
        <f t="shared" si="1"/>
        <v>0</v>
      </c>
      <c r="L35" s="15">
        <f t="shared" si="3"/>
        <v>0</v>
      </c>
      <c r="M35" s="84">
        <f t="shared" si="4"/>
        <v>0</v>
      </c>
    </row>
    <row r="36" spans="1:17" s="36" customFormat="1" ht="30" customHeight="1" x14ac:dyDescent="0.2">
      <c r="A36" s="190"/>
      <c r="B36" s="204"/>
      <c r="C36" s="79" t="s">
        <v>24</v>
      </c>
      <c r="D36" s="2" t="s">
        <v>10</v>
      </c>
      <c r="E36" s="37" t="s">
        <v>0</v>
      </c>
      <c r="F36" s="3">
        <v>33.799999999999997</v>
      </c>
      <c r="G36" s="3">
        <v>0</v>
      </c>
      <c r="H36" s="3">
        <f t="shared" si="0"/>
        <v>0</v>
      </c>
      <c r="I36" s="20">
        <v>0.23</v>
      </c>
      <c r="J36" s="21">
        <f t="shared" si="2"/>
        <v>0</v>
      </c>
      <c r="K36" s="22">
        <f t="shared" si="1"/>
        <v>0</v>
      </c>
      <c r="L36" s="15">
        <f t="shared" si="3"/>
        <v>0</v>
      </c>
      <c r="M36" s="84">
        <f t="shared" si="4"/>
        <v>0</v>
      </c>
    </row>
    <row r="37" spans="1:17" s="36" customFormat="1" ht="30" customHeight="1" thickBot="1" x14ac:dyDescent="0.25">
      <c r="A37" s="191"/>
      <c r="B37" s="205"/>
      <c r="C37" s="80" t="s">
        <v>112</v>
      </c>
      <c r="D37" s="68" t="s">
        <v>10</v>
      </c>
      <c r="E37" s="69" t="s">
        <v>0</v>
      </c>
      <c r="F37" s="70">
        <v>26.7</v>
      </c>
      <c r="G37" s="70">
        <v>0</v>
      </c>
      <c r="H37" s="70">
        <f t="shared" si="0"/>
        <v>0</v>
      </c>
      <c r="I37" s="85">
        <v>0.23</v>
      </c>
      <c r="J37" s="86">
        <f t="shared" si="2"/>
        <v>0</v>
      </c>
      <c r="K37" s="87">
        <f t="shared" si="1"/>
        <v>0</v>
      </c>
      <c r="L37" s="59">
        <f t="shared" si="3"/>
        <v>0</v>
      </c>
      <c r="M37" s="88">
        <f t="shared" si="4"/>
        <v>0</v>
      </c>
    </row>
    <row r="38" spans="1:17" ht="30" customHeight="1" x14ac:dyDescent="0.2">
      <c r="A38" s="189">
        <v>9</v>
      </c>
      <c r="B38" s="192" t="s">
        <v>94</v>
      </c>
      <c r="C38" s="163" t="s">
        <v>16</v>
      </c>
      <c r="D38" s="66" t="s">
        <v>10</v>
      </c>
      <c r="E38" s="67" t="s">
        <v>0</v>
      </c>
      <c r="F38" s="29">
        <v>79.7</v>
      </c>
      <c r="G38" s="29">
        <v>0</v>
      </c>
      <c r="H38" s="29">
        <f t="shared" si="0"/>
        <v>0</v>
      </c>
      <c r="I38" s="30">
        <v>0.23</v>
      </c>
      <c r="J38" s="82">
        <f t="shared" si="2"/>
        <v>0</v>
      </c>
      <c r="K38" s="32">
        <f t="shared" si="1"/>
        <v>0</v>
      </c>
      <c r="L38" s="57">
        <f t="shared" si="3"/>
        <v>0</v>
      </c>
      <c r="M38" s="83">
        <f t="shared" si="4"/>
        <v>0</v>
      </c>
    </row>
    <row r="39" spans="1:17" ht="30" customHeight="1" x14ac:dyDescent="0.2">
      <c r="A39" s="190"/>
      <c r="B39" s="193"/>
      <c r="C39" s="164" t="s">
        <v>95</v>
      </c>
      <c r="D39" s="2" t="s">
        <v>10</v>
      </c>
      <c r="E39" s="37" t="s">
        <v>0</v>
      </c>
      <c r="F39" s="3">
        <v>70.7</v>
      </c>
      <c r="G39" s="3">
        <v>0</v>
      </c>
      <c r="H39" s="3">
        <f t="shared" si="0"/>
        <v>0</v>
      </c>
      <c r="I39" s="20">
        <v>0.23</v>
      </c>
      <c r="J39" s="21">
        <f t="shared" si="2"/>
        <v>0</v>
      </c>
      <c r="K39" s="22">
        <f t="shared" si="1"/>
        <v>0</v>
      </c>
      <c r="L39" s="15">
        <f t="shared" si="3"/>
        <v>0</v>
      </c>
      <c r="M39" s="84">
        <f t="shared" si="4"/>
        <v>0</v>
      </c>
    </row>
    <row r="40" spans="1:17" ht="30" customHeight="1" thickBot="1" x14ac:dyDescent="0.25">
      <c r="A40" s="191"/>
      <c r="B40" s="194"/>
      <c r="C40" s="165" t="s">
        <v>33</v>
      </c>
      <c r="D40" s="68" t="s">
        <v>10</v>
      </c>
      <c r="E40" s="69" t="s">
        <v>0</v>
      </c>
      <c r="F40" s="70">
        <v>5.3</v>
      </c>
      <c r="G40" s="70">
        <v>0</v>
      </c>
      <c r="H40" s="70">
        <f t="shared" si="0"/>
        <v>0</v>
      </c>
      <c r="I40" s="85">
        <v>0.23</v>
      </c>
      <c r="J40" s="86">
        <f t="shared" si="2"/>
        <v>0</v>
      </c>
      <c r="K40" s="87">
        <f t="shared" si="1"/>
        <v>0</v>
      </c>
      <c r="L40" s="59">
        <f t="shared" si="3"/>
        <v>0</v>
      </c>
      <c r="M40" s="88">
        <f t="shared" si="4"/>
        <v>0</v>
      </c>
    </row>
    <row r="41" spans="1:17" ht="24.75" customHeight="1" x14ac:dyDescent="0.2">
      <c r="A41" s="206" t="s">
        <v>72</v>
      </c>
      <c r="B41" s="207"/>
      <c r="C41" s="207"/>
      <c r="D41" s="208"/>
      <c r="E41" s="34" t="s">
        <v>0</v>
      </c>
      <c r="F41" s="92">
        <f>F7+F8+F9+F10+F11+F12+F13+F14+F15+F16+F17+F18+F19+F20+F21+F22+F23+F24+F25+F26+F27+F28+F29+F30+F31+F32+F33+F34+F35+F36+F37+F38+F39+F40</f>
        <v>2293.9700000000003</v>
      </c>
      <c r="G41" s="4" t="s">
        <v>77</v>
      </c>
      <c r="H41" s="92">
        <f>SUM(H7:H40)</f>
        <v>0</v>
      </c>
      <c r="I41" s="5">
        <v>0.23</v>
      </c>
      <c r="J41" s="93">
        <f>H41*I41</f>
        <v>0</v>
      </c>
      <c r="K41" s="81">
        <f t="shared" si="1"/>
        <v>0</v>
      </c>
      <c r="L41" s="56">
        <f>H41*18</f>
        <v>0</v>
      </c>
      <c r="M41" s="94">
        <f>K41*18</f>
        <v>0</v>
      </c>
    </row>
    <row r="42" spans="1:17" ht="28.5" customHeight="1" thickBot="1" x14ac:dyDescent="0.25">
      <c r="A42" s="209" t="s">
        <v>73</v>
      </c>
      <c r="B42" s="210"/>
      <c r="C42" s="210"/>
      <c r="D42" s="211"/>
      <c r="E42" s="54" t="s">
        <v>0</v>
      </c>
      <c r="F42" s="55">
        <v>0</v>
      </c>
      <c r="G42" s="72" t="s">
        <v>77</v>
      </c>
      <c r="H42" s="55">
        <v>0</v>
      </c>
      <c r="I42" s="73">
        <v>0.08</v>
      </c>
      <c r="J42" s="95">
        <f>H42*I42</f>
        <v>0</v>
      </c>
      <c r="K42" s="74">
        <f t="shared" si="1"/>
        <v>0</v>
      </c>
      <c r="L42" s="114">
        <f>H42*18</f>
        <v>0</v>
      </c>
      <c r="M42" s="128">
        <f>K42*18</f>
        <v>0</v>
      </c>
    </row>
    <row r="43" spans="1:17" ht="32.25" customHeight="1" thickBot="1" x14ac:dyDescent="0.25">
      <c r="A43" s="179" t="s">
        <v>13</v>
      </c>
      <c r="B43" s="180"/>
      <c r="C43" s="180"/>
      <c r="D43" s="180"/>
      <c r="E43" s="180"/>
      <c r="F43" s="180"/>
      <c r="G43" s="181"/>
      <c r="H43" s="125">
        <f>H41+H42</f>
        <v>0</v>
      </c>
      <c r="I43" s="125" t="s">
        <v>14</v>
      </c>
      <c r="J43" s="126">
        <f>J41+J42</f>
        <v>0</v>
      </c>
      <c r="K43" s="125">
        <f>K41+K42</f>
        <v>0</v>
      </c>
      <c r="L43" s="125">
        <f>L41+L42</f>
        <v>0</v>
      </c>
      <c r="M43" s="127">
        <f>M41+M42</f>
        <v>0</v>
      </c>
      <c r="Q43" t="s">
        <v>2</v>
      </c>
    </row>
    <row r="44" spans="1:17" ht="30.75" hidden="1" customHeight="1" x14ac:dyDescent="0.25">
      <c r="A44" s="23"/>
      <c r="B44" s="201" t="s">
        <v>78</v>
      </c>
      <c r="C44" s="201"/>
      <c r="D44" s="201"/>
      <c r="E44" s="201"/>
      <c r="F44" s="201"/>
      <c r="G44" s="202"/>
      <c r="H44" s="27">
        <f>H43*0.1</f>
        <v>0</v>
      </c>
      <c r="I44" s="5" t="s">
        <v>83</v>
      </c>
      <c r="J44" s="27">
        <f>J43*0.1</f>
        <v>0</v>
      </c>
      <c r="K44" s="27">
        <f>K43*0.1</f>
        <v>0</v>
      </c>
      <c r="L44" s="27">
        <f>L43*0.1</f>
        <v>0</v>
      </c>
      <c r="M44" s="27">
        <f>M43*0.1</f>
        <v>0</v>
      </c>
    </row>
    <row r="46" spans="1:17" ht="14.25" x14ac:dyDescent="0.2">
      <c r="A46" s="18" t="s">
        <v>84</v>
      </c>
      <c r="B46" s="186" t="s">
        <v>79</v>
      </c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</row>
    <row r="47" spans="1:17" ht="12.75" customHeight="1" x14ac:dyDescent="0.2">
      <c r="A47" s="18" t="s">
        <v>85</v>
      </c>
      <c r="B47" s="186" t="s">
        <v>80</v>
      </c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</row>
    <row r="48" spans="1:17" ht="30" customHeight="1" x14ac:dyDescent="0.2">
      <c r="A48" s="18" t="s">
        <v>86</v>
      </c>
      <c r="B48" s="178" t="s">
        <v>87</v>
      </c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</row>
    <row r="50" spans="2:13" x14ac:dyDescent="0.2">
      <c r="B50" s="212"/>
      <c r="C50" s="213"/>
      <c r="D50" s="215"/>
      <c r="E50" s="215"/>
      <c r="F50" s="215"/>
      <c r="G50" s="215"/>
      <c r="H50" s="215"/>
      <c r="I50" s="215"/>
      <c r="J50" s="215"/>
      <c r="K50" s="215"/>
      <c r="L50" s="215"/>
      <c r="M50" s="213"/>
    </row>
    <row r="51" spans="2:13" ht="24.95" customHeight="1" x14ac:dyDescent="0.2">
      <c r="B51" s="170"/>
      <c r="C51" s="170"/>
      <c r="D51" s="214"/>
      <c r="E51" s="177"/>
      <c r="F51" s="177"/>
      <c r="G51" s="177"/>
      <c r="H51" s="177"/>
      <c r="I51" s="177"/>
      <c r="J51" s="177"/>
      <c r="K51" s="177"/>
      <c r="L51" s="177"/>
      <c r="M51" s="177"/>
    </row>
    <row r="52" spans="2:13" ht="24.95" customHeight="1" x14ac:dyDescent="0.2">
      <c r="B52" s="170"/>
      <c r="C52" s="170"/>
      <c r="D52" s="214"/>
      <c r="E52" s="177"/>
      <c r="F52" s="177"/>
      <c r="G52" s="177"/>
      <c r="H52" s="177"/>
      <c r="I52" s="177"/>
      <c r="J52" s="177"/>
      <c r="K52" s="177"/>
      <c r="L52" s="177"/>
      <c r="M52" s="177"/>
    </row>
    <row r="53" spans="2:13" x14ac:dyDescent="0.2">
      <c r="B53" s="170"/>
      <c r="C53" s="170"/>
      <c r="D53" s="214" t="s">
        <v>75</v>
      </c>
      <c r="E53" s="177"/>
      <c r="F53" s="177"/>
      <c r="G53" s="177"/>
      <c r="H53" s="177"/>
      <c r="I53" s="177"/>
      <c r="J53" s="177"/>
      <c r="K53" s="177"/>
      <c r="L53" s="177"/>
      <c r="M53" s="177"/>
    </row>
    <row r="54" spans="2:13" ht="18" x14ac:dyDescent="0.2">
      <c r="B54" s="10"/>
      <c r="C54" s="10"/>
      <c r="D54" s="11"/>
      <c r="E54" s="11"/>
      <c r="F54" s="11"/>
      <c r="G54" s="11"/>
      <c r="H54" s="11"/>
      <c r="I54" s="11"/>
    </row>
    <row r="56" spans="2:13" x14ac:dyDescent="0.2">
      <c r="B56" s="212"/>
      <c r="C56" s="213"/>
      <c r="D56" s="215"/>
      <c r="E56" s="215"/>
      <c r="F56" s="215"/>
      <c r="G56" s="215"/>
      <c r="H56" s="215"/>
      <c r="I56" s="215"/>
      <c r="J56" s="215"/>
      <c r="K56" s="215"/>
      <c r="L56" s="215"/>
      <c r="M56" s="213"/>
    </row>
    <row r="57" spans="2:13" ht="24.95" customHeight="1" x14ac:dyDescent="0.2">
      <c r="B57" s="170"/>
      <c r="C57" s="170"/>
      <c r="D57" s="214"/>
      <c r="E57" s="177"/>
      <c r="F57" s="177"/>
      <c r="G57" s="177"/>
      <c r="H57" s="177"/>
      <c r="I57" s="177"/>
      <c r="J57" s="177"/>
      <c r="K57" s="177"/>
      <c r="L57" s="177"/>
      <c r="M57" s="177"/>
    </row>
    <row r="58" spans="2:13" ht="24.95" customHeight="1" x14ac:dyDescent="0.2">
      <c r="B58" s="170"/>
      <c r="C58" s="170"/>
      <c r="D58" s="214"/>
      <c r="E58" s="177"/>
      <c r="F58" s="177"/>
      <c r="G58" s="177"/>
      <c r="H58" s="177"/>
      <c r="I58" s="177"/>
      <c r="J58" s="177"/>
      <c r="K58" s="177"/>
      <c r="L58" s="177"/>
      <c r="M58" s="177"/>
    </row>
    <row r="59" spans="2:13" x14ac:dyDescent="0.2">
      <c r="B59" s="170"/>
      <c r="C59" s="170"/>
      <c r="D59" s="214" t="s">
        <v>75</v>
      </c>
      <c r="E59" s="177"/>
      <c r="F59" s="177"/>
      <c r="G59" s="177"/>
      <c r="H59" s="177"/>
      <c r="I59" s="177"/>
      <c r="J59" s="177"/>
      <c r="K59" s="177"/>
      <c r="L59" s="177"/>
      <c r="M59" s="177"/>
    </row>
  </sheetData>
  <mergeCells count="34">
    <mergeCell ref="B56:C59"/>
    <mergeCell ref="B50:C53"/>
    <mergeCell ref="D53:M53"/>
    <mergeCell ref="D56:M58"/>
    <mergeCell ref="D59:M59"/>
    <mergeCell ref="D50:M52"/>
    <mergeCell ref="A26:A28"/>
    <mergeCell ref="B26:B28"/>
    <mergeCell ref="A29:A32"/>
    <mergeCell ref="B29:B32"/>
    <mergeCell ref="B38:B40"/>
    <mergeCell ref="A38:A40"/>
    <mergeCell ref="B44:G44"/>
    <mergeCell ref="B46:M46"/>
    <mergeCell ref="B47:M47"/>
    <mergeCell ref="B48:M48"/>
    <mergeCell ref="A33:A37"/>
    <mergeCell ref="B33:B37"/>
    <mergeCell ref="A41:D41"/>
    <mergeCell ref="A42:D42"/>
    <mergeCell ref="A43:G43"/>
    <mergeCell ref="A7:A11"/>
    <mergeCell ref="B7:B11"/>
    <mergeCell ref="H2:M2"/>
    <mergeCell ref="A3:M3"/>
    <mergeCell ref="A4:M4"/>
    <mergeCell ref="A12:A15"/>
    <mergeCell ref="B12:B15"/>
    <mergeCell ref="A16:A17"/>
    <mergeCell ref="B16:B17"/>
    <mergeCell ref="A20:A25"/>
    <mergeCell ref="B20:B25"/>
    <mergeCell ref="A18:A19"/>
    <mergeCell ref="B18:B19"/>
  </mergeCells>
  <pageMargins left="0.23622047244094491" right="0.23622047244094491" top="0.74803149606299213" bottom="0.74803149606299213" header="0.31496062992125984" footer="0.31496062992125984"/>
  <pageSetup paperSize="9" scale="45" orientation="portrait" r:id="rId1"/>
  <headerFooter alignWithMargins="0"/>
  <ignoredErrors>
    <ignoredError sqref="H44 J44:M4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8"/>
  <sheetViews>
    <sheetView topLeftCell="A13" zoomScale="75" zoomScaleNormal="75" workbookViewId="0">
      <selection activeCell="J30" sqref="J30"/>
    </sheetView>
  </sheetViews>
  <sheetFormatPr defaultRowHeight="12.75" x14ac:dyDescent="0.2"/>
  <cols>
    <col min="1" max="1" width="5.7109375" customWidth="1"/>
    <col min="2" max="2" width="37.7109375" customWidth="1"/>
    <col min="3" max="3" width="30.7109375" customWidth="1"/>
    <col min="4" max="4" width="10.7109375" customWidth="1"/>
    <col min="5" max="5" width="7.7109375" customWidth="1"/>
    <col min="6" max="6" width="15.7109375" customWidth="1"/>
    <col min="7" max="7" width="8.7109375" customWidth="1"/>
    <col min="8" max="10" width="10.7109375" customWidth="1"/>
    <col min="11" max="13" width="14.7109375" customWidth="1"/>
  </cols>
  <sheetData>
    <row r="1" spans="1:13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</row>
    <row r="2" spans="1:13" ht="20.100000000000001" customHeight="1" x14ac:dyDescent="0.2">
      <c r="A2" s="14"/>
      <c r="B2" s="14"/>
      <c r="C2" s="14"/>
      <c r="D2" s="14"/>
      <c r="E2" s="14"/>
      <c r="F2" s="14"/>
      <c r="G2" s="14"/>
      <c r="H2" s="224" t="s">
        <v>106</v>
      </c>
      <c r="I2" s="224"/>
      <c r="J2" s="224"/>
      <c r="K2" s="224"/>
      <c r="L2" s="224"/>
      <c r="M2" s="224"/>
    </row>
    <row r="3" spans="1:13" ht="30" customHeight="1" x14ac:dyDescent="0.2">
      <c r="A3" s="222" t="s">
        <v>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13" ht="24.95" customHeight="1" x14ac:dyDescent="0.2">
      <c r="A4" s="223" t="s">
        <v>71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1:13" ht="90" customHeight="1" x14ac:dyDescent="0.2">
      <c r="A5" s="52" t="s">
        <v>1</v>
      </c>
      <c r="B5" s="53" t="s">
        <v>7</v>
      </c>
      <c r="C5" s="53" t="s">
        <v>15</v>
      </c>
      <c r="D5" s="53" t="s">
        <v>9</v>
      </c>
      <c r="E5" s="53" t="s">
        <v>3</v>
      </c>
      <c r="F5" s="53" t="s">
        <v>81</v>
      </c>
      <c r="G5" s="53" t="s">
        <v>8</v>
      </c>
      <c r="H5" s="53" t="s">
        <v>82</v>
      </c>
      <c r="I5" s="53" t="s">
        <v>5</v>
      </c>
      <c r="J5" s="53" t="s">
        <v>12</v>
      </c>
      <c r="K5" s="53" t="s">
        <v>4</v>
      </c>
      <c r="L5" s="53" t="s">
        <v>113</v>
      </c>
      <c r="M5" s="53" t="s">
        <v>114</v>
      </c>
    </row>
    <row r="6" spans="1:13" ht="15" customHeight="1" thickBo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</row>
    <row r="7" spans="1:13" ht="30" customHeight="1" x14ac:dyDescent="0.2">
      <c r="A7" s="189">
        <v>1</v>
      </c>
      <c r="B7" s="192" t="s">
        <v>64</v>
      </c>
      <c r="C7" s="163" t="s">
        <v>44</v>
      </c>
      <c r="D7" s="66" t="s">
        <v>10</v>
      </c>
      <c r="E7" s="67" t="s">
        <v>0</v>
      </c>
      <c r="F7" s="29">
        <v>227.11</v>
      </c>
      <c r="G7" s="29">
        <v>0</v>
      </c>
      <c r="H7" s="29">
        <f t="shared" ref="H7:H29" si="0">PRODUCT(F7,G7)</f>
        <v>0</v>
      </c>
      <c r="I7" s="30">
        <v>0.23</v>
      </c>
      <c r="J7" s="31">
        <f>H7*0.23</f>
        <v>0</v>
      </c>
      <c r="K7" s="32">
        <f t="shared" ref="K7:K31" si="1">H7+J7</f>
        <v>0</v>
      </c>
      <c r="L7" s="57">
        <f>H7*18</f>
        <v>0</v>
      </c>
      <c r="M7" s="83">
        <f>K7*18</f>
        <v>0</v>
      </c>
    </row>
    <row r="8" spans="1:13" ht="30" customHeight="1" x14ac:dyDescent="0.2">
      <c r="A8" s="190"/>
      <c r="B8" s="193"/>
      <c r="C8" s="164" t="s">
        <v>45</v>
      </c>
      <c r="D8" s="2" t="s">
        <v>10</v>
      </c>
      <c r="E8" s="37" t="s">
        <v>0</v>
      </c>
      <c r="F8" s="3">
        <v>90.24</v>
      </c>
      <c r="G8" s="3">
        <v>0</v>
      </c>
      <c r="H8" s="3">
        <f t="shared" si="0"/>
        <v>0</v>
      </c>
      <c r="I8" s="20">
        <v>0.23</v>
      </c>
      <c r="J8" s="104">
        <f t="shared" ref="J8:J29" si="2">H8*0.23</f>
        <v>0</v>
      </c>
      <c r="K8" s="22">
        <f t="shared" si="1"/>
        <v>0</v>
      </c>
      <c r="L8" s="15">
        <f t="shared" ref="L8:L29" si="3">H8*18</f>
        <v>0</v>
      </c>
      <c r="M8" s="84">
        <f t="shared" ref="M8:M27" si="4">K8*18</f>
        <v>0</v>
      </c>
    </row>
    <row r="9" spans="1:13" ht="30" customHeight="1" x14ac:dyDescent="0.2">
      <c r="A9" s="190"/>
      <c r="B9" s="193"/>
      <c r="C9" s="164" t="s">
        <v>46</v>
      </c>
      <c r="D9" s="2" t="s">
        <v>10</v>
      </c>
      <c r="E9" s="37" t="s">
        <v>0</v>
      </c>
      <c r="F9" s="3">
        <v>128.49</v>
      </c>
      <c r="G9" s="3">
        <v>0</v>
      </c>
      <c r="H9" s="3">
        <f t="shared" si="0"/>
        <v>0</v>
      </c>
      <c r="I9" s="20">
        <v>0.23</v>
      </c>
      <c r="J9" s="104">
        <f t="shared" si="2"/>
        <v>0</v>
      </c>
      <c r="K9" s="22">
        <f t="shared" si="1"/>
        <v>0</v>
      </c>
      <c r="L9" s="15">
        <f t="shared" si="3"/>
        <v>0</v>
      </c>
      <c r="M9" s="84">
        <f t="shared" si="4"/>
        <v>0</v>
      </c>
    </row>
    <row r="10" spans="1:13" ht="30" customHeight="1" x14ac:dyDescent="0.2">
      <c r="A10" s="190"/>
      <c r="B10" s="193"/>
      <c r="C10" s="164" t="s">
        <v>47</v>
      </c>
      <c r="D10" s="2" t="s">
        <v>10</v>
      </c>
      <c r="E10" s="37" t="s">
        <v>0</v>
      </c>
      <c r="F10" s="3">
        <v>50.46</v>
      </c>
      <c r="G10" s="3">
        <v>0</v>
      </c>
      <c r="H10" s="3">
        <f t="shared" si="0"/>
        <v>0</v>
      </c>
      <c r="I10" s="20">
        <v>0.23</v>
      </c>
      <c r="J10" s="104">
        <f t="shared" si="2"/>
        <v>0</v>
      </c>
      <c r="K10" s="22">
        <f t="shared" si="1"/>
        <v>0</v>
      </c>
      <c r="L10" s="15">
        <f t="shared" si="3"/>
        <v>0</v>
      </c>
      <c r="M10" s="84">
        <f t="shared" si="4"/>
        <v>0</v>
      </c>
    </row>
    <row r="11" spans="1:13" ht="30" customHeight="1" thickBot="1" x14ac:dyDescent="0.25">
      <c r="A11" s="191"/>
      <c r="B11" s="194"/>
      <c r="C11" s="165" t="s">
        <v>28</v>
      </c>
      <c r="D11" s="68" t="s">
        <v>10</v>
      </c>
      <c r="E11" s="69" t="s">
        <v>0</v>
      </c>
      <c r="F11" s="70">
        <v>130.63</v>
      </c>
      <c r="G11" s="70">
        <v>0</v>
      </c>
      <c r="H11" s="70">
        <f t="shared" si="0"/>
        <v>0</v>
      </c>
      <c r="I11" s="85">
        <v>0.23</v>
      </c>
      <c r="J11" s="142">
        <f t="shared" si="2"/>
        <v>0</v>
      </c>
      <c r="K11" s="87">
        <f t="shared" si="1"/>
        <v>0</v>
      </c>
      <c r="L11" s="59">
        <f t="shared" si="3"/>
        <v>0</v>
      </c>
      <c r="M11" s="88">
        <f t="shared" si="4"/>
        <v>0</v>
      </c>
    </row>
    <row r="12" spans="1:13" ht="30" customHeight="1" x14ac:dyDescent="0.2">
      <c r="A12" s="189">
        <v>2</v>
      </c>
      <c r="B12" s="192" t="s">
        <v>65</v>
      </c>
      <c r="C12" s="163" t="s">
        <v>16</v>
      </c>
      <c r="D12" s="66" t="s">
        <v>10</v>
      </c>
      <c r="E12" s="67" t="s">
        <v>0</v>
      </c>
      <c r="F12" s="29">
        <v>225.78</v>
      </c>
      <c r="G12" s="29">
        <v>0</v>
      </c>
      <c r="H12" s="29">
        <f t="shared" si="0"/>
        <v>0</v>
      </c>
      <c r="I12" s="30">
        <v>0.23</v>
      </c>
      <c r="J12" s="31">
        <f t="shared" si="2"/>
        <v>0</v>
      </c>
      <c r="K12" s="32">
        <f t="shared" si="1"/>
        <v>0</v>
      </c>
      <c r="L12" s="57">
        <f t="shared" si="3"/>
        <v>0</v>
      </c>
      <c r="M12" s="83">
        <f t="shared" si="4"/>
        <v>0</v>
      </c>
    </row>
    <row r="13" spans="1:13" ht="30" customHeight="1" x14ac:dyDescent="0.2">
      <c r="A13" s="190"/>
      <c r="B13" s="193"/>
      <c r="C13" s="164" t="s">
        <v>46</v>
      </c>
      <c r="D13" s="2" t="s">
        <v>10</v>
      </c>
      <c r="E13" s="37" t="s">
        <v>0</v>
      </c>
      <c r="F13" s="3">
        <v>60.41</v>
      </c>
      <c r="G13" s="3">
        <v>0</v>
      </c>
      <c r="H13" s="3">
        <f t="shared" si="0"/>
        <v>0</v>
      </c>
      <c r="I13" s="20">
        <v>0.23</v>
      </c>
      <c r="J13" s="104">
        <f t="shared" si="2"/>
        <v>0</v>
      </c>
      <c r="K13" s="22">
        <f t="shared" si="1"/>
        <v>0</v>
      </c>
      <c r="L13" s="15">
        <f t="shared" si="3"/>
        <v>0</v>
      </c>
      <c r="M13" s="84">
        <f t="shared" si="4"/>
        <v>0</v>
      </c>
    </row>
    <row r="14" spans="1:13" ht="30" customHeight="1" x14ac:dyDescent="0.2">
      <c r="A14" s="190"/>
      <c r="B14" s="193"/>
      <c r="C14" s="164" t="s">
        <v>48</v>
      </c>
      <c r="D14" s="2" t="s">
        <v>10</v>
      </c>
      <c r="E14" s="37" t="s">
        <v>0</v>
      </c>
      <c r="F14" s="3">
        <v>9.7799999999999994</v>
      </c>
      <c r="G14" s="3">
        <v>0</v>
      </c>
      <c r="H14" s="3">
        <f t="shared" si="0"/>
        <v>0</v>
      </c>
      <c r="I14" s="20">
        <v>0.23</v>
      </c>
      <c r="J14" s="104">
        <f t="shared" si="2"/>
        <v>0</v>
      </c>
      <c r="K14" s="22">
        <f t="shared" si="1"/>
        <v>0</v>
      </c>
      <c r="L14" s="15">
        <f t="shared" si="3"/>
        <v>0</v>
      </c>
      <c r="M14" s="84">
        <f t="shared" si="4"/>
        <v>0</v>
      </c>
    </row>
    <row r="15" spans="1:13" ht="30" customHeight="1" thickBot="1" x14ac:dyDescent="0.25">
      <c r="A15" s="191"/>
      <c r="B15" s="194"/>
      <c r="C15" s="165" t="s">
        <v>29</v>
      </c>
      <c r="D15" s="68" t="s">
        <v>10</v>
      </c>
      <c r="E15" s="69" t="s">
        <v>0</v>
      </c>
      <c r="F15" s="70">
        <v>14.26</v>
      </c>
      <c r="G15" s="70">
        <v>0</v>
      </c>
      <c r="H15" s="70">
        <f t="shared" si="0"/>
        <v>0</v>
      </c>
      <c r="I15" s="85">
        <v>0.23</v>
      </c>
      <c r="J15" s="142">
        <f t="shared" si="2"/>
        <v>0</v>
      </c>
      <c r="K15" s="87">
        <f t="shared" si="1"/>
        <v>0</v>
      </c>
      <c r="L15" s="59">
        <f t="shared" si="3"/>
        <v>0</v>
      </c>
      <c r="M15" s="88">
        <f t="shared" si="4"/>
        <v>0</v>
      </c>
    </row>
    <row r="16" spans="1:13" ht="30" customHeight="1" x14ac:dyDescent="0.2">
      <c r="A16" s="189">
        <v>3</v>
      </c>
      <c r="B16" s="192" t="s">
        <v>66</v>
      </c>
      <c r="C16" s="163" t="s">
        <v>16</v>
      </c>
      <c r="D16" s="66" t="s">
        <v>10</v>
      </c>
      <c r="E16" s="67" t="s">
        <v>0</v>
      </c>
      <c r="F16" s="29">
        <v>82.13</v>
      </c>
      <c r="G16" s="29">
        <v>0</v>
      </c>
      <c r="H16" s="29">
        <f t="shared" si="0"/>
        <v>0</v>
      </c>
      <c r="I16" s="30">
        <v>0.23</v>
      </c>
      <c r="J16" s="31">
        <f t="shared" si="2"/>
        <v>0</v>
      </c>
      <c r="K16" s="32">
        <f t="shared" si="1"/>
        <v>0</v>
      </c>
      <c r="L16" s="57">
        <f t="shared" si="3"/>
        <v>0</v>
      </c>
      <c r="M16" s="83">
        <f t="shared" si="4"/>
        <v>0</v>
      </c>
    </row>
    <row r="17" spans="1:17" ht="30" customHeight="1" x14ac:dyDescent="0.2">
      <c r="A17" s="190"/>
      <c r="B17" s="193"/>
      <c r="C17" s="164" t="s">
        <v>49</v>
      </c>
      <c r="D17" s="2" t="s">
        <v>10</v>
      </c>
      <c r="E17" s="37" t="s">
        <v>0</v>
      </c>
      <c r="F17" s="3">
        <v>63</v>
      </c>
      <c r="G17" s="3">
        <v>0</v>
      </c>
      <c r="H17" s="3">
        <f t="shared" si="0"/>
        <v>0</v>
      </c>
      <c r="I17" s="20">
        <v>0.23</v>
      </c>
      <c r="J17" s="104">
        <f t="shared" si="2"/>
        <v>0</v>
      </c>
      <c r="K17" s="22">
        <f t="shared" si="1"/>
        <v>0</v>
      </c>
      <c r="L17" s="15">
        <f t="shared" si="3"/>
        <v>0</v>
      </c>
      <c r="M17" s="84">
        <f t="shared" si="4"/>
        <v>0</v>
      </c>
    </row>
    <row r="18" spans="1:17" ht="30" customHeight="1" x14ac:dyDescent="0.2">
      <c r="A18" s="190"/>
      <c r="B18" s="193"/>
      <c r="C18" s="164" t="s">
        <v>50</v>
      </c>
      <c r="D18" s="2" t="s">
        <v>10</v>
      </c>
      <c r="E18" s="37" t="s">
        <v>0</v>
      </c>
      <c r="F18" s="3">
        <v>59.92</v>
      </c>
      <c r="G18" s="3">
        <v>0</v>
      </c>
      <c r="H18" s="3">
        <f t="shared" si="0"/>
        <v>0</v>
      </c>
      <c r="I18" s="20">
        <v>0.23</v>
      </c>
      <c r="J18" s="104">
        <f t="shared" si="2"/>
        <v>0</v>
      </c>
      <c r="K18" s="22">
        <f t="shared" si="1"/>
        <v>0</v>
      </c>
      <c r="L18" s="15">
        <f t="shared" si="3"/>
        <v>0</v>
      </c>
      <c r="M18" s="84">
        <f t="shared" si="4"/>
        <v>0</v>
      </c>
    </row>
    <row r="19" spans="1:17" ht="30" customHeight="1" x14ac:dyDescent="0.2">
      <c r="A19" s="190"/>
      <c r="B19" s="193"/>
      <c r="C19" s="164" t="s">
        <v>27</v>
      </c>
      <c r="D19" s="2" t="s">
        <v>10</v>
      </c>
      <c r="E19" s="37" t="s">
        <v>0</v>
      </c>
      <c r="F19" s="3">
        <v>55.38</v>
      </c>
      <c r="G19" s="3">
        <v>0</v>
      </c>
      <c r="H19" s="3">
        <f t="shared" si="0"/>
        <v>0</v>
      </c>
      <c r="I19" s="20">
        <v>0.23</v>
      </c>
      <c r="J19" s="104">
        <f t="shared" si="2"/>
        <v>0</v>
      </c>
      <c r="K19" s="22">
        <f t="shared" si="1"/>
        <v>0</v>
      </c>
      <c r="L19" s="15">
        <f t="shared" si="3"/>
        <v>0</v>
      </c>
      <c r="M19" s="84">
        <f t="shared" si="4"/>
        <v>0</v>
      </c>
    </row>
    <row r="20" spans="1:17" ht="30" customHeight="1" thickBot="1" x14ac:dyDescent="0.25">
      <c r="A20" s="191"/>
      <c r="B20" s="194"/>
      <c r="C20" s="165" t="s">
        <v>48</v>
      </c>
      <c r="D20" s="68" t="s">
        <v>10</v>
      </c>
      <c r="E20" s="69" t="s">
        <v>0</v>
      </c>
      <c r="F20" s="70">
        <v>45.82</v>
      </c>
      <c r="G20" s="70">
        <v>0</v>
      </c>
      <c r="H20" s="70">
        <f t="shared" si="0"/>
        <v>0</v>
      </c>
      <c r="I20" s="85">
        <v>0.23</v>
      </c>
      <c r="J20" s="142">
        <f t="shared" si="2"/>
        <v>0</v>
      </c>
      <c r="K20" s="87">
        <f t="shared" si="1"/>
        <v>0</v>
      </c>
      <c r="L20" s="59">
        <f t="shared" si="3"/>
        <v>0</v>
      </c>
      <c r="M20" s="88">
        <f t="shared" si="4"/>
        <v>0</v>
      </c>
    </row>
    <row r="21" spans="1:17" ht="30" customHeight="1" x14ac:dyDescent="0.2">
      <c r="A21" s="189">
        <v>4</v>
      </c>
      <c r="B21" s="192" t="s">
        <v>67</v>
      </c>
      <c r="C21" s="163" t="s">
        <v>51</v>
      </c>
      <c r="D21" s="66" t="s">
        <v>10</v>
      </c>
      <c r="E21" s="67" t="s">
        <v>0</v>
      </c>
      <c r="F21" s="29">
        <v>78.64</v>
      </c>
      <c r="G21" s="29">
        <v>0</v>
      </c>
      <c r="H21" s="29">
        <f t="shared" si="0"/>
        <v>0</v>
      </c>
      <c r="I21" s="30">
        <v>0.23</v>
      </c>
      <c r="J21" s="31">
        <f t="shared" si="2"/>
        <v>0</v>
      </c>
      <c r="K21" s="32">
        <f t="shared" si="1"/>
        <v>0</v>
      </c>
      <c r="L21" s="57">
        <f t="shared" si="3"/>
        <v>0</v>
      </c>
      <c r="M21" s="83">
        <f t="shared" si="4"/>
        <v>0</v>
      </c>
    </row>
    <row r="22" spans="1:17" ht="30" customHeight="1" x14ac:dyDescent="0.2">
      <c r="A22" s="190"/>
      <c r="B22" s="193"/>
      <c r="C22" s="164" t="s">
        <v>48</v>
      </c>
      <c r="D22" s="2" t="s">
        <v>10</v>
      </c>
      <c r="E22" s="37" t="s">
        <v>0</v>
      </c>
      <c r="F22" s="3">
        <v>3.05</v>
      </c>
      <c r="G22" s="3">
        <v>0</v>
      </c>
      <c r="H22" s="3">
        <f t="shared" si="0"/>
        <v>0</v>
      </c>
      <c r="I22" s="20">
        <v>0.23</v>
      </c>
      <c r="J22" s="104">
        <f t="shared" si="2"/>
        <v>0</v>
      </c>
      <c r="K22" s="22">
        <f t="shared" si="1"/>
        <v>0</v>
      </c>
      <c r="L22" s="15">
        <f t="shared" si="3"/>
        <v>0</v>
      </c>
      <c r="M22" s="84">
        <f t="shared" si="4"/>
        <v>0</v>
      </c>
    </row>
    <row r="23" spans="1:17" ht="30" customHeight="1" thickBot="1" x14ac:dyDescent="0.25">
      <c r="A23" s="191"/>
      <c r="B23" s="194"/>
      <c r="C23" s="165" t="s">
        <v>17</v>
      </c>
      <c r="D23" s="68" t="s">
        <v>10</v>
      </c>
      <c r="E23" s="69" t="s">
        <v>0</v>
      </c>
      <c r="F23" s="70">
        <v>4.75</v>
      </c>
      <c r="G23" s="70">
        <v>0</v>
      </c>
      <c r="H23" s="70">
        <f t="shared" si="0"/>
        <v>0</v>
      </c>
      <c r="I23" s="85">
        <v>0.23</v>
      </c>
      <c r="J23" s="142">
        <f t="shared" si="2"/>
        <v>0</v>
      </c>
      <c r="K23" s="87">
        <f t="shared" si="1"/>
        <v>0</v>
      </c>
      <c r="L23" s="59">
        <f t="shared" si="3"/>
        <v>0</v>
      </c>
      <c r="M23" s="88">
        <f t="shared" si="4"/>
        <v>0</v>
      </c>
    </row>
    <row r="24" spans="1:17" ht="30" customHeight="1" x14ac:dyDescent="0.2">
      <c r="A24" s="189">
        <v>5</v>
      </c>
      <c r="B24" s="192" t="s">
        <v>68</v>
      </c>
      <c r="C24" s="163" t="s">
        <v>115</v>
      </c>
      <c r="D24" s="66" t="s">
        <v>88</v>
      </c>
      <c r="E24" s="67" t="s">
        <v>0</v>
      </c>
      <c r="F24" s="166">
        <v>216.51</v>
      </c>
      <c r="G24" s="29">
        <v>0</v>
      </c>
      <c r="H24" s="29">
        <v>0</v>
      </c>
      <c r="I24" s="30">
        <v>0.23</v>
      </c>
      <c r="J24" s="31">
        <v>0</v>
      </c>
      <c r="K24" s="32">
        <v>0</v>
      </c>
      <c r="L24" s="57">
        <f t="shared" si="3"/>
        <v>0</v>
      </c>
      <c r="M24" s="83">
        <f t="shared" si="4"/>
        <v>0</v>
      </c>
    </row>
    <row r="25" spans="1:17" ht="30" customHeight="1" x14ac:dyDescent="0.2">
      <c r="A25" s="190"/>
      <c r="B25" s="193"/>
      <c r="C25" s="164" t="s">
        <v>46</v>
      </c>
      <c r="D25" s="2" t="s">
        <v>10</v>
      </c>
      <c r="E25" s="37" t="s">
        <v>0</v>
      </c>
      <c r="F25" s="167">
        <v>108.42</v>
      </c>
      <c r="G25" s="3">
        <v>0</v>
      </c>
      <c r="H25" s="3">
        <f t="shared" si="0"/>
        <v>0</v>
      </c>
      <c r="I25" s="20">
        <v>0.23</v>
      </c>
      <c r="J25" s="104">
        <f t="shared" si="2"/>
        <v>0</v>
      </c>
      <c r="K25" s="22">
        <f t="shared" si="1"/>
        <v>0</v>
      </c>
      <c r="L25" s="15">
        <f t="shared" si="3"/>
        <v>0</v>
      </c>
      <c r="M25" s="84">
        <f t="shared" si="4"/>
        <v>0</v>
      </c>
    </row>
    <row r="26" spans="1:17" ht="30" customHeight="1" x14ac:dyDescent="0.2">
      <c r="A26" s="190"/>
      <c r="B26" s="193"/>
      <c r="C26" s="164" t="s">
        <v>18</v>
      </c>
      <c r="D26" s="2" t="s">
        <v>10</v>
      </c>
      <c r="E26" s="37" t="s">
        <v>0</v>
      </c>
      <c r="F26" s="167">
        <v>58.74</v>
      </c>
      <c r="G26" s="3">
        <v>0</v>
      </c>
      <c r="H26" s="3">
        <f t="shared" si="0"/>
        <v>0</v>
      </c>
      <c r="I26" s="20">
        <v>0.23</v>
      </c>
      <c r="J26" s="104">
        <f t="shared" si="2"/>
        <v>0</v>
      </c>
      <c r="K26" s="22">
        <f t="shared" si="1"/>
        <v>0</v>
      </c>
      <c r="L26" s="15">
        <f t="shared" si="3"/>
        <v>0</v>
      </c>
      <c r="M26" s="84">
        <f t="shared" si="4"/>
        <v>0</v>
      </c>
    </row>
    <row r="27" spans="1:17" ht="41.25" customHeight="1" x14ac:dyDescent="0.2">
      <c r="A27" s="190"/>
      <c r="B27" s="193"/>
      <c r="C27" s="164" t="s">
        <v>116</v>
      </c>
      <c r="D27" s="2" t="s">
        <v>10</v>
      </c>
      <c r="E27" s="37" t="s">
        <v>0</v>
      </c>
      <c r="F27" s="167">
        <v>87.41</v>
      </c>
      <c r="G27" s="3">
        <v>0</v>
      </c>
      <c r="H27" s="3">
        <f t="shared" si="0"/>
        <v>0</v>
      </c>
      <c r="I27" s="20">
        <v>0.23</v>
      </c>
      <c r="J27" s="104">
        <f t="shared" si="2"/>
        <v>0</v>
      </c>
      <c r="K27" s="22">
        <f t="shared" si="1"/>
        <v>0</v>
      </c>
      <c r="L27" s="15">
        <f t="shared" si="3"/>
        <v>0</v>
      </c>
      <c r="M27" s="84">
        <f t="shared" si="4"/>
        <v>0</v>
      </c>
    </row>
    <row r="28" spans="1:17" ht="30" customHeight="1" x14ac:dyDescent="0.2">
      <c r="A28" s="190"/>
      <c r="B28" s="193"/>
      <c r="C28" s="62" t="s">
        <v>117</v>
      </c>
      <c r="D28" s="63" t="s">
        <v>11</v>
      </c>
      <c r="E28" s="64" t="s">
        <v>0</v>
      </c>
      <c r="F28" s="168">
        <v>109</v>
      </c>
      <c r="G28" s="65">
        <v>0</v>
      </c>
      <c r="H28" s="65">
        <f t="shared" si="0"/>
        <v>0</v>
      </c>
      <c r="I28" s="105">
        <v>0.08</v>
      </c>
      <c r="J28" s="106">
        <f t="shared" si="2"/>
        <v>0</v>
      </c>
      <c r="K28" s="107">
        <f t="shared" si="1"/>
        <v>0</v>
      </c>
      <c r="L28" s="108">
        <f t="shared" si="3"/>
        <v>0</v>
      </c>
      <c r="M28" s="109">
        <f t="shared" ref="M28:M29" si="5">K28*24</f>
        <v>0</v>
      </c>
    </row>
    <row r="29" spans="1:17" ht="30" customHeight="1" thickBot="1" x14ac:dyDescent="0.25">
      <c r="A29" s="191"/>
      <c r="B29" s="194"/>
      <c r="C29" s="110" t="s">
        <v>89</v>
      </c>
      <c r="D29" s="71" t="s">
        <v>11</v>
      </c>
      <c r="E29" s="111" t="s">
        <v>0</v>
      </c>
      <c r="F29" s="169">
        <v>90</v>
      </c>
      <c r="G29" s="72">
        <v>0</v>
      </c>
      <c r="H29" s="72">
        <f t="shared" si="0"/>
        <v>0</v>
      </c>
      <c r="I29" s="112">
        <v>0.08</v>
      </c>
      <c r="J29" s="113">
        <f t="shared" si="2"/>
        <v>0</v>
      </c>
      <c r="K29" s="114">
        <f t="shared" si="1"/>
        <v>0</v>
      </c>
      <c r="L29" s="115">
        <f t="shared" si="3"/>
        <v>0</v>
      </c>
      <c r="M29" s="116">
        <f t="shared" si="5"/>
        <v>0</v>
      </c>
    </row>
    <row r="30" spans="1:17" ht="24.75" customHeight="1" x14ac:dyDescent="0.2">
      <c r="A30" s="216" t="s">
        <v>72</v>
      </c>
      <c r="B30" s="217"/>
      <c r="C30" s="217"/>
      <c r="D30" s="218"/>
      <c r="E30" s="96" t="s">
        <v>0</v>
      </c>
      <c r="F30" s="97">
        <f>F7+F8+F9+F10+F11+F12+F13+F14+F15+F16+F17+F18+F19+F20+F21+F22+F23+F24+F25+F26+F27</f>
        <v>1800.9300000000003</v>
      </c>
      <c r="G30" s="98" t="s">
        <v>77</v>
      </c>
      <c r="H30" s="97">
        <f>SUM(H7:H27)</f>
        <v>0</v>
      </c>
      <c r="I30" s="99">
        <v>0.23</v>
      </c>
      <c r="J30" s="100">
        <f>H30*I30</f>
        <v>0</v>
      </c>
      <c r="K30" s="101">
        <f t="shared" si="1"/>
        <v>0</v>
      </c>
      <c r="L30" s="102">
        <f>H30*18</f>
        <v>0</v>
      </c>
      <c r="M30" s="103">
        <f>K30*18</f>
        <v>0</v>
      </c>
    </row>
    <row r="31" spans="1:17" ht="28.5" customHeight="1" thickBot="1" x14ac:dyDescent="0.25">
      <c r="A31" s="219" t="s">
        <v>73</v>
      </c>
      <c r="B31" s="220"/>
      <c r="C31" s="220"/>
      <c r="D31" s="221"/>
      <c r="E31" s="117" t="s">
        <v>0</v>
      </c>
      <c r="F31" s="118">
        <f>F28+F29</f>
        <v>199</v>
      </c>
      <c r="G31" s="119" t="s">
        <v>77</v>
      </c>
      <c r="H31" s="118">
        <f>H28+H29</f>
        <v>0</v>
      </c>
      <c r="I31" s="120">
        <v>0.08</v>
      </c>
      <c r="J31" s="121">
        <f>H31*I31</f>
        <v>0</v>
      </c>
      <c r="K31" s="122">
        <f t="shared" si="1"/>
        <v>0</v>
      </c>
      <c r="L31" s="123">
        <f>H31*18</f>
        <v>0</v>
      </c>
      <c r="M31" s="124">
        <f>K31*18</f>
        <v>0</v>
      </c>
    </row>
    <row r="32" spans="1:17" ht="32.25" customHeight="1" thickBot="1" x14ac:dyDescent="0.25">
      <c r="A32" s="179" t="s">
        <v>13</v>
      </c>
      <c r="B32" s="180"/>
      <c r="C32" s="180"/>
      <c r="D32" s="180"/>
      <c r="E32" s="180"/>
      <c r="F32" s="180"/>
      <c r="G32" s="181"/>
      <c r="H32" s="125">
        <f>H30+H31</f>
        <v>0</v>
      </c>
      <c r="I32" s="125" t="s">
        <v>14</v>
      </c>
      <c r="J32" s="126">
        <f>J30+J31</f>
        <v>0</v>
      </c>
      <c r="K32" s="125">
        <f>K30+K31</f>
        <v>0</v>
      </c>
      <c r="L32" s="125">
        <f>L30+L31</f>
        <v>0</v>
      </c>
      <c r="M32" s="127">
        <f>M30+M31</f>
        <v>0</v>
      </c>
      <c r="Q32" t="s">
        <v>2</v>
      </c>
    </row>
    <row r="33" spans="1:23" ht="30.75" hidden="1" customHeight="1" x14ac:dyDescent="0.25">
      <c r="A33" s="1"/>
      <c r="B33" s="182" t="s">
        <v>78</v>
      </c>
      <c r="C33" s="182"/>
      <c r="D33" s="182"/>
      <c r="E33" s="182"/>
      <c r="F33" s="182"/>
      <c r="G33" s="183"/>
      <c r="H33" s="25">
        <f>H32*0.1</f>
        <v>0</v>
      </c>
      <c r="I33" s="26" t="s">
        <v>83</v>
      </c>
      <c r="J33" s="25">
        <f>J32*0.1</f>
        <v>0</v>
      </c>
      <c r="K33" s="25">
        <f>K32*0.1</f>
        <v>0</v>
      </c>
      <c r="L33" s="25">
        <f>L32*0.1</f>
        <v>0</v>
      </c>
      <c r="M33" s="25">
        <f>M32*0.1</f>
        <v>0</v>
      </c>
    </row>
    <row r="35" spans="1:23" ht="14.25" x14ac:dyDescent="0.2">
      <c r="A35" s="18" t="s">
        <v>84</v>
      </c>
      <c r="B35" s="186" t="s">
        <v>79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</row>
    <row r="36" spans="1:23" ht="14.25" x14ac:dyDescent="0.2">
      <c r="A36" s="18" t="s">
        <v>85</v>
      </c>
      <c r="B36" s="186" t="s">
        <v>80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</row>
    <row r="37" spans="1:23" ht="30" customHeight="1" x14ac:dyDescent="0.2">
      <c r="A37" s="18" t="s">
        <v>86</v>
      </c>
      <c r="B37" s="178" t="s">
        <v>87</v>
      </c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W37" s="19"/>
    </row>
    <row r="39" spans="1:23" ht="24.95" customHeight="1" x14ac:dyDescent="0.2">
      <c r="B39" s="170" t="s">
        <v>74</v>
      </c>
      <c r="C39" s="170"/>
      <c r="D39" s="177"/>
      <c r="E39" s="177"/>
      <c r="F39" s="177"/>
      <c r="G39" s="177"/>
      <c r="H39" s="177"/>
      <c r="I39" s="177"/>
      <c r="J39" s="177"/>
      <c r="K39" s="177"/>
      <c r="L39" s="177"/>
      <c r="M39" s="177"/>
    </row>
    <row r="40" spans="1:23" ht="24.95" customHeight="1" x14ac:dyDescent="0.2">
      <c r="B40" s="170"/>
      <c r="C40" s="170"/>
      <c r="D40" s="177"/>
      <c r="E40" s="177"/>
      <c r="F40" s="177"/>
      <c r="G40" s="177"/>
      <c r="H40" s="177"/>
      <c r="I40" s="177"/>
      <c r="J40" s="177"/>
      <c r="K40" s="177"/>
      <c r="L40" s="177"/>
      <c r="M40" s="177"/>
    </row>
    <row r="41" spans="1:23" ht="24.95" customHeight="1" x14ac:dyDescent="0.2">
      <c r="B41" s="170"/>
      <c r="C41" s="170"/>
      <c r="D41" s="177"/>
      <c r="E41" s="177"/>
      <c r="F41" s="177"/>
      <c r="G41" s="177"/>
      <c r="H41" s="177"/>
      <c r="I41" s="177"/>
      <c r="J41" s="177"/>
      <c r="K41" s="177"/>
      <c r="L41" s="177"/>
      <c r="M41" s="177"/>
    </row>
    <row r="42" spans="1:23" x14ac:dyDescent="0.2">
      <c r="B42" s="170"/>
      <c r="C42" s="170"/>
      <c r="D42" s="177" t="s">
        <v>75</v>
      </c>
      <c r="E42" s="177"/>
      <c r="F42" s="177"/>
      <c r="G42" s="177"/>
      <c r="H42" s="177"/>
      <c r="I42" s="177"/>
      <c r="J42" s="177"/>
      <c r="K42" s="177"/>
      <c r="L42" s="177"/>
      <c r="M42" s="177"/>
    </row>
    <row r="43" spans="1:23" ht="18" x14ac:dyDescent="0.2">
      <c r="B43" s="10"/>
      <c r="C43" s="10"/>
      <c r="D43" s="11"/>
      <c r="E43" s="11"/>
      <c r="F43" s="11"/>
      <c r="G43" s="11"/>
      <c r="H43" s="11"/>
      <c r="I43" s="11"/>
    </row>
    <row r="45" spans="1:23" ht="24.95" customHeight="1" x14ac:dyDescent="0.2">
      <c r="B45" s="170" t="s">
        <v>76</v>
      </c>
      <c r="C45" s="170"/>
      <c r="D45" s="177"/>
      <c r="E45" s="177"/>
      <c r="F45" s="177"/>
      <c r="G45" s="177"/>
      <c r="H45" s="177"/>
      <c r="I45" s="177"/>
      <c r="J45" s="177"/>
      <c r="K45" s="177"/>
      <c r="L45" s="177"/>
      <c r="M45" s="177"/>
    </row>
    <row r="46" spans="1:23" ht="24.95" customHeight="1" x14ac:dyDescent="0.2">
      <c r="B46" s="170"/>
      <c r="C46" s="170"/>
      <c r="D46" s="177"/>
      <c r="E46" s="177"/>
      <c r="F46" s="177"/>
      <c r="G46" s="177"/>
      <c r="H46" s="177"/>
      <c r="I46" s="177"/>
      <c r="J46" s="177"/>
      <c r="K46" s="177"/>
      <c r="L46" s="177"/>
      <c r="M46" s="177"/>
    </row>
    <row r="47" spans="1:23" ht="24.95" customHeight="1" x14ac:dyDescent="0.2">
      <c r="B47" s="170"/>
      <c r="C47" s="170"/>
      <c r="D47" s="177"/>
      <c r="E47" s="177"/>
      <c r="F47" s="177"/>
      <c r="G47" s="177"/>
      <c r="H47" s="177"/>
      <c r="I47" s="177"/>
      <c r="J47" s="177"/>
      <c r="K47" s="177"/>
      <c r="L47" s="177"/>
      <c r="M47" s="177"/>
    </row>
    <row r="48" spans="1:23" x14ac:dyDescent="0.2">
      <c r="B48" s="170"/>
      <c r="C48" s="170"/>
      <c r="D48" s="177" t="s">
        <v>75</v>
      </c>
      <c r="E48" s="177"/>
      <c r="F48" s="177"/>
      <c r="G48" s="177"/>
      <c r="H48" s="177"/>
      <c r="I48" s="177"/>
      <c r="J48" s="177"/>
      <c r="K48" s="177"/>
      <c r="L48" s="177"/>
      <c r="M48" s="177"/>
    </row>
  </sheetData>
  <mergeCells count="26">
    <mergeCell ref="B45:C48"/>
    <mergeCell ref="B24:B29"/>
    <mergeCell ref="A24:A29"/>
    <mergeCell ref="B35:M35"/>
    <mergeCell ref="D45:M47"/>
    <mergeCell ref="D48:M48"/>
    <mergeCell ref="A32:G32"/>
    <mergeCell ref="B36:M36"/>
    <mergeCell ref="B37:M37"/>
    <mergeCell ref="B39:C42"/>
    <mergeCell ref="D42:M42"/>
    <mergeCell ref="B33:G33"/>
    <mergeCell ref="H2:M2"/>
    <mergeCell ref="D39:M41"/>
    <mergeCell ref="A16:A20"/>
    <mergeCell ref="B16:B20"/>
    <mergeCell ref="A21:A23"/>
    <mergeCell ref="B21:B23"/>
    <mergeCell ref="A3:M3"/>
    <mergeCell ref="A4:M4"/>
    <mergeCell ref="A7:A11"/>
    <mergeCell ref="B7:B11"/>
    <mergeCell ref="A12:A15"/>
    <mergeCell ref="B12:B15"/>
    <mergeCell ref="A30:D30"/>
    <mergeCell ref="A31:D31"/>
  </mergeCells>
  <pageMargins left="0.23622047244094491" right="0.23622047244094491" top="0.74803149606299213" bottom="0.74803149606299213" header="0.31496062992125984" footer="0.31496062992125984"/>
  <pageSetup paperSize="9" scale="56" orientation="portrait" r:id="rId1"/>
  <headerFooter alignWithMargins="0"/>
  <ignoredErrors>
    <ignoredError sqref="H33 J33:M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Zadanie 1 - ISE Czerwieńsk</vt:lpstr>
      <vt:lpstr>Zadanie 2 - ISE Zbąszynek</vt:lpstr>
      <vt:lpstr>Zadanie 3 - ISE Krzyż Wlkp.</vt:lpstr>
      <vt:lpstr>'Zadanie 1 - ISE Czerwieńsk'!Obszar_wydruku</vt:lpstr>
      <vt:lpstr>'Zadanie 2 - ISE Zbąszynek'!Obszar_wydruku</vt:lpstr>
      <vt:lpstr>'Zadanie 3 - ISE Krzyż Wlkp.'!Obszar_wydruku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perony</dc:title>
  <dc:creator>Komputer nr 176 Ref.Tech.Bud.</dc:creator>
  <cp:lastModifiedBy>Pernal Roman</cp:lastModifiedBy>
  <cp:lastPrinted>2024-10-16T10:09:51Z</cp:lastPrinted>
  <dcterms:created xsi:type="dcterms:W3CDTF">2003-04-18T06:03:55Z</dcterms:created>
  <dcterms:modified xsi:type="dcterms:W3CDTF">2024-10-31T07:05:47Z</dcterms:modified>
</cp:coreProperties>
</file>