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31066\Desktop\ZAMÓWIENIA PUBLICZNE 2024\ROBOTY BUDOWLANE\Remont części pomieszczeń w obrębie obiektu nastawni Starzyny\platforma zakupowa\"/>
    </mc:Choice>
  </mc:AlternateContent>
  <xr:revisionPtr revIDLastSave="0" documentId="8_{2430C31D-1933-434B-8966-59E4B2F663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E21" i="1"/>
  <c r="H21" i="1" s="1"/>
  <c r="E19" i="1"/>
  <c r="H19" i="1" s="1"/>
  <c r="H22" i="1"/>
  <c r="H23" i="1"/>
  <c r="H24" i="1"/>
  <c r="E30" i="1" l="1"/>
  <c r="H30" i="1" s="1"/>
  <c r="E29" i="1"/>
  <c r="H29" i="1" s="1"/>
  <c r="H28" i="1"/>
  <c r="H31" i="1"/>
  <c r="E27" i="1"/>
  <c r="H27" i="1" s="1"/>
  <c r="H16" i="1"/>
  <c r="H17" i="1"/>
  <c r="H18" i="1"/>
  <c r="E15" i="1"/>
  <c r="H14" i="1"/>
  <c r="H13" i="1"/>
  <c r="E8" i="1"/>
  <c r="E12" i="1" l="1"/>
  <c r="E11" i="1" l="1"/>
  <c r="H32" i="1" l="1"/>
  <c r="H12" i="1"/>
  <c r="H11" i="1"/>
  <c r="E7" i="1"/>
  <c r="H10" i="1"/>
  <c r="H25" i="1" l="1"/>
  <c r="H15" i="1"/>
  <c r="H9" i="1"/>
  <c r="H26" i="1"/>
  <c r="H33" i="1"/>
  <c r="H7" i="1"/>
  <c r="H8" i="1"/>
  <c r="H6" i="1"/>
  <c r="H34" i="1" l="1"/>
  <c r="H35" i="1" l="1"/>
  <c r="H36" i="1" s="1"/>
</calcChain>
</file>

<file path=xl/sharedStrings.xml><?xml version="1.0" encoding="utf-8"?>
<sst xmlns="http://schemas.openxmlformats.org/spreadsheetml/2006/main" count="84" uniqueCount="55">
  <si>
    <t xml:space="preserve"> </t>
  </si>
  <si>
    <t>RAZEM  (kwota brutto w PLN)</t>
  </si>
  <si>
    <t>L.p.</t>
  </si>
  <si>
    <t>Podatek VAT:  23  %   (kwota  w PLN)</t>
  </si>
  <si>
    <t>RAZEM (kwota netto w PLN)</t>
  </si>
  <si>
    <t>Rodzaj robót</t>
  </si>
  <si>
    <t>Zakres czynności</t>
  </si>
  <si>
    <t>ROBOTY ROZBIÓRKOWE I PRZYGOTOWAWCZE</t>
  </si>
  <si>
    <t>ROBOTY PORZĄDKOWE</t>
  </si>
  <si>
    <t>Ilość</t>
  </si>
  <si>
    <t>Wartość wykonywanych czynności i robót (w PLN )</t>
  </si>
  <si>
    <t>kpl</t>
  </si>
  <si>
    <t>m2</t>
  </si>
  <si>
    <t>ROBOTY BUDOWLANO-REMONTOWE I BRANŻOWE</t>
  </si>
  <si>
    <t>Wymiana stolarki okiennej i drzwiowej</t>
  </si>
  <si>
    <t>Wykonanie robót rozbiórkowych i demontażowych oraz przygotowawczych w tym:
- Oznaczenie terenu budowy z wyznaczeniem miejsca na składowanie materiałów, odpadów itp.
- Wykonanie robót rozbiórkowych i demontażowych niezbędnych do wykonania prac objętych OPZ wraz z utylizacją;</t>
  </si>
  <si>
    <t>Wymiana stolarki okiennej na okna trzyszybowe białe o wsp. 0,9 stałe - w poziomie parteru; uwzględnić wymianę parapetów zewnętrznych z blachy powlekanej w kolorze brązowym;</t>
  </si>
  <si>
    <t>Dostawa i montaż stolarki drzwiowej zewnętrznej na drzwi stalowe Dz2, ciepłe o wsp. 1,3; drzwi o podwyższonej odporności na włamanie; uwzględnić montaż zwenętrznych drzwi do pom. dyżurnego ruchu 2/2;</t>
  </si>
  <si>
    <t>Dostawa i montaż stolarki drzwiowej zewnętrznej na ciepłą o wsp. 1,3; drzwi stalowe Dz1 o podwyższonej odporności na włamanie; w drzwiach wejściowych DZ1 zabudwać instalację domofonową (istniejącą uzupełnić i odtworzyć z dostosowaniem do nowej zabudowy drzwiowej);</t>
  </si>
  <si>
    <t>Uporządkowanie placu budowy po robotach budowlanych w tym m.in.:
-załadunek, wywóz oraz przekazanie odpadów i gruzu budowlanego na składowisko uprawnione wraz z udokumentowaniem – zgodnie z obowiązującymi w tym zakresie przepisami,
-wywóz złomu z terenu budowy wraz z transportem i złożeniem na terenie ISE451 Włoszczowa Płn.,
- przywrócenie terenu do stanu z przed remontu;</t>
  </si>
  <si>
    <t>Dostawa i montaż drzwi wewnętrznych wraz z oscieżnicą stalową w istniejących otworach wraz z oznakowaniem numerów oraz funkcji pom. oraz klamkami, zamkami, szyldami, kratkami wentylacyjnymi i przeszkleniami w drzwiach do WC;</t>
  </si>
  <si>
    <t>Roboty konserwacyjne w obrębie dachu</t>
  </si>
  <si>
    <t>Orynnowanie:
- wymiana orynnowania (rynny i rury spustowe PCV w kolorze brązowym - całość);</t>
  </si>
  <si>
    <t>Roboty budowlane w poziomie piętra – pom. obsługi ruchu</t>
  </si>
  <si>
    <t>Wykonanie wentylacji grawitacyjnej z pomieszczenia 2/6, 2/2 z wyprowadzeniem na stropodach (kształtki wentylacyjne wraz z deflektorem na połaci dachu, anemostaty lub kratki )</t>
  </si>
  <si>
    <t>Roboty remontowe w obrębie klatki schodowej i korytarza parteru</t>
  </si>
  <si>
    <t>Nawierzchnie utwardzone</t>
  </si>
  <si>
    <t>Opaska:
- oczyszczenie opaski betonowej przy budynku wraz z uzupełnieniem miejscowym zaprawą cementową;</t>
  </si>
  <si>
    <t>Schodki zewnętrzne:
- oczyszczenie i uzupełnienie zaprawą betonową schodów betonowych głównych oraz technicznych wraz z podestami; uwzględnić ewentualne skucia;</t>
  </si>
  <si>
    <t>Dojście do studni wraz z utwardzeniem terenu: zgodnie z OPZ
- wykoszenie terenu wokół dojścia i w obrębie studni wraz z usunięciem pozostałości zielonych;
- wykonanie dojścia od schodów stalowych do studni;
- wykonanie utwardzenia terenu wokół studni – materiał i technologia jak chodnik; wymiary 2,5x2,5 m; ukształtowanie spadku od studni;</t>
  </si>
  <si>
    <t>Roboty koserwacyjne ujęcia:
- wymiana kręgu wieńczącego ( fi min. 120cm) wraz z włazem do komory studziennej; właz
- z pokrywą stalową wypukłą zamykaną na kłódkę;
- czyszczenie komory studziennej wraz z uzupełnieniem braków zaprawą cementową i białkowanie odkażające komory studni głębinowej;
- czyszczenie i zabezpieczenie antykorozyjne drabiny włazowej i armatury studzienne;</t>
  </si>
  <si>
    <t>Roboty elektryczne</t>
  </si>
  <si>
    <t>Roboty budowlane w poziomie parteru</t>
  </si>
  <si>
    <t>Uszczelnienie i uzupełnienie obsadzenia stolarki okiennej w poziomie piętra i klatki schodowej; wymiana na parapet wewnętrzny z konglomeratu gr. 3 cm w pom. 2/2; uwzględnić wymianę parapetów zewnętrznych z blachy powlekanej w kolorze brązowym;</t>
  </si>
  <si>
    <t>Wywózki i utylizacje</t>
  </si>
  <si>
    <t>Pomieszczenie socjalne i WC wraz z przedsionkiem (2/4; 2/5; 2/6): - zgodnie z OPZ, w tym m.in:
- wymiana okładzin ściennych i podłogowych
- zabudowa aneksu kuchennego w układzie wskazanym na projektowanym zakresie robót; szafki góra dół z blatem kuchennym z wyposażeniem; 
- wykonanie szpachlowania  ścian i sufitów pod malowanie, lakier lamperyjny do wys. 2,05 m;
- w pom. WC montaż ,,białego montażu’’ – wc kompakt, umywalka na szafce min. 50cm szer, podgrzewacz wody przepływowy podszafkowy, bateria stojąca wysoka; lustro nad umywalką, uchwyt na papier toaletowy i wieszak na ręcznik, 
- malowanie ścian i sufitów.
- wymiana kratek wentylacyjnych; - ułożenie parapetu wewnętrznego z płytek pod oknami;</t>
  </si>
  <si>
    <t>Remont części pomieszczeń w obrębie obiektu nastawni Starzyny w km. 32,570 l.k nr 64 Kozłów-Koniecpol w ramach poprawy warunków pracy</t>
  </si>
  <si>
    <t>Roboty przygotowawcze i towarzyszące</t>
  </si>
  <si>
    <t>Roboty towarzyszące:  - zgodnie z OPZ 
- dostawa i montaż drabiny kominiarskiej z pałąkami i koszem z poziomu gruntu na stropodach parteru (h ok. 3,8m) oraz stropodach piętra – malowana proszkowo;
- dostawa i montaż bariery stalowej malowanej proszkowo zabezpieczającej wyjście awaryjne oknem z pom. dyżurnego ruchu – dłg. 1,5 m; wys. 1,1 m
- uzupełnienie 4 szt. żaluzji przeciwsłonecznych zewnętrznych w obrębie zadaszenia nad pom. dyżurnego ruchu;</t>
  </si>
  <si>
    <t>Pomieszczenie socjalne 2/3- zgodnie z OPZ w tym m.in::
- ułożenie nowych okładzin podłogowych wraz z listwami przypodłogowymi; jako podkład wyrównujący zastosować płytę OSB na legarach z wypełnieniem wełną mineralną; zastosować wykładzinę podłogową wraz z warstwą podkładową o gr łącznej min. 3 mm;  listwy progowe;
- na istniejącej okładzinie zabudować wyrównujące okładziny z płyt g/k na ruszcie – stropy i ściany;
- wykonanie szpachlowania  ścian i sufitów pod malowanie, 
- malowanie ścian i sufitów; zastosować lakier lamperyjny do wys. 1,5 m;
- wymiana kratek wentylacyjnych; - ułożenie parapetu wewnętrznego z płytek pod oknami;</t>
  </si>
  <si>
    <t>Pom. dyżurnego ruchu 2/2- zgodnie z OPZ w tym m.in::
- na istniejącej posadzce z paneli ułożyć nową wykładzinę podłogową wraz z listwami przypodłogowymi; zastosować wykładzinę wraz z warstwą podkładową o gr łącznej min. 3 mm; listwy progowe;
- wykonanie szpachlowania  ścian i sufitów pod malowanie, 
- malowanie ścian i sufitów; zastosować lakier lamperyjny do wys. 1,5 m;</t>
  </si>
  <si>
    <t>Roboty remontowe klatki schodowej (pom. 1/3 i 2/1) - pełna wysokość, zgodnie z OPZ w tym m.in:
- zdemontować listwy maskujące drewniane;
- na istniejącą okładzinę wykonać okładzinę g/k z płyt wodo- i ogniochronnych; 
- istniejące ściany tynkowane przetrzeć;
- wykonanie szpachlowania  ścian i sufitów pod malowanie, 
- malowanie ścian i sufitów; zastosować lakier lamperyjny do wys. 1,5 m;</t>
  </si>
  <si>
    <t>Malowanie schodów wraz z konstrukcją - zgodnie z OPZ w tym m.in:
- oczyścić istniejąca konstrukcję schodów, stopnic i barierek; przygotować podłoże pod powłoki antykorozyjne;
- pomalować całość schodów wraz z konstrukcją farbą podkładową i nawierzchniową antykorozyjną;
- uwzględnić zabudowę przestrzeni pod schodami z możliwością demontażu;</t>
  </si>
  <si>
    <t>Ułożenie pokrycia wraz z wymianą obrobek blacharskich - zgodnie z OPZ w tym m.in: 
- wymiana obróbek blacharskich w obrębie dachu (na potrzeby robót pokrywczych) - pasy podrynnowe i nadrynnowe, wywinięcia itp.
- ułożenie warstwy papy termozgrzewalnej SBS gr. min. 5 mm wraz z wywinięciem na ściany do wys. min. 30 cm.</t>
  </si>
  <si>
    <t>Pomieszczenia komunikacji 1/1 i 1/2 - zgodnie z OPZ w tym m.in:
- demontaż drzwi pomiędzy pom. 1/1 i 1/2 wraz z ościeżnicą – obrobienie otworu przejścia;
- demontaż uszkodzonych elementów sufitów podwieszanych (zalania, ubytki itp. – ok. 30% powierzchni korytarza);
- zabudowa okładziną g/k wodo- i ogniochronną wraz z rusztem i wypełnieniem wełną mineralną zdemontowanych ubytków;
- wykonanie szpachlowania  ścian i sufitów pod malowanie, 
- malowanie ścian i sufitów, zastosować lakier lamperyjny do wys. 1,5 m;
- wyrównanie podłoża i ułożenie nowych okładzin podłogowych z płytek gres antypośligozwy wraz z cokolikami;</t>
  </si>
  <si>
    <t>Remont pom. socjalnego 1/16 - zgodnie z OPZ w tym m.in:
- demontaż instalacji wod.-kan. wraz  z ,,białym montażem’’,
- wykonanie okładzin ściennych glazurowanych w pasie międzyszafkowym (wraz ze ścianami bocznymi);
- wykonanie nowych okładzin podłogowych wraz z cokolikiem z pytek gres antypoślizgowych;
- zabudowa aneksu kuchennego w układzie wskazanym na projektowanym zakresie robót; szafki góra dół z blatem kuchennym oraz zlewem jednokomorowym z baterią, pojemnościowy podgrzewacz wody podszafkowy min. 5 l., korekta instalacji wod-kan z dostosowaniem do zabudowy urządzeń; 
- na istniejącej okładzinie zabudować wyrównujące okładziny z płyt g/k na ruszcie;
- wymienić okładzinę sufitów wraz z paroizolacją i wełną gr. 5 cm;
- wykonanie szpachlowania  ścian i sufitów pod malowanie, 
- malowanie ścian i sufitów; zastosować lakier lamperyjny do wys. 2,05 m;
- wymiana kratek wentylacyjnych;</t>
  </si>
  <si>
    <t>Pomieszczenie WC 1/8 - zgodnie z OPZ w tym m.in:
- wyrównanie podłoża i ułożenie nowych okładzin podłogowych z płytek gres w pom. 1/8 wraz z przedsionkiem; wraz z cokolikami;
- wykonanie szpachlowania  ścian i sufitów pod malowanie, 
- malowanie ścian i sufitów; zastosować lakier lamperyjny do wys. 2,05 m;
- w pom. WC ułożyć instalację wody ciepłej i zimnej (w miarę możliwości wkuć w ścianę) oraz dostosować do nowej funkcji pomieszczenia istniejącą kanalizację; 
- wykonać zabudowy wraz z rewizjami pionów kanalizacyjnych;
- montaż ,,białego montażu’’ – wc kompakt, umywalka na szafce, podgrzewacz wody przepływowy podszafkowy, bateria stojąca wysoka; lustro nad umywalką, uchwyt na papier toaletowy i wieszak na ręcznik, 
- wymiana kratek wentylacyjnych;</t>
  </si>
  <si>
    <t>Pomieszczenie toromistrza 1/18 - zgodnie z OPZ w tym m.in:
- wydzielenie ścianą z g/k (steż 10 cm wraz z wypełnieniem 10cm wełną kryty obustronnie płytą g/k woda i ogień) pomieszczenia toromistrza z pom. przekaźnikowni;
- malowanie ścian; zastosować lakier lamperyjny do wys. 1,5 m;
- wyrównanie podłoża i ułożenie nowych okładzin podłogowych z płytek gres wraz z cokolikami;
- wymiana kratek wentylacyjnych;</t>
  </si>
  <si>
    <t>Pomieszczenie przekaźnikowni 1/10 - zgodnie z OPZ w tym m.in:
- reperacja szczeliny w ścianie działowej wraz ze wzmocnieniem siatką oraz zatarciem tynkiem i malowaniem; zastosować lakier lamperyjny do wys. 1,5 m; cała powierzchnia ściany pomiędzy pom. 1/10 a pomieszczeniami 1/14 i 1/13;
- miejscowe uzupełnienie posadzki betonowej o pow. łącznej ok. 10 m2;
- wymiana zabudowy z płyty g/k wraz z wypełnieniem wełną mineralną gr. 10 cm – po zalaniu (powierzchnia ok. 10 m2 zabudowy);</t>
  </si>
  <si>
    <t>Remont nawierzchni ciągów pieszych - zgodnie z OPZ w tym m.in::
- demontaż istniejących ciągów pieszych z płytek betonowych od schodów stalowych do obiektu;
- wykonanie dojścia do budynku od schodów stalowych do wejścia głównego do budynku i na szerokość schodów głównych z podestem – szerokość ciągu 1,0m z płytek chodnikowych betonowych 50x50x7 cm wraz z podbudową min 20 cm z kruszywa; obramowanie z krawężnika 6x20cm;</t>
  </si>
  <si>
    <t>Ogrodzenie ujęcia wody wraz z oznakowaniem - penlowe wys. min. 1,4 m wraz z furtką - zgodnie z OPZ;</t>
  </si>
  <si>
    <t>Towarzyszące roboty elektryczne - zgodnie z OPZ w tym m.in::
- demontaż oraz ponowny montaż instalacji odgromowej po wykonanych robotach pokrywczych i dekarskich wraz z uzupełnieniem uszkodzonych w trakcie demontażu elementów i pomiarami powykonawczymi;
- przełożenie grzejnika elektrycznego w pom. socjalnym 2/6 na ścianę przy wejściu wraz z zasilaniem; zabudowa 2 gniazdek podwójnych dla obsługi urządzeń kuchennych;
- przełożenie instalacji elektrycznej zasilania gniazd i oświetlenia na potrzeby robót okładzinowych – odtworzenie instalacji po zakończeniu robót okładzinowych; pom. 2/3 oraz pom. 1/16;
- korekta okablowania instalacji gniazd 230V, zasilanie bojlera wody, instalacji ogrzewania elektrycznego i oświetlenia dla pom. 2/5, 1/16 oraz 1/8;
- wykonanie oświetlenia pom. 1/18 (pom. magazynowe) po wydzieleniu z pom. 1/10;
- przełożenie instalacji elektrycznej zasilania gniazd i oświetlenia na potrzeby robót okładzinowych – odtworzenie instalacji po zakończeniu robót okładzinowych w obrębie klatki schodowej i korytarza;                                                                                                                                                                                                                                                                                                       -przełożenie czujnika temperatury PT100 nr TG/Cz5 wraz z puszką z wydzielonego pomieszczenia 1/18 do pomieszczenia 1/10, czujnik umieścić z dala od urządzeń grzewczych oraz w miejscu nie narażonym na przeciągi,</t>
  </si>
  <si>
    <t>TABELA WARTOŚCI ELEMENTÓW ZRYCZAŁTOWANYCH ZADANIA - OFERTA</t>
  </si>
  <si>
    <t>Cena jednostkowa (w PLN)</t>
  </si>
  <si>
    <t>Załącznik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</si>
</sst>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3" xfId="0" applyBorder="1"/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3" xfId="0" applyNumberFormat="1" applyBorder="1"/>
    <xf numFmtId="4" fontId="1" fillId="0" borderId="0" xfId="0" applyNumberFormat="1" applyFont="1"/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/>
    </xf>
    <xf numFmtId="4" fontId="1" fillId="0" borderId="0" xfId="0" applyNumberFormat="1" applyFont="1" applyAlignment="1">
      <alignment horizontal="center"/>
    </xf>
    <xf numFmtId="4" fontId="2" fillId="0" borderId="3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9" fontId="1" fillId="0" borderId="7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0" fontId="1" fillId="0" borderId="6" xfId="0" applyFont="1" applyBorder="1"/>
    <xf numFmtId="4" fontId="1" fillId="0" borderId="1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 vertical="top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2" xfId="0" applyNumberFormat="1" applyFont="1" applyFill="1" applyBorder="1" applyAlignment="1">
      <alignment horizontal="right" vertical="center" wrapText="1"/>
    </xf>
    <xf numFmtId="4" fontId="0" fillId="0" borderId="3" xfId="0" applyNumberFormat="1" applyBorder="1" applyAlignment="1">
      <alignment horizontal="right"/>
    </xf>
    <xf numFmtId="0" fontId="1" fillId="0" borderId="7" xfId="0" applyFont="1" applyBorder="1"/>
    <xf numFmtId="49" fontId="1" fillId="0" borderId="7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1" fillId="0" borderId="14" xfId="0" applyFont="1" applyBorder="1"/>
    <xf numFmtId="49" fontId="1" fillId="0" borderId="10" xfId="0" applyNumberFormat="1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indent="47"/>
    </xf>
    <xf numFmtId="0" fontId="2" fillId="0" borderId="12" xfId="0" applyFont="1" applyBorder="1" applyAlignment="1">
      <alignment horizontal="center" vertical="top"/>
    </xf>
    <xf numFmtId="4" fontId="2" fillId="0" borderId="11" xfId="0" applyNumberFormat="1" applyFont="1" applyBorder="1" applyAlignment="1">
      <alignment horizontal="right" vertical="top"/>
    </xf>
    <xf numFmtId="0" fontId="2" fillId="0" borderId="11" xfId="0" applyFont="1" applyBorder="1" applyAlignment="1">
      <alignment horizontal="left" vertical="top"/>
    </xf>
    <xf numFmtId="4" fontId="2" fillId="0" borderId="5" xfId="0" applyNumberFormat="1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showGridLines="0" tabSelected="1" zoomScale="80" zoomScaleNormal="80" zoomScaleSheetLayoutView="30" workbookViewId="0">
      <selection activeCell="D7" sqref="D7"/>
    </sheetView>
  </sheetViews>
  <sheetFormatPr defaultRowHeight="12.75" x14ac:dyDescent="0.2"/>
  <cols>
    <col min="1" max="1" width="4.42578125" style="2" customWidth="1"/>
    <col min="2" max="2" width="26.42578125" customWidth="1"/>
    <col min="3" max="3" width="31.140625" customWidth="1"/>
    <col min="4" max="4" width="139.28515625" customWidth="1"/>
    <col min="5" max="5" width="7.28515625" style="40" customWidth="1"/>
    <col min="6" max="6" width="4.42578125" style="22" customWidth="1"/>
    <col min="7" max="7" width="15.140625" style="28" customWidth="1"/>
    <col min="8" max="8" width="18" customWidth="1"/>
    <col min="9" max="9" width="10.85546875" style="15" bestFit="1" customWidth="1"/>
    <col min="10" max="10" width="10.7109375" customWidth="1"/>
  </cols>
  <sheetData>
    <row r="1" spans="1:9" ht="10.5" customHeight="1" x14ac:dyDescent="0.2">
      <c r="A1" s="6" t="s">
        <v>0</v>
      </c>
      <c r="B1" s="5"/>
      <c r="C1" s="5"/>
      <c r="D1" s="5"/>
      <c r="E1" s="36"/>
      <c r="F1" s="20"/>
      <c r="G1" s="23" t="s">
        <v>54</v>
      </c>
      <c r="H1" s="5"/>
    </row>
    <row r="2" spans="1:9" ht="26.25" customHeight="1" x14ac:dyDescent="0.2">
      <c r="B2" s="55"/>
      <c r="C2" s="56"/>
      <c r="D2" s="44" t="s">
        <v>52</v>
      </c>
      <c r="E2" s="56"/>
      <c r="F2" s="56"/>
      <c r="G2" s="56"/>
      <c r="H2" s="55"/>
    </row>
    <row r="3" spans="1:9" s="1" customFormat="1" ht="19.5" customHeight="1" x14ac:dyDescent="0.2">
      <c r="B3" s="57"/>
      <c r="C3" s="57"/>
      <c r="D3" s="58" t="s">
        <v>36</v>
      </c>
      <c r="E3" s="57"/>
      <c r="F3" s="57"/>
      <c r="G3" s="57"/>
      <c r="H3" s="57"/>
      <c r="I3" s="16"/>
    </row>
    <row r="4" spans="1:9" s="1" customFormat="1" ht="14.25" customHeight="1" x14ac:dyDescent="0.2">
      <c r="A4" s="3"/>
      <c r="B4" s="4"/>
      <c r="C4" s="4"/>
      <c r="D4" s="4"/>
      <c r="E4" s="37"/>
      <c r="F4" s="21"/>
      <c r="G4" s="24"/>
      <c r="H4" s="4"/>
      <c r="I4" s="16"/>
    </row>
    <row r="5" spans="1:9" ht="54.75" customHeight="1" x14ac:dyDescent="0.2">
      <c r="A5" s="59" t="s">
        <v>2</v>
      </c>
      <c r="B5" s="60" t="s">
        <v>5</v>
      </c>
      <c r="C5" s="61"/>
      <c r="D5" s="46" t="s">
        <v>6</v>
      </c>
      <c r="E5" s="47" t="s">
        <v>9</v>
      </c>
      <c r="F5" s="48"/>
      <c r="G5" s="49" t="s">
        <v>53</v>
      </c>
      <c r="H5" s="45" t="s">
        <v>10</v>
      </c>
    </row>
    <row r="6" spans="1:9" s="5" customFormat="1" ht="45" customHeight="1" x14ac:dyDescent="0.2">
      <c r="A6" s="8">
        <v>1</v>
      </c>
      <c r="B6" s="12" t="s">
        <v>7</v>
      </c>
      <c r="C6" s="31" t="s">
        <v>37</v>
      </c>
      <c r="D6" s="10" t="s">
        <v>15</v>
      </c>
      <c r="E6" s="38">
        <v>1</v>
      </c>
      <c r="F6" s="10" t="s">
        <v>11</v>
      </c>
      <c r="G6" s="25"/>
      <c r="H6" s="9">
        <f>E6*G6</f>
        <v>0</v>
      </c>
      <c r="I6" s="17"/>
    </row>
    <row r="7" spans="1:9" s="5" customFormat="1" ht="30" customHeight="1" x14ac:dyDescent="0.2">
      <c r="A7" s="13"/>
      <c r="B7" s="51"/>
      <c r="C7" s="34"/>
      <c r="D7" s="10" t="s">
        <v>33</v>
      </c>
      <c r="E7" s="38">
        <f>2.3*1.45*6+6*1.15*0.45</f>
        <v>23.114999999999998</v>
      </c>
      <c r="F7" s="10" t="s">
        <v>12</v>
      </c>
      <c r="G7" s="25"/>
      <c r="H7" s="9">
        <f t="shared" ref="H7:H33" si="0">E7*G7</f>
        <v>0</v>
      </c>
      <c r="I7" s="17"/>
    </row>
    <row r="8" spans="1:9" s="5" customFormat="1" ht="30" customHeight="1" x14ac:dyDescent="0.2">
      <c r="A8" s="43"/>
      <c r="B8" s="50"/>
      <c r="C8" s="42"/>
      <c r="D8" s="10" t="s">
        <v>16</v>
      </c>
      <c r="E8" s="38">
        <f>(6.27+24.36-5.06-2.5+1.1)*0.45</f>
        <v>10.876500000000002</v>
      </c>
      <c r="F8" s="10" t="s">
        <v>12</v>
      </c>
      <c r="G8" s="25"/>
      <c r="H8" s="9">
        <f t="shared" si="0"/>
        <v>0</v>
      </c>
      <c r="I8" s="17"/>
    </row>
    <row r="9" spans="1:9" s="5" customFormat="1" ht="36.75" customHeight="1" x14ac:dyDescent="0.2">
      <c r="A9" s="43"/>
      <c r="B9" s="50"/>
      <c r="C9" s="42" t="s">
        <v>14</v>
      </c>
      <c r="D9" s="10" t="s">
        <v>18</v>
      </c>
      <c r="E9" s="38">
        <v>1</v>
      </c>
      <c r="F9" s="10" t="s">
        <v>11</v>
      </c>
      <c r="G9" s="25"/>
      <c r="H9" s="9">
        <f t="shared" si="0"/>
        <v>0</v>
      </c>
      <c r="I9" s="17"/>
    </row>
    <row r="10" spans="1:9" s="5" customFormat="1" ht="36.75" customHeight="1" x14ac:dyDescent="0.2">
      <c r="A10" s="43"/>
      <c r="B10" s="50"/>
      <c r="C10" s="42"/>
      <c r="D10" s="10" t="s">
        <v>17</v>
      </c>
      <c r="E10" s="38">
        <v>6</v>
      </c>
      <c r="F10" s="10" t="s">
        <v>11</v>
      </c>
      <c r="G10" s="25"/>
      <c r="H10" s="9">
        <f t="shared" si="0"/>
        <v>0</v>
      </c>
      <c r="I10" s="17"/>
    </row>
    <row r="11" spans="1:9" s="5" customFormat="1" ht="36.75" customHeight="1" x14ac:dyDescent="0.2">
      <c r="A11" s="43"/>
      <c r="B11" s="50"/>
      <c r="C11" s="33"/>
      <c r="D11" s="10" t="s">
        <v>20</v>
      </c>
      <c r="E11" s="38">
        <f>10+3</f>
        <v>13</v>
      </c>
      <c r="F11" s="10" t="s">
        <v>11</v>
      </c>
      <c r="G11" s="25"/>
      <c r="H11" s="9">
        <f t="shared" ref="H11:H14" si="1">E11*G11</f>
        <v>0</v>
      </c>
      <c r="I11" s="17"/>
    </row>
    <row r="12" spans="1:9" s="5" customFormat="1" ht="46.5" customHeight="1" x14ac:dyDescent="0.2">
      <c r="A12" s="43">
        <v>2</v>
      </c>
      <c r="B12" s="50"/>
      <c r="C12" s="14"/>
      <c r="D12" s="7" t="s">
        <v>43</v>
      </c>
      <c r="E12" s="35">
        <f>(9.76*7.03+8.65*24.36-9.76*4.95)*1.2</f>
        <v>277.21775999999994</v>
      </c>
      <c r="F12" s="10" t="s">
        <v>12</v>
      </c>
      <c r="G12" s="26"/>
      <c r="H12" s="9">
        <f t="shared" si="1"/>
        <v>0</v>
      </c>
      <c r="I12" s="17"/>
    </row>
    <row r="13" spans="1:9" s="5" customFormat="1" ht="36" customHeight="1" x14ac:dyDescent="0.2">
      <c r="A13" s="43"/>
      <c r="B13" s="50"/>
      <c r="C13" s="42" t="s">
        <v>21</v>
      </c>
      <c r="D13" s="7" t="s">
        <v>22</v>
      </c>
      <c r="E13" s="38">
        <v>1</v>
      </c>
      <c r="F13" s="10" t="s">
        <v>11</v>
      </c>
      <c r="G13" s="26"/>
      <c r="H13" s="9">
        <f t="shared" si="1"/>
        <v>0</v>
      </c>
      <c r="I13" s="17"/>
    </row>
    <row r="14" spans="1:9" s="5" customFormat="1" ht="72.75" customHeight="1" x14ac:dyDescent="0.2">
      <c r="A14" s="43"/>
      <c r="B14" s="50"/>
      <c r="C14" s="33"/>
      <c r="D14" s="7" t="s">
        <v>38</v>
      </c>
      <c r="E14" s="38">
        <v>1</v>
      </c>
      <c r="F14" s="10" t="s">
        <v>11</v>
      </c>
      <c r="G14" s="26"/>
      <c r="H14" s="9">
        <f t="shared" si="1"/>
        <v>0</v>
      </c>
      <c r="I14" s="17"/>
    </row>
    <row r="15" spans="1:9" s="5" customFormat="1" ht="112.5" customHeight="1" x14ac:dyDescent="0.2">
      <c r="A15" s="43"/>
      <c r="B15" s="50" t="s">
        <v>13</v>
      </c>
      <c r="C15" s="14"/>
      <c r="D15" s="7" t="s">
        <v>35</v>
      </c>
      <c r="E15" s="35">
        <f>0.81+1.23+3.24</f>
        <v>5.28</v>
      </c>
      <c r="F15" s="10" t="s">
        <v>12</v>
      </c>
      <c r="G15" s="26"/>
      <c r="H15" s="9">
        <f t="shared" si="0"/>
        <v>0</v>
      </c>
      <c r="I15" s="17"/>
    </row>
    <row r="16" spans="1:9" s="5" customFormat="1" ht="104.25" customHeight="1" x14ac:dyDescent="0.2">
      <c r="A16" s="43"/>
      <c r="B16" s="50"/>
      <c r="C16" s="42" t="s">
        <v>23</v>
      </c>
      <c r="D16" s="10" t="s">
        <v>39</v>
      </c>
      <c r="E16" s="35">
        <v>10.050000000000001</v>
      </c>
      <c r="F16" s="10" t="s">
        <v>12</v>
      </c>
      <c r="G16" s="25"/>
      <c r="H16" s="9">
        <f t="shared" si="0"/>
        <v>0</v>
      </c>
      <c r="I16" s="17"/>
    </row>
    <row r="17" spans="1:9" s="5" customFormat="1" ht="70.5" customHeight="1" x14ac:dyDescent="0.2">
      <c r="A17" s="43"/>
      <c r="B17" s="50"/>
      <c r="C17" s="42"/>
      <c r="D17" s="10" t="s">
        <v>40</v>
      </c>
      <c r="E17" s="38">
        <v>39.24</v>
      </c>
      <c r="F17" s="10" t="s">
        <v>12</v>
      </c>
      <c r="G17" s="25"/>
      <c r="H17" s="9">
        <f t="shared" si="0"/>
        <v>0</v>
      </c>
      <c r="I17" s="17"/>
    </row>
    <row r="18" spans="1:9" s="5" customFormat="1" ht="39.75" customHeight="1" x14ac:dyDescent="0.2">
      <c r="A18" s="54"/>
      <c r="B18" s="52"/>
      <c r="C18" s="33"/>
      <c r="D18" s="10" t="s">
        <v>24</v>
      </c>
      <c r="E18" s="38">
        <v>1</v>
      </c>
      <c r="F18" s="10" t="s">
        <v>11</v>
      </c>
      <c r="G18" s="25"/>
      <c r="H18" s="9">
        <f t="shared" si="0"/>
        <v>0</v>
      </c>
      <c r="I18" s="17"/>
    </row>
    <row r="19" spans="1:9" s="5" customFormat="1" ht="86.25" customHeight="1" x14ac:dyDescent="0.2">
      <c r="A19" s="13"/>
      <c r="B19" s="53"/>
      <c r="C19" s="14"/>
      <c r="D19" s="10" t="s">
        <v>41</v>
      </c>
      <c r="E19" s="38">
        <f>6.41+5.97</f>
        <v>12.379999999999999</v>
      </c>
      <c r="F19" s="10" t="s">
        <v>12</v>
      </c>
      <c r="G19" s="25"/>
      <c r="H19" s="9">
        <f t="shared" si="0"/>
        <v>0</v>
      </c>
      <c r="I19" s="17"/>
    </row>
    <row r="20" spans="1:9" s="5" customFormat="1" ht="58.5" customHeight="1" x14ac:dyDescent="0.2">
      <c r="A20" s="43"/>
      <c r="B20" s="50"/>
      <c r="C20" s="42" t="s">
        <v>25</v>
      </c>
      <c r="D20" s="10" t="s">
        <v>42</v>
      </c>
      <c r="E20" s="38">
        <v>1</v>
      </c>
      <c r="F20" s="10" t="s">
        <v>11</v>
      </c>
      <c r="G20" s="25"/>
      <c r="H20" s="9">
        <f t="shared" si="0"/>
        <v>0</v>
      </c>
      <c r="I20" s="17"/>
    </row>
    <row r="21" spans="1:9" s="5" customFormat="1" ht="103.5" customHeight="1" x14ac:dyDescent="0.2">
      <c r="A21" s="43"/>
      <c r="B21" s="50"/>
      <c r="C21" s="33"/>
      <c r="D21" s="10" t="s">
        <v>44</v>
      </c>
      <c r="E21" s="38">
        <f>1.27+12.58</f>
        <v>13.85</v>
      </c>
      <c r="F21" s="10" t="s">
        <v>12</v>
      </c>
      <c r="G21" s="25"/>
      <c r="H21" s="9">
        <f t="shared" si="0"/>
        <v>0</v>
      </c>
      <c r="I21" s="17"/>
    </row>
    <row r="22" spans="1:9" s="5" customFormat="1" ht="150.75" customHeight="1" x14ac:dyDescent="0.2">
      <c r="A22" s="43">
        <v>2</v>
      </c>
      <c r="B22" s="50" t="s">
        <v>13</v>
      </c>
      <c r="C22" s="32"/>
      <c r="D22" s="10" t="s">
        <v>45</v>
      </c>
      <c r="E22" s="38">
        <v>12.41</v>
      </c>
      <c r="F22" s="10" t="s">
        <v>12</v>
      </c>
      <c r="G22" s="25"/>
      <c r="H22" s="9">
        <f t="shared" si="0"/>
        <v>0</v>
      </c>
      <c r="I22" s="17"/>
    </row>
    <row r="23" spans="1:9" s="5" customFormat="1" ht="139.5" customHeight="1" x14ac:dyDescent="0.2">
      <c r="A23" s="43"/>
      <c r="B23" s="50"/>
      <c r="C23" s="32" t="s">
        <v>32</v>
      </c>
      <c r="D23" s="10" t="s">
        <v>46</v>
      </c>
      <c r="E23" s="38">
        <v>2.78</v>
      </c>
      <c r="F23" s="10" t="s">
        <v>12</v>
      </c>
      <c r="G23" s="25"/>
      <c r="H23" s="9">
        <f t="shared" si="0"/>
        <v>0</v>
      </c>
      <c r="I23" s="17"/>
    </row>
    <row r="24" spans="1:9" s="5" customFormat="1" ht="93" customHeight="1" x14ac:dyDescent="0.2">
      <c r="A24" s="43"/>
      <c r="B24" s="50"/>
      <c r="C24" s="32"/>
      <c r="D24" s="10" t="s">
        <v>47</v>
      </c>
      <c r="E24" s="38">
        <v>23.17</v>
      </c>
      <c r="F24" s="10" t="s">
        <v>12</v>
      </c>
      <c r="G24" s="25"/>
      <c r="H24" s="9">
        <f t="shared" si="0"/>
        <v>0</v>
      </c>
      <c r="I24" s="17"/>
    </row>
    <row r="25" spans="1:9" s="5" customFormat="1" ht="75" customHeight="1" x14ac:dyDescent="0.2">
      <c r="A25" s="43"/>
      <c r="B25" s="50"/>
      <c r="C25" s="33"/>
      <c r="D25" s="10" t="s">
        <v>48</v>
      </c>
      <c r="E25" s="38">
        <v>47.75</v>
      </c>
      <c r="F25" s="10" t="s">
        <v>12</v>
      </c>
      <c r="G25" s="25"/>
      <c r="H25" s="9">
        <f t="shared" si="0"/>
        <v>0</v>
      </c>
      <c r="I25" s="17"/>
    </row>
    <row r="26" spans="1:9" s="5" customFormat="1" ht="66.75" customHeight="1" x14ac:dyDescent="0.2">
      <c r="A26" s="43"/>
      <c r="B26" s="50"/>
      <c r="C26" s="41"/>
      <c r="D26" s="10" t="s">
        <v>49</v>
      </c>
      <c r="E26" s="38">
        <v>62</v>
      </c>
      <c r="F26" s="10" t="s">
        <v>12</v>
      </c>
      <c r="G26" s="25"/>
      <c r="H26" s="9">
        <f t="shared" si="0"/>
        <v>0</v>
      </c>
      <c r="I26" s="17"/>
    </row>
    <row r="27" spans="1:9" s="5" customFormat="1" ht="36" customHeight="1" x14ac:dyDescent="0.2">
      <c r="A27" s="43"/>
      <c r="B27" s="50"/>
      <c r="C27" s="42" t="s">
        <v>26</v>
      </c>
      <c r="D27" s="10" t="s">
        <v>27</v>
      </c>
      <c r="E27" s="38">
        <f>0.5*(24.5*2+8.65*2)</f>
        <v>33.15</v>
      </c>
      <c r="F27" s="10" t="s">
        <v>12</v>
      </c>
      <c r="G27" s="25"/>
      <c r="H27" s="9">
        <f t="shared" si="0"/>
        <v>0</v>
      </c>
      <c r="I27" s="17"/>
    </row>
    <row r="28" spans="1:9" s="5" customFormat="1" ht="36" customHeight="1" x14ac:dyDescent="0.2">
      <c r="A28" s="54"/>
      <c r="B28" s="52"/>
      <c r="C28" s="33"/>
      <c r="D28" s="10" t="s">
        <v>28</v>
      </c>
      <c r="E28" s="38">
        <v>8.65</v>
      </c>
      <c r="F28" s="10" t="s">
        <v>12</v>
      </c>
      <c r="G28" s="25"/>
      <c r="H28" s="9">
        <f t="shared" si="0"/>
        <v>0</v>
      </c>
      <c r="I28" s="17"/>
    </row>
    <row r="29" spans="1:9" s="5" customFormat="1" ht="58.5" customHeight="1" x14ac:dyDescent="0.2">
      <c r="A29" s="13"/>
      <c r="B29" s="53" t="s">
        <v>13</v>
      </c>
      <c r="C29" s="14" t="s">
        <v>26</v>
      </c>
      <c r="D29" s="10" t="s">
        <v>29</v>
      </c>
      <c r="E29" s="38">
        <f>2.5*2.5+22</f>
        <v>28.25</v>
      </c>
      <c r="F29" s="10" t="s">
        <v>12</v>
      </c>
      <c r="G29" s="25"/>
      <c r="H29" s="9">
        <f t="shared" si="0"/>
        <v>0</v>
      </c>
      <c r="I29" s="17"/>
    </row>
    <row r="30" spans="1:9" s="5" customFormat="1" ht="30" customHeight="1" x14ac:dyDescent="0.2">
      <c r="A30" s="43"/>
      <c r="B30" s="50"/>
      <c r="C30" s="42"/>
      <c r="D30" s="10" t="s">
        <v>50</v>
      </c>
      <c r="E30" s="38">
        <f>2.5*4</f>
        <v>10</v>
      </c>
      <c r="F30" s="10" t="s">
        <v>12</v>
      </c>
      <c r="G30" s="25"/>
      <c r="H30" s="9">
        <f t="shared" si="0"/>
        <v>0</v>
      </c>
      <c r="I30" s="17"/>
    </row>
    <row r="31" spans="1:9" s="5" customFormat="1" ht="75" customHeight="1" x14ac:dyDescent="0.2">
      <c r="A31" s="43">
        <v>2</v>
      </c>
      <c r="B31" s="50"/>
      <c r="C31" s="33"/>
      <c r="D31" s="10" t="s">
        <v>30</v>
      </c>
      <c r="E31" s="38">
        <v>1</v>
      </c>
      <c r="F31" s="10" t="s">
        <v>11</v>
      </c>
      <c r="G31" s="25"/>
      <c r="H31" s="9">
        <f t="shared" si="0"/>
        <v>0</v>
      </c>
      <c r="I31" s="17"/>
    </row>
    <row r="32" spans="1:9" s="5" customFormat="1" ht="183" customHeight="1" x14ac:dyDescent="0.2">
      <c r="A32" s="54"/>
      <c r="B32" s="52"/>
      <c r="C32" s="33" t="s">
        <v>31</v>
      </c>
      <c r="D32" s="7" t="s">
        <v>51</v>
      </c>
      <c r="E32" s="35">
        <v>1</v>
      </c>
      <c r="F32" s="10" t="s">
        <v>11</v>
      </c>
      <c r="G32" s="26"/>
      <c r="H32" s="9">
        <f t="shared" si="0"/>
        <v>0</v>
      </c>
      <c r="I32" s="17"/>
    </row>
    <row r="33" spans="1:10" s="5" customFormat="1" ht="70.5" customHeight="1" x14ac:dyDescent="0.2">
      <c r="A33" s="13">
        <v>3</v>
      </c>
      <c r="B33" s="14" t="s">
        <v>8</v>
      </c>
      <c r="C33" s="29" t="s">
        <v>34</v>
      </c>
      <c r="D33" s="18" t="s">
        <v>19</v>
      </c>
      <c r="E33" s="39">
        <v>1</v>
      </c>
      <c r="F33" s="19" t="s">
        <v>11</v>
      </c>
      <c r="G33" s="27"/>
      <c r="H33" s="9">
        <f t="shared" si="0"/>
        <v>0</v>
      </c>
      <c r="I33" s="17"/>
    </row>
    <row r="34" spans="1:10" x14ac:dyDescent="0.2">
      <c r="A34" s="62" t="s">
        <v>4</v>
      </c>
      <c r="B34" s="30"/>
      <c r="C34" s="14"/>
      <c r="D34" s="63"/>
      <c r="E34" s="64"/>
      <c r="F34" s="65"/>
      <c r="G34" s="66"/>
      <c r="H34" s="11">
        <f>SUM(H6:H33)</f>
        <v>0</v>
      </c>
    </row>
    <row r="35" spans="1:10" x14ac:dyDescent="0.2">
      <c r="A35" s="62" t="s">
        <v>3</v>
      </c>
      <c r="B35" s="30"/>
      <c r="C35" s="30"/>
      <c r="D35" s="63"/>
      <c r="E35" s="64"/>
      <c r="F35" s="65"/>
      <c r="G35" s="66"/>
      <c r="H35" s="11">
        <f>H34*0.23</f>
        <v>0</v>
      </c>
      <c r="J35" s="15"/>
    </row>
    <row r="36" spans="1:10" x14ac:dyDescent="0.2">
      <c r="A36" s="62" t="s">
        <v>1</v>
      </c>
      <c r="B36" s="30"/>
      <c r="C36" s="30"/>
      <c r="D36" s="63"/>
      <c r="E36" s="64"/>
      <c r="F36" s="65"/>
      <c r="G36" s="66"/>
      <c r="H36" s="11">
        <f>H35+H34</f>
        <v>0</v>
      </c>
    </row>
  </sheetData>
  <pageMargins left="0.78740157480314965" right="0.23622047244094491" top="0.74803149606299213" bottom="0.74803149606299213" header="0.31496062992125984" footer="0.31496062992125984"/>
  <pageSetup paperSize="9" scale="56" fitToHeight="0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Bąkowska Joanna</dc:creator>
  <cp:lastModifiedBy>Zychowicz Izabela</cp:lastModifiedBy>
  <cp:lastPrinted>2024-09-13T08:53:06Z</cp:lastPrinted>
  <dcterms:created xsi:type="dcterms:W3CDTF">2011-06-17T09:58:18Z</dcterms:created>
  <dcterms:modified xsi:type="dcterms:W3CDTF">2024-09-13T08:53:19Z</dcterms:modified>
</cp:coreProperties>
</file>