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wzp\Barbara Wróbel\PRZETARGI 2025\WJ\WJ_13_2025 - chodnik Manasterz\1 przed otwarciem\SWZ_WJ_13_2025\"/>
    </mc:Choice>
  </mc:AlternateContent>
  <xr:revisionPtr revIDLastSave="0" documentId="13_ncr:1_{BE67FE38-9B01-4262-A801-125F33F6435B}" xr6:coauthVersionLast="47" xr6:coauthVersionMax="47" xr10:uidLastSave="{00000000-0000-0000-0000-000000000000}"/>
  <bookViews>
    <workbookView xWindow="-120" yWindow="-120" windowWidth="29040" windowHeight="15840" xr2:uid="{38C62E9E-D8BE-4C65-959F-A5854FC17F29}"/>
  </bookViews>
  <sheets>
    <sheet name="Kosztorys Inwestorski" sheetId="1" r:id="rId1"/>
  </sheets>
  <definedNames>
    <definedName name="_xlnm.Print_Area" localSheetId="0">'Kosztorys Inwestorski'!$A$1:$I$69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16" i="1"/>
  <c r="F15" i="1"/>
  <c r="F19" i="1"/>
  <c r="F32" i="1"/>
  <c r="F34" i="1" s="1"/>
  <c r="F36" i="1"/>
  <c r="F35" i="1"/>
  <c r="F49" i="1"/>
  <c r="F43" i="1"/>
  <c r="F46" i="1" s="1"/>
  <c r="F47" i="1" s="1"/>
  <c r="F30" i="1"/>
  <c r="F29" i="1"/>
  <c r="F27" i="1"/>
  <c r="F24" i="1"/>
  <c r="F22" i="1"/>
  <c r="F21" i="1"/>
  <c r="F20" i="1"/>
  <c r="F18" i="1"/>
  <c r="F10" i="1"/>
  <c r="F11" i="1"/>
</calcChain>
</file>

<file path=xl/sharedStrings.xml><?xml version="1.0" encoding="utf-8"?>
<sst xmlns="http://schemas.openxmlformats.org/spreadsheetml/2006/main" count="124" uniqueCount="87">
  <si>
    <t>LP</t>
  </si>
  <si>
    <t>STWiORB</t>
  </si>
  <si>
    <t>Wyszczególnienie elementów rozliczeniowych</t>
  </si>
  <si>
    <t>JEDNOSTKA</t>
  </si>
  <si>
    <t>ILOŚĆ</t>
  </si>
  <si>
    <t>CENA JEDNOSTKOWA</t>
  </si>
  <si>
    <t>WARTOŚĆ</t>
  </si>
  <si>
    <t>D-01.01.01.11</t>
  </si>
  <si>
    <t>km</t>
  </si>
  <si>
    <t>D-01.02.02.14</t>
  </si>
  <si>
    <t>m3</t>
  </si>
  <si>
    <t>Odtworzenie trasy i punktów wysokościowych przy liniowych robotach ziemnych (drogi) w terenie równinnym</t>
  </si>
  <si>
    <t>D-01.02.02.15</t>
  </si>
  <si>
    <t>szt</t>
  </si>
  <si>
    <t>D-01.02.01.11</t>
  </si>
  <si>
    <t>Mechaniczne rozebranie nawierzchni zjazdów z tłucznia, gr. 20 cm</t>
  </si>
  <si>
    <t>m2</t>
  </si>
  <si>
    <t>ROBOTY ZIEMNE</t>
  </si>
  <si>
    <t>ROBOTY PRZYGOTOWAWCZE</t>
  </si>
  <si>
    <t>D-01.02.04.21a</t>
  </si>
  <si>
    <t>PODBUDOWY</t>
  </si>
  <si>
    <t>D 02.01.01.12</t>
  </si>
  <si>
    <t>D 02.01.01.14</t>
  </si>
  <si>
    <t>D-04.01.01.11</t>
  </si>
  <si>
    <t>D-04.04.02b.12b</t>
  </si>
  <si>
    <t>D-04.04.02b.12c</t>
  </si>
  <si>
    <t>D-04.05.01.33</t>
  </si>
  <si>
    <t>NAWIERZCHNIE</t>
  </si>
  <si>
    <t>D-05.03.23.12</t>
  </si>
  <si>
    <t>ROBOTY WYKOŃCZENIOWE</t>
  </si>
  <si>
    <t>D-06.01.01.22</t>
  </si>
  <si>
    <t>m</t>
  </si>
  <si>
    <t>ELEMENTY ULIC</t>
  </si>
  <si>
    <t>D-08.01.01.11</t>
  </si>
  <si>
    <t>D-08.03.01.12</t>
  </si>
  <si>
    <t>ZIELEŃ DROGOWA</t>
  </si>
  <si>
    <t>Zakup i transport ziemi urodzajnej do zaprawy dołów pod wykonanie nasadzeń</t>
  </si>
  <si>
    <t>D-09.01.01.23a</t>
  </si>
  <si>
    <t>D-09.01.01.23</t>
  </si>
  <si>
    <t>Sadzenie drzew z zaprawą dołów całkowitą, na terenie płaskim w gruntach kat. I-II, szer. 0,5 m - lipa drobnolistna</t>
  </si>
  <si>
    <t>Odwiezienie ziemi nieurodzajnej z dołów przeznaczona do wywiezienia</t>
  </si>
  <si>
    <t>D-09.01.01.25</t>
  </si>
  <si>
    <t>D-09.01.01.24</t>
  </si>
  <si>
    <t>Zakup, transport palików wraz z poprzeczkami oraz elastyczną taśmą i tkaniną dla ochrony pnia
do wykonania nasadzeń</t>
  </si>
  <si>
    <t>D-09.01.01.26</t>
  </si>
  <si>
    <t>BRANŻA DROGOWA</t>
  </si>
  <si>
    <t>BRANŻA ELEKTROENERGETYCZNA</t>
  </si>
  <si>
    <t>Przebudowa oświetlenia drogowego</t>
  </si>
  <si>
    <t>Demontaż kabli wielożyłowych układanych w gruncie kat IVIII</t>
  </si>
  <si>
    <t>Demontaż słupów oświetleniowych</t>
  </si>
  <si>
    <t>Montaż stalowych słupów oświetleniowych (bez wartości słupa, oprawy i fundamentu)</t>
  </si>
  <si>
    <t>Budowa linii kablowych YAKY 4x35 wraz z wykopami i
zasypaniem gruntu - przełożenie kabli</t>
  </si>
  <si>
    <t>Budowa linii kablowych YAKY 4x35 wraz z wykopami i
zasypaniem gruntu</t>
  </si>
  <si>
    <t>Ułożenie rur osłonowych dwudzielnych na istn. kablu wraz z wykopem i zasypaniem</t>
  </si>
  <si>
    <t>Montaż muf kablowych na kablach wielożyłowych nn</t>
  </si>
  <si>
    <t>Geodezyjna inwentaryzacja powykonawcza</t>
  </si>
  <si>
    <t>Zabezpieczenie istniejącego kabla nn</t>
  </si>
  <si>
    <t>kpl</t>
  </si>
  <si>
    <t>RAZEM NETTO BRANŻA DROGOWA</t>
  </si>
  <si>
    <t>RAZEM NETTO BRANŻA ELEKTROENERGETYCZNA</t>
  </si>
  <si>
    <t xml:space="preserve">RAZEM NETTO </t>
  </si>
  <si>
    <t>VAT 23%</t>
  </si>
  <si>
    <t>RAZEM BRUTTO</t>
  </si>
  <si>
    <t>Mechaniczne usuwanie drzew o średnicy od 16 do 35 cm wraz z karczowaniem i wywiezieniem pozostałości</t>
  </si>
  <si>
    <t>00.00.00 - WYMAGANIA OGÓLNE</t>
  </si>
  <si>
    <t>1</t>
  </si>
  <si>
    <t xml:space="preserve"> D-00.00.00</t>
  </si>
  <si>
    <t>kmpl</t>
  </si>
  <si>
    <t>Pielęgnacja drzew liściastych w okresie gwarancji</t>
  </si>
  <si>
    <t>Przebudowa drogi wojewódzkiej nr 870 Sieniawa – Jarosław, polegająca na budowie chodnika w km 7+932 –8+112  strona lewa w miejscowości Manasterz</t>
  </si>
  <si>
    <t>KOSZTORYS OFERTOWY</t>
  </si>
  <si>
    <t>Mechaniczne usunięcie warstwy ziemi urodzajnej (humusu), grub. warstwy 30 cm, z zagospodarowaniem
[3,0 x 180 x 0,3] x 40%</t>
  </si>
  <si>
    <t>Mechaniczne usunięcie warstwy ziemi urodzajnej (humusu), grub. warstwy 30 cm, z wywiezieniem nadmiaru humusu oraz jego utylizacją
[3,0 x 180 x 0,3] x 60%</t>
  </si>
  <si>
    <t>Wykonanie wykopów mechanicznie w gruntach kat. I-V koparkami podsiębiernymi i poj. łyżki 0,60 (odmulenie i profilowanie dna i skarp rowu )
m3 z transportem samochodami samowyładowczymi
[0,5*180]</t>
  </si>
  <si>
    <t>Wykonanie nasypów mechniacznie z gruntu kat. I-IV pozyskanego przez Wykonawcę  i  transportem na miejsce budowy na odl. 15km 
[0,6*180]</t>
  </si>
  <si>
    <t>Wykonanie profilowania i zagęszczania mechanicznie podłoża w gr. kat I-VI, głębokość koryta do 10 cm
[1,9 x 180]</t>
  </si>
  <si>
    <t>Wykonanie podbudowy zasadniczej z mieszanki niezwiązanej kruszywem C90/3, grubość warstwy
15 cm 
[1,7*180]</t>
  </si>
  <si>
    <t>Wykonanie podbudowy zasadniczej z mieszanki  niezwiązanej kruszywem C90/3, grubość warstwy 20 cm
[20m2 x 3 zjazdy]</t>
  </si>
  <si>
    <t>Wykonanie warstwy ulepszonego podłoża z gruntu stabilizowanego cementem, grubość warstwy 20 cm 
[21 m2 x 3 zjazdy]</t>
  </si>
  <si>
    <t>Wykonanie warstwy ulepszonego podłoża z gruntu stabilizowanego cementem, grubość warstwy 15 cm 
[1,8*180]</t>
  </si>
  <si>
    <t>Wykonanie nawierzchni z kostki brukowej betonowej C25/30, o gr. 8 cm w kolorze szarym na podsypce cementowo-piaskowej o gr. 3 cm
[1,5 * 180]</t>
  </si>
  <si>
    <t>Wykonanie nawierzchni z kostki brukowej betonowej C25/30, o gr. 8 cm w kolorze czerwonym (na zjazdach) na podsypce cementowo-piaskowej o gr. 3 cm
[19m2 * 3 zjazdy]</t>
  </si>
  <si>
    <t>Humusowanie z obsianiem przy grubości warstwy humusu 15 cm
[1,8*180]</t>
  </si>
  <si>
    <t xml:space="preserve">Ustawienie krawężników betonowych o wymiarach 20x30 cm na ławie betonowej z oporem
[8m x 3 zjazd] </t>
  </si>
  <si>
    <t>Ustawienie obrzeży betonowych na ławie z betonu C8/10 z oporem o wymiarach 8x30 cm
[2*180] +[9,5*3 zjazd]</t>
  </si>
  <si>
    <r>
      <t xml:space="preserve">Koszty dostosowania do warunków kontraktowych oraz wymagań ogólnych STWiORB D.00.00.00 w tym koszty: opracowania projektu, wykonania i utrzymania czasowej organizacji ruchu, aktualizacji projektów stałej organizacji ruchu oraz wykonania oznakowania wynikającego z tego opracowania, obsługa geodezyjna, ew.aktualizacja warunków usunięcia kolizji i uzgodnień branżowych, przekopy kontrolne, odbiory branżowe). </t>
    </r>
    <r>
      <rPr>
        <b/>
        <sz val="9"/>
        <color theme="1"/>
        <rFont val="Calibri"/>
        <family val="2"/>
        <charset val="238"/>
        <scheme val="minor"/>
      </rPr>
      <t xml:space="preserve">Koszty uzyskania decyzji na wycinkę drzew i wykonanie nasadzeń. </t>
    </r>
  </si>
  <si>
    <t xml:space="preserve"> …....................….....................                                                                                                            Podpis elektroniczny Wykonawcy zgodnie z SWZ 		
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</si>
</sst>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3" fontId="2" fillId="0" borderId="3" xfId="0" applyNumberFormat="1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vertical="top" wrapText="1"/>
    </xf>
    <xf numFmtId="0" fontId="8" fillId="4" borderId="1" xfId="1" applyFont="1" applyFill="1" applyBorder="1" applyAlignment="1">
      <alignment horizontal="center" vertical="center" wrapText="1"/>
    </xf>
    <xf numFmtId="49" fontId="3" fillId="4" borderId="3" xfId="1" applyNumberFormat="1" applyFont="1" applyFill="1" applyBorder="1" applyAlignment="1">
      <alignment horizontal="center" vertical="center" wrapText="1"/>
    </xf>
    <xf numFmtId="0" fontId="0" fillId="4" borderId="4" xfId="1" applyFont="1" applyFill="1" applyBorder="1" applyAlignment="1">
      <alignment horizontal="center" vertical="center" wrapText="1"/>
    </xf>
    <xf numFmtId="49" fontId="2" fillId="5" borderId="3" xfId="1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center" vertical="center"/>
    </xf>
    <xf numFmtId="0" fontId="9" fillId="4" borderId="1" xfId="1" applyFont="1" applyFill="1" applyBorder="1" applyAlignment="1">
      <alignment vertical="top" wrapText="1"/>
    </xf>
    <xf numFmtId="0" fontId="10" fillId="5" borderId="1" xfId="1" applyFont="1" applyFill="1" applyBorder="1" applyAlignment="1">
      <alignment horizontal="left" vertical="center" wrapText="1"/>
    </xf>
    <xf numFmtId="0" fontId="2" fillId="5" borderId="1" xfId="1" applyFont="1" applyFill="1" applyBorder="1" applyAlignment="1">
      <alignment vertical="top" wrapText="1"/>
    </xf>
    <xf numFmtId="0" fontId="11" fillId="5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4" fontId="2" fillId="5" borderId="4" xfId="1" applyNumberFormat="1" applyFont="1" applyFill="1" applyBorder="1" applyAlignment="1">
      <alignment horizontal="right" vertical="center" wrapText="1"/>
    </xf>
    <xf numFmtId="3" fontId="1" fillId="3" borderId="9" xfId="0" applyNumberFormat="1" applyFont="1" applyFill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 vertical="center"/>
    </xf>
    <xf numFmtId="3" fontId="1" fillId="3" borderId="11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4" fontId="4" fillId="3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</cellXfs>
  <cellStyles count="2">
    <cellStyle name="Normal" xfId="1" xr:uid="{33952806-2DB5-4A84-90AC-CEE4540AA08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058EF-5511-42B0-85E9-BBAEF8F40F2D}">
  <sheetPr>
    <tabColor theme="1"/>
  </sheetPr>
  <dimension ref="B2:H63"/>
  <sheetViews>
    <sheetView tabSelected="1" view="pageBreakPreview" zoomScale="120" zoomScaleNormal="55" zoomScaleSheetLayoutView="120" workbookViewId="0">
      <selection activeCell="G66" sqref="G66"/>
    </sheetView>
  </sheetViews>
  <sheetFormatPr defaultRowHeight="12" x14ac:dyDescent="0.25"/>
  <cols>
    <col min="1" max="1" width="2.28515625" style="1" customWidth="1"/>
    <col min="2" max="2" width="6.42578125" style="3" customWidth="1"/>
    <col min="3" max="3" width="12" style="1" customWidth="1"/>
    <col min="4" max="4" width="43.85546875" style="2" customWidth="1"/>
    <col min="5" max="5" width="11" style="3" customWidth="1"/>
    <col min="6" max="6" width="9.140625" style="3"/>
    <col min="7" max="7" width="14.28515625" style="3" customWidth="1"/>
    <col min="8" max="8" width="16.28515625" style="28" customWidth="1"/>
    <col min="9" max="9" width="3.140625" style="1" customWidth="1"/>
    <col min="10" max="16384" width="9.140625" style="1"/>
  </cols>
  <sheetData>
    <row r="2" spans="2:8" ht="17.25" customHeight="1" thickBot="1" x14ac:dyDescent="0.3">
      <c r="B2" s="62" t="s">
        <v>70</v>
      </c>
      <c r="C2" s="62"/>
      <c r="D2" s="62"/>
      <c r="E2" s="62"/>
      <c r="F2" s="62"/>
      <c r="G2" s="62"/>
      <c r="H2" s="62"/>
    </row>
    <row r="3" spans="2:8" ht="37.5" customHeight="1" thickBot="1" x14ac:dyDescent="0.3">
      <c r="B3" s="59" t="s">
        <v>69</v>
      </c>
      <c r="C3" s="60"/>
      <c r="D3" s="60"/>
      <c r="E3" s="60"/>
      <c r="F3" s="60"/>
      <c r="G3" s="60"/>
      <c r="H3" s="61"/>
    </row>
    <row r="4" spans="2:8" ht="24" customHeight="1" x14ac:dyDescent="0.25">
      <c r="B4" s="55" t="s">
        <v>45</v>
      </c>
      <c r="C4" s="56"/>
      <c r="D4" s="56"/>
      <c r="E4" s="56"/>
      <c r="F4" s="56"/>
      <c r="G4" s="56"/>
      <c r="H4" s="57"/>
    </row>
    <row r="5" spans="2:8" s="2" customFormat="1" ht="24" x14ac:dyDescent="0.25">
      <c r="B5" s="11" t="s">
        <v>0</v>
      </c>
      <c r="C5" s="6" t="s">
        <v>1</v>
      </c>
      <c r="D5" s="6" t="s">
        <v>2</v>
      </c>
      <c r="E5" s="5" t="s">
        <v>3</v>
      </c>
      <c r="F5" s="5" t="s">
        <v>4</v>
      </c>
      <c r="G5" s="5" t="s">
        <v>5</v>
      </c>
      <c r="H5" s="12" t="s">
        <v>6</v>
      </c>
    </row>
    <row r="6" spans="2:8" s="2" customFormat="1" ht="15" x14ac:dyDescent="0.25">
      <c r="B6" s="36">
        <v>0</v>
      </c>
      <c r="C6" s="33"/>
      <c r="D6" s="34" t="s">
        <v>64</v>
      </c>
      <c r="E6" s="42"/>
      <c r="F6" s="42"/>
      <c r="G6" s="35"/>
      <c r="H6" s="37"/>
    </row>
    <row r="7" spans="2:8" s="2" customFormat="1" ht="120" x14ac:dyDescent="0.25">
      <c r="B7" s="38" t="s">
        <v>65</v>
      </c>
      <c r="C7" s="43" t="s">
        <v>66</v>
      </c>
      <c r="D7" s="44" t="s">
        <v>85</v>
      </c>
      <c r="E7" s="45" t="s">
        <v>67</v>
      </c>
      <c r="F7" s="46">
        <v>1</v>
      </c>
      <c r="G7" s="47"/>
      <c r="H7" s="48"/>
    </row>
    <row r="8" spans="2:8" s="2" customFormat="1" x14ac:dyDescent="0.25">
      <c r="B8" s="39"/>
      <c r="C8" s="32"/>
      <c r="D8" s="32" t="s">
        <v>18</v>
      </c>
      <c r="E8" s="31"/>
      <c r="F8" s="31"/>
      <c r="G8" s="31"/>
      <c r="H8" s="40"/>
    </row>
    <row r="9" spans="2:8" ht="36" x14ac:dyDescent="0.25">
      <c r="B9" s="14">
        <v>2</v>
      </c>
      <c r="C9" s="7" t="s">
        <v>7</v>
      </c>
      <c r="D9" s="8" t="s">
        <v>11</v>
      </c>
      <c r="E9" s="9" t="s">
        <v>8</v>
      </c>
      <c r="F9" s="10">
        <v>0.18</v>
      </c>
      <c r="G9" s="9"/>
      <c r="H9" s="25"/>
    </row>
    <row r="10" spans="2:8" ht="48" x14ac:dyDescent="0.25">
      <c r="B10" s="14">
        <v>3</v>
      </c>
      <c r="C10" s="7" t="s">
        <v>9</v>
      </c>
      <c r="D10" s="8" t="s">
        <v>71</v>
      </c>
      <c r="E10" s="9" t="s">
        <v>10</v>
      </c>
      <c r="F10" s="9">
        <f>3*180*0.3*40%</f>
        <v>64.8</v>
      </c>
      <c r="G10" s="9"/>
      <c r="H10" s="25"/>
    </row>
    <row r="11" spans="2:8" ht="48" x14ac:dyDescent="0.25">
      <c r="B11" s="14">
        <v>4</v>
      </c>
      <c r="C11" s="7" t="s">
        <v>12</v>
      </c>
      <c r="D11" s="8" t="s">
        <v>72</v>
      </c>
      <c r="E11" s="9" t="s">
        <v>10</v>
      </c>
      <c r="F11" s="9">
        <f>3*180*0.3*60%</f>
        <v>97.2</v>
      </c>
      <c r="G11" s="9"/>
      <c r="H11" s="25"/>
    </row>
    <row r="12" spans="2:8" ht="27.75" customHeight="1" x14ac:dyDescent="0.25">
      <c r="B12" s="14">
        <v>5</v>
      </c>
      <c r="C12" s="7" t="s">
        <v>14</v>
      </c>
      <c r="D12" s="8" t="s">
        <v>63</v>
      </c>
      <c r="E12" s="9" t="s">
        <v>13</v>
      </c>
      <c r="F12" s="9">
        <v>8</v>
      </c>
      <c r="G12" s="9"/>
      <c r="H12" s="25"/>
    </row>
    <row r="13" spans="2:8" ht="24" x14ac:dyDescent="0.25">
      <c r="B13" s="14">
        <v>6</v>
      </c>
      <c r="C13" s="7" t="s">
        <v>19</v>
      </c>
      <c r="D13" s="8" t="s">
        <v>15</v>
      </c>
      <c r="E13" s="9" t="s">
        <v>16</v>
      </c>
      <c r="F13" s="9">
        <v>20</v>
      </c>
      <c r="G13" s="9"/>
      <c r="H13" s="25"/>
    </row>
    <row r="14" spans="2:8" s="4" customFormat="1" x14ac:dyDescent="0.25">
      <c r="B14" s="15"/>
      <c r="C14" s="16"/>
      <c r="D14" s="13" t="s">
        <v>17</v>
      </c>
      <c r="E14" s="17"/>
      <c r="F14" s="17"/>
      <c r="G14" s="17"/>
      <c r="H14" s="26"/>
    </row>
    <row r="15" spans="2:8" ht="60" x14ac:dyDescent="0.25">
      <c r="B15" s="14">
        <v>7</v>
      </c>
      <c r="C15" s="7" t="s">
        <v>21</v>
      </c>
      <c r="D15" s="8" t="s">
        <v>73</v>
      </c>
      <c r="E15" s="9" t="s">
        <v>10</v>
      </c>
      <c r="F15" s="9">
        <f>0.5*180</f>
        <v>90</v>
      </c>
      <c r="G15" s="9"/>
      <c r="H15" s="25"/>
    </row>
    <row r="16" spans="2:8" ht="48" x14ac:dyDescent="0.25">
      <c r="B16" s="14">
        <v>8</v>
      </c>
      <c r="C16" s="7" t="s">
        <v>22</v>
      </c>
      <c r="D16" s="8" t="s">
        <v>74</v>
      </c>
      <c r="E16" s="9" t="s">
        <v>10</v>
      </c>
      <c r="F16" s="9">
        <f>0.6*180</f>
        <v>108</v>
      </c>
      <c r="G16" s="9"/>
      <c r="H16" s="25"/>
    </row>
    <row r="17" spans="2:8" x14ac:dyDescent="0.25">
      <c r="B17" s="15"/>
      <c r="C17" s="16"/>
      <c r="D17" s="13" t="s">
        <v>20</v>
      </c>
      <c r="E17" s="17"/>
      <c r="F17" s="17"/>
      <c r="G17" s="41"/>
      <c r="H17" s="27"/>
    </row>
    <row r="18" spans="2:8" ht="48" x14ac:dyDescent="0.25">
      <c r="B18" s="14">
        <v>9</v>
      </c>
      <c r="C18" s="7" t="s">
        <v>23</v>
      </c>
      <c r="D18" s="8" t="s">
        <v>75</v>
      </c>
      <c r="E18" s="9" t="s">
        <v>16</v>
      </c>
      <c r="F18" s="9">
        <f>1.9*180</f>
        <v>342</v>
      </c>
      <c r="G18" s="9"/>
      <c r="H18" s="25"/>
    </row>
    <row r="19" spans="2:8" ht="48" x14ac:dyDescent="0.25">
      <c r="B19" s="14">
        <v>10</v>
      </c>
      <c r="C19" s="7" t="s">
        <v>24</v>
      </c>
      <c r="D19" s="8" t="s">
        <v>76</v>
      </c>
      <c r="E19" s="9" t="s">
        <v>16</v>
      </c>
      <c r="F19" s="9">
        <f>1.7*180</f>
        <v>306</v>
      </c>
      <c r="G19" s="9"/>
      <c r="H19" s="25"/>
    </row>
    <row r="20" spans="2:8" ht="48" x14ac:dyDescent="0.25">
      <c r="B20" s="14">
        <v>11</v>
      </c>
      <c r="C20" s="7" t="s">
        <v>25</v>
      </c>
      <c r="D20" s="8" t="s">
        <v>77</v>
      </c>
      <c r="E20" s="9" t="s">
        <v>16</v>
      </c>
      <c r="F20" s="9">
        <f>20*3</f>
        <v>60</v>
      </c>
      <c r="G20" s="9"/>
      <c r="H20" s="25"/>
    </row>
    <row r="21" spans="2:8" ht="36" x14ac:dyDescent="0.25">
      <c r="B21" s="14">
        <v>12</v>
      </c>
      <c r="C21" s="7" t="s">
        <v>26</v>
      </c>
      <c r="D21" s="8" t="s">
        <v>78</v>
      </c>
      <c r="E21" s="9" t="s">
        <v>16</v>
      </c>
      <c r="F21" s="9">
        <f>21*3</f>
        <v>63</v>
      </c>
      <c r="G21" s="9"/>
      <c r="H21" s="25"/>
    </row>
    <row r="22" spans="2:8" ht="36" x14ac:dyDescent="0.25">
      <c r="B22" s="14">
        <v>13</v>
      </c>
      <c r="C22" s="7" t="s">
        <v>26</v>
      </c>
      <c r="D22" s="8" t="s">
        <v>79</v>
      </c>
      <c r="E22" s="9" t="s">
        <v>16</v>
      </c>
      <c r="F22" s="9">
        <f>1.8*180</f>
        <v>324</v>
      </c>
      <c r="G22" s="9"/>
      <c r="H22" s="25"/>
    </row>
    <row r="23" spans="2:8" ht="16.5" customHeight="1" x14ac:dyDescent="0.25">
      <c r="B23" s="18"/>
      <c r="C23" s="16"/>
      <c r="D23" s="13" t="s">
        <v>27</v>
      </c>
      <c r="E23" s="17"/>
      <c r="F23" s="17"/>
      <c r="G23" s="41"/>
      <c r="H23" s="27"/>
    </row>
    <row r="24" spans="2:8" ht="48" x14ac:dyDescent="0.25">
      <c r="B24" s="14">
        <v>14</v>
      </c>
      <c r="C24" s="7" t="s">
        <v>28</v>
      </c>
      <c r="D24" s="8" t="s">
        <v>80</v>
      </c>
      <c r="E24" s="9" t="s">
        <v>16</v>
      </c>
      <c r="F24" s="9">
        <f>1.5*180</f>
        <v>270</v>
      </c>
      <c r="G24" s="9"/>
      <c r="H24" s="25"/>
    </row>
    <row r="25" spans="2:8" ht="48" x14ac:dyDescent="0.25">
      <c r="B25" s="14">
        <v>15</v>
      </c>
      <c r="C25" s="7" t="s">
        <v>28</v>
      </c>
      <c r="D25" s="8" t="s">
        <v>81</v>
      </c>
      <c r="E25" s="9" t="s">
        <v>16</v>
      </c>
      <c r="F25" s="9">
        <f>19*3</f>
        <v>57</v>
      </c>
      <c r="G25" s="9"/>
      <c r="H25" s="25"/>
    </row>
    <row r="26" spans="2:8" x14ac:dyDescent="0.25">
      <c r="B26" s="18"/>
      <c r="C26" s="16"/>
      <c r="D26" s="13" t="s">
        <v>29</v>
      </c>
      <c r="E26" s="17"/>
      <c r="F26" s="17"/>
      <c r="G26" s="41"/>
      <c r="H26" s="27"/>
    </row>
    <row r="27" spans="2:8" ht="36" x14ac:dyDescent="0.25">
      <c r="B27" s="14">
        <v>16</v>
      </c>
      <c r="C27" s="7" t="s">
        <v>30</v>
      </c>
      <c r="D27" s="8" t="s">
        <v>82</v>
      </c>
      <c r="E27" s="9" t="s">
        <v>16</v>
      </c>
      <c r="F27" s="9">
        <f>1.8*180</f>
        <v>324</v>
      </c>
      <c r="G27" s="9"/>
      <c r="H27" s="25"/>
    </row>
    <row r="28" spans="2:8" x14ac:dyDescent="0.25">
      <c r="B28" s="18"/>
      <c r="C28" s="16"/>
      <c r="D28" s="13" t="s">
        <v>32</v>
      </c>
      <c r="E28" s="17"/>
      <c r="F28" s="17"/>
      <c r="G28" s="41"/>
      <c r="H28" s="27"/>
    </row>
    <row r="29" spans="2:8" ht="36" x14ac:dyDescent="0.25">
      <c r="B29" s="14">
        <v>17</v>
      </c>
      <c r="C29" s="7" t="s">
        <v>33</v>
      </c>
      <c r="D29" s="8" t="s">
        <v>83</v>
      </c>
      <c r="E29" s="9" t="s">
        <v>31</v>
      </c>
      <c r="F29" s="9">
        <f>(8*3)</f>
        <v>24</v>
      </c>
      <c r="G29" s="9"/>
      <c r="H29" s="25"/>
    </row>
    <row r="30" spans="2:8" ht="36" x14ac:dyDescent="0.25">
      <c r="B30" s="14">
        <v>18</v>
      </c>
      <c r="C30" s="7" t="s">
        <v>34</v>
      </c>
      <c r="D30" s="8" t="s">
        <v>84</v>
      </c>
      <c r="E30" s="9" t="s">
        <v>31</v>
      </c>
      <c r="F30" s="9">
        <f>(2*180)+(9.5*3)</f>
        <v>388.5</v>
      </c>
      <c r="G30" s="9"/>
      <c r="H30" s="25"/>
    </row>
    <row r="31" spans="2:8" x14ac:dyDescent="0.25">
      <c r="B31" s="18"/>
      <c r="C31" s="16"/>
      <c r="D31" s="13" t="s">
        <v>35</v>
      </c>
      <c r="E31" s="17"/>
      <c r="F31" s="17"/>
      <c r="G31" s="41"/>
      <c r="H31" s="27"/>
    </row>
    <row r="32" spans="2:8" ht="24" x14ac:dyDescent="0.25">
      <c r="B32" s="14">
        <v>19</v>
      </c>
      <c r="C32" s="7" t="s">
        <v>37</v>
      </c>
      <c r="D32" s="8" t="s">
        <v>36</v>
      </c>
      <c r="E32" s="9" t="s">
        <v>10</v>
      </c>
      <c r="F32" s="9">
        <f>F33*0.2</f>
        <v>1.6</v>
      </c>
      <c r="G32" s="9"/>
      <c r="H32" s="25"/>
    </row>
    <row r="33" spans="2:8" ht="36" x14ac:dyDescent="0.25">
      <c r="B33" s="14">
        <v>20</v>
      </c>
      <c r="C33" s="7" t="s">
        <v>38</v>
      </c>
      <c r="D33" s="8" t="s">
        <v>39</v>
      </c>
      <c r="E33" s="9" t="s">
        <v>13</v>
      </c>
      <c r="F33" s="9">
        <v>8</v>
      </c>
      <c r="G33" s="9"/>
      <c r="H33" s="25"/>
    </row>
    <row r="34" spans="2:8" ht="24" x14ac:dyDescent="0.25">
      <c r="B34" s="14">
        <v>21</v>
      </c>
      <c r="C34" s="7" t="s">
        <v>42</v>
      </c>
      <c r="D34" s="8" t="s">
        <v>40</v>
      </c>
      <c r="E34" s="9" t="s">
        <v>10</v>
      </c>
      <c r="F34" s="9">
        <f>F32</f>
        <v>1.6</v>
      </c>
      <c r="G34" s="9"/>
      <c r="H34" s="25"/>
    </row>
    <row r="35" spans="2:8" ht="20.25" customHeight="1" x14ac:dyDescent="0.25">
      <c r="B35" s="14">
        <v>22</v>
      </c>
      <c r="C35" s="7" t="s">
        <v>41</v>
      </c>
      <c r="D35" s="8" t="s">
        <v>68</v>
      </c>
      <c r="E35" s="9" t="s">
        <v>13</v>
      </c>
      <c r="F35" s="9">
        <f>F33</f>
        <v>8</v>
      </c>
      <c r="G35" s="9"/>
      <c r="H35" s="25"/>
    </row>
    <row r="36" spans="2:8" ht="36.75" thickBot="1" x14ac:dyDescent="0.3">
      <c r="B36" s="23">
        <v>23</v>
      </c>
      <c r="C36" s="19" t="s">
        <v>44</v>
      </c>
      <c r="D36" s="20" t="s">
        <v>43</v>
      </c>
      <c r="E36" s="21" t="s">
        <v>13</v>
      </c>
      <c r="F36" s="21">
        <f>F33*3</f>
        <v>24</v>
      </c>
      <c r="G36" s="21"/>
      <c r="H36" s="25"/>
    </row>
    <row r="37" spans="2:8" ht="22.5" customHeight="1" thickBot="1" x14ac:dyDescent="0.3">
      <c r="B37" s="52" t="s">
        <v>58</v>
      </c>
      <c r="C37" s="53"/>
      <c r="D37" s="53"/>
      <c r="E37" s="53"/>
      <c r="F37" s="53"/>
      <c r="G37" s="54"/>
      <c r="H37" s="29"/>
    </row>
    <row r="38" spans="2:8" x14ac:dyDescent="0.25">
      <c r="B38" s="24"/>
    </row>
    <row r="39" spans="2:8" ht="12.75" thickBot="1" x14ac:dyDescent="0.3"/>
    <row r="40" spans="2:8" ht="15.75" x14ac:dyDescent="0.25">
      <c r="B40" s="55" t="s">
        <v>46</v>
      </c>
      <c r="C40" s="56"/>
      <c r="D40" s="56"/>
      <c r="E40" s="56"/>
      <c r="F40" s="56"/>
      <c r="G40" s="56"/>
      <c r="H40" s="57"/>
    </row>
    <row r="41" spans="2:8" ht="24" x14ac:dyDescent="0.25">
      <c r="B41" s="11" t="s">
        <v>0</v>
      </c>
      <c r="C41" s="6" t="s">
        <v>1</v>
      </c>
      <c r="D41" s="6" t="s">
        <v>2</v>
      </c>
      <c r="E41" s="5" t="s">
        <v>3</v>
      </c>
      <c r="F41" s="5" t="s">
        <v>4</v>
      </c>
      <c r="G41" s="5" t="s">
        <v>5</v>
      </c>
      <c r="H41" s="12" t="s">
        <v>6</v>
      </c>
    </row>
    <row r="42" spans="2:8" x14ac:dyDescent="0.25">
      <c r="B42" s="22"/>
      <c r="C42" s="16"/>
      <c r="D42" s="13" t="s">
        <v>47</v>
      </c>
      <c r="E42" s="17"/>
      <c r="F42" s="17"/>
      <c r="G42" s="17"/>
      <c r="H42" s="26"/>
    </row>
    <row r="43" spans="2:8" ht="24" x14ac:dyDescent="0.25">
      <c r="B43" s="14">
        <v>1</v>
      </c>
      <c r="C43" s="7"/>
      <c r="D43" s="8" t="s">
        <v>48</v>
      </c>
      <c r="E43" s="9" t="s">
        <v>31</v>
      </c>
      <c r="F43" s="9">
        <f>4*6</f>
        <v>24</v>
      </c>
      <c r="G43" s="9"/>
      <c r="H43" s="25"/>
    </row>
    <row r="44" spans="2:8" ht="17.25" customHeight="1" x14ac:dyDescent="0.25">
      <c r="B44" s="14">
        <v>2</v>
      </c>
      <c r="C44" s="7"/>
      <c r="D44" s="8" t="s">
        <v>49</v>
      </c>
      <c r="E44" s="9" t="s">
        <v>57</v>
      </c>
      <c r="F44" s="9">
        <v>4</v>
      </c>
      <c r="G44" s="9"/>
      <c r="H44" s="25"/>
    </row>
    <row r="45" spans="2:8" ht="24" x14ac:dyDescent="0.25">
      <c r="B45" s="14">
        <v>3</v>
      </c>
      <c r="C45" s="7"/>
      <c r="D45" s="8" t="s">
        <v>50</v>
      </c>
      <c r="E45" s="9" t="s">
        <v>57</v>
      </c>
      <c r="F45" s="9">
        <v>4</v>
      </c>
      <c r="G45" s="9"/>
      <c r="H45" s="25"/>
    </row>
    <row r="46" spans="2:8" ht="24" x14ac:dyDescent="0.25">
      <c r="B46" s="14">
        <v>4</v>
      </c>
      <c r="C46" s="7"/>
      <c r="D46" s="8" t="s">
        <v>51</v>
      </c>
      <c r="E46" s="9" t="s">
        <v>31</v>
      </c>
      <c r="F46" s="9">
        <f>F43</f>
        <v>24</v>
      </c>
      <c r="G46" s="9"/>
      <c r="H46" s="25"/>
    </row>
    <row r="47" spans="2:8" ht="24" x14ac:dyDescent="0.25">
      <c r="B47" s="14">
        <v>5</v>
      </c>
      <c r="C47" s="7"/>
      <c r="D47" s="8" t="s">
        <v>52</v>
      </c>
      <c r="E47" s="9" t="s">
        <v>31</v>
      </c>
      <c r="F47" s="9">
        <f>F46</f>
        <v>24</v>
      </c>
      <c r="G47" s="9"/>
      <c r="H47" s="25"/>
    </row>
    <row r="48" spans="2:8" ht="24" x14ac:dyDescent="0.25">
      <c r="B48" s="14">
        <v>6</v>
      </c>
      <c r="C48" s="7"/>
      <c r="D48" s="8" t="s">
        <v>53</v>
      </c>
      <c r="E48" s="9" t="s">
        <v>31</v>
      </c>
      <c r="F48" s="9">
        <v>3</v>
      </c>
      <c r="G48" s="9"/>
      <c r="H48" s="25"/>
    </row>
    <row r="49" spans="2:8" ht="15.75" customHeight="1" x14ac:dyDescent="0.25">
      <c r="B49" s="14">
        <v>7</v>
      </c>
      <c r="C49" s="7"/>
      <c r="D49" s="8" t="s">
        <v>54</v>
      </c>
      <c r="E49" s="9" t="s">
        <v>57</v>
      </c>
      <c r="F49" s="9">
        <f>F44*2</f>
        <v>8</v>
      </c>
      <c r="G49" s="9"/>
      <c r="H49" s="25"/>
    </row>
    <row r="50" spans="2:8" ht="15.75" customHeight="1" x14ac:dyDescent="0.25">
      <c r="B50" s="14">
        <v>8</v>
      </c>
      <c r="C50" s="7"/>
      <c r="D50" s="8" t="s">
        <v>55</v>
      </c>
      <c r="E50" s="9" t="s">
        <v>57</v>
      </c>
      <c r="F50" s="9">
        <v>1</v>
      </c>
      <c r="G50" s="9"/>
      <c r="H50" s="25"/>
    </row>
    <row r="51" spans="2:8" x14ac:dyDescent="0.25">
      <c r="B51" s="15"/>
      <c r="C51" s="16"/>
      <c r="D51" s="13" t="s">
        <v>56</v>
      </c>
      <c r="E51" s="17"/>
      <c r="F51" s="17"/>
      <c r="G51" s="17"/>
      <c r="H51" s="26"/>
    </row>
    <row r="52" spans="2:8" ht="24" x14ac:dyDescent="0.25">
      <c r="B52" s="14">
        <v>9</v>
      </c>
      <c r="C52" s="7"/>
      <c r="D52" s="8" t="s">
        <v>53</v>
      </c>
      <c r="E52" s="9" t="s">
        <v>31</v>
      </c>
      <c r="F52" s="9">
        <v>3</v>
      </c>
      <c r="G52" s="9"/>
      <c r="H52" s="25"/>
    </row>
    <row r="53" spans="2:8" ht="23.25" customHeight="1" thickBot="1" x14ac:dyDescent="0.3">
      <c r="B53" s="23">
        <v>10</v>
      </c>
      <c r="C53" s="19"/>
      <c r="D53" s="20" t="s">
        <v>55</v>
      </c>
      <c r="E53" s="21" t="s">
        <v>57</v>
      </c>
      <c r="F53" s="21">
        <v>1</v>
      </c>
      <c r="G53" s="21"/>
      <c r="H53" s="25"/>
    </row>
    <row r="54" spans="2:8" ht="24.75" customHeight="1" thickBot="1" x14ac:dyDescent="0.3">
      <c r="B54" s="52" t="s">
        <v>59</v>
      </c>
      <c r="C54" s="53"/>
      <c r="D54" s="53"/>
      <c r="E54" s="53"/>
      <c r="F54" s="53"/>
      <c r="G54" s="54"/>
      <c r="H54" s="29"/>
    </row>
    <row r="55" spans="2:8" ht="12.75" thickBot="1" x14ac:dyDescent="0.3"/>
    <row r="56" spans="2:8" ht="30" customHeight="1" thickBot="1" x14ac:dyDescent="0.3">
      <c r="B56" s="49" t="s">
        <v>60</v>
      </c>
      <c r="C56" s="50"/>
      <c r="D56" s="50"/>
      <c r="E56" s="50"/>
      <c r="F56" s="50"/>
      <c r="G56" s="51"/>
      <c r="H56" s="30"/>
    </row>
    <row r="57" spans="2:8" ht="30" customHeight="1" thickBot="1" x14ac:dyDescent="0.3">
      <c r="B57" s="49" t="s">
        <v>61</v>
      </c>
      <c r="C57" s="50"/>
      <c r="D57" s="50"/>
      <c r="E57" s="50"/>
      <c r="F57" s="50"/>
      <c r="G57" s="51"/>
      <c r="H57" s="30"/>
    </row>
    <row r="58" spans="2:8" ht="30" customHeight="1" thickBot="1" x14ac:dyDescent="0.3">
      <c r="B58" s="49" t="s">
        <v>62</v>
      </c>
      <c r="C58" s="50"/>
      <c r="D58" s="50"/>
      <c r="E58" s="50"/>
      <c r="F58" s="50"/>
      <c r="G58" s="51"/>
      <c r="H58" s="30"/>
    </row>
    <row r="61" spans="2:8" ht="37.5" customHeight="1" x14ac:dyDescent="0.25">
      <c r="D61" s="58" t="s">
        <v>86</v>
      </c>
      <c r="E61" s="58"/>
      <c r="F61" s="58"/>
    </row>
    <row r="62" spans="2:8" x14ac:dyDescent="0.25">
      <c r="D62" s="58"/>
      <c r="E62" s="58"/>
      <c r="F62" s="58"/>
    </row>
    <row r="63" spans="2:8" x14ac:dyDescent="0.25">
      <c r="D63" s="58"/>
      <c r="E63" s="58"/>
      <c r="F63" s="58"/>
    </row>
  </sheetData>
  <mergeCells count="10">
    <mergeCell ref="B4:H4"/>
    <mergeCell ref="B3:H3"/>
    <mergeCell ref="B2:H2"/>
    <mergeCell ref="B56:G56"/>
    <mergeCell ref="B57:G57"/>
    <mergeCell ref="B58:G58"/>
    <mergeCell ref="B54:G54"/>
    <mergeCell ref="B40:H40"/>
    <mergeCell ref="B37:G37"/>
    <mergeCell ref="D61:F63"/>
  </mergeCells>
  <pageMargins left="0.7" right="0.7" top="0.75" bottom="0.75" header="0.3" footer="0.3"/>
  <pageSetup paperSize="9" scale="61" orientation="portrait" r:id="rId1"/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Barbara</cp:lastModifiedBy>
  <cp:lastPrinted>2025-04-15T09:58:27Z</cp:lastPrinted>
  <dcterms:created xsi:type="dcterms:W3CDTF">2024-04-16T05:54:06Z</dcterms:created>
  <dcterms:modified xsi:type="dcterms:W3CDTF">2025-05-08T08:14:46Z</dcterms:modified>
</cp:coreProperties>
</file>