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raniakw\Desktop\Pliki Pulpit\Budzet 2024\Ubezpieczenie majątku Gminy\"/>
    </mc:Choice>
  </mc:AlternateContent>
  <xr:revisionPtr revIDLastSave="0" documentId="8_{F97B313D-6193-43BC-A5C2-E388AC4E645F}" xr6:coauthVersionLast="47" xr6:coauthVersionMax="47" xr10:uidLastSave="{00000000-0000-0000-0000-000000000000}"/>
  <bookViews>
    <workbookView xWindow="-108" yWindow="-108" windowWidth="23256" windowHeight="12456" tabRatio="700" activeTab="4" xr2:uid="{00000000-000D-0000-FFFF-FFFF00000000}"/>
  </bookViews>
  <sheets>
    <sheet name="1-budynki" sheetId="1" r:id="rId1"/>
    <sheet name="2-elektronika" sheetId="2" r:id="rId2"/>
    <sheet name="3-środki trwałe" sheetId="7" r:id="rId3"/>
    <sheet name="4-wykaz pojazdów" sheetId="9" r:id="rId4"/>
    <sheet name="5-szkodowość" sheetId="8" r:id="rId5"/>
  </sheets>
  <definedNames>
    <definedName name="_xlnm.Print_Area" localSheetId="0">'1-budynki'!$B$1:$K$56</definedName>
    <definedName name="_xlnm.Print_Area" localSheetId="1">'2-elektronika'!$A$1:$D$141</definedName>
    <definedName name="_xlnm.Print_Area" localSheetId="2">'3-środki trwałe'!$A$1:$D$12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7" l="1"/>
  <c r="C11" i="7"/>
  <c r="I25" i="8"/>
  <c r="H25" i="8"/>
  <c r="F34" i="1" l="1"/>
  <c r="E34" i="1"/>
  <c r="F41" i="1"/>
  <c r="E41" i="1"/>
  <c r="F12" i="1"/>
  <c r="D138" i="2"/>
  <c r="D137" i="2" l="1"/>
  <c r="D139" i="2"/>
  <c r="D135" i="2"/>
  <c r="D118" i="2"/>
  <c r="D114" i="2"/>
  <c r="D111" i="2"/>
  <c r="D106" i="2"/>
  <c r="D91" i="2"/>
  <c r="D53" i="2"/>
  <c r="D49" i="2"/>
  <c r="D42" i="2"/>
  <c r="D38" i="2"/>
  <c r="D34" i="2"/>
  <c r="D15" i="2"/>
  <c r="C6" i="7" l="1"/>
  <c r="E31" i="1" l="1"/>
  <c r="F37" i="1" l="1"/>
  <c r="F38" i="1"/>
  <c r="F36" i="1"/>
  <c r="F27" i="1"/>
  <c r="F26" i="1"/>
  <c r="F21" i="1"/>
  <c r="F20" i="1"/>
  <c r="F19" i="1"/>
  <c r="F15" i="1"/>
  <c r="F16" i="1"/>
  <c r="F17" i="1"/>
  <c r="F14" i="1"/>
  <c r="F13" i="1"/>
  <c r="F10" i="1"/>
  <c r="F11" i="1"/>
  <c r="F8" i="1"/>
  <c r="D45" i="2"/>
  <c r="E56" i="1" l="1"/>
  <c r="D121" i="2" l="1"/>
  <c r="F53" i="1"/>
  <c r="F50" i="1"/>
  <c r="F44" i="1" l="1"/>
  <c r="F47" i="1"/>
</calcChain>
</file>

<file path=xl/sharedStrings.xml><?xml version="1.0" encoding="utf-8"?>
<sst xmlns="http://schemas.openxmlformats.org/spreadsheetml/2006/main" count="582" uniqueCount="322">
  <si>
    <t>lp.</t>
  </si>
  <si>
    <t>wartość (początkowa)</t>
  </si>
  <si>
    <t>nazwa środka trwałego</t>
  </si>
  <si>
    <t>rok produkcji</t>
  </si>
  <si>
    <t>Lp.</t>
  </si>
  <si>
    <t>lokalizacja (adres)</t>
  </si>
  <si>
    <t>Łącznie</t>
  </si>
  <si>
    <t>1.</t>
  </si>
  <si>
    <t xml:space="preserve">wartość początkowa (księgowa brutto)             </t>
  </si>
  <si>
    <t>Wykaz sprzętu elektronicznego stacjonarnego</t>
  </si>
  <si>
    <t>nazwa budynku / budowli</t>
  </si>
  <si>
    <t>Wykaz sprzętu elektronicznego przenośnego</t>
  </si>
  <si>
    <t>str. 21</t>
  </si>
  <si>
    <t>str. 24</t>
  </si>
  <si>
    <t>Nazwa jednostki</t>
  </si>
  <si>
    <t>środki trwałe,wyposażenie</t>
  </si>
  <si>
    <t>zbiory biblioteczne</t>
  </si>
  <si>
    <t>powierzchnia</t>
  </si>
  <si>
    <t xml:space="preserve">zabezpieczenia (znane zabiezpieczenia p-poż i przeciw kradzieżowe)                                     </t>
  </si>
  <si>
    <t>1. Urząd Gminy</t>
  </si>
  <si>
    <t>Łączne</t>
  </si>
  <si>
    <t>Urząd Gminy</t>
  </si>
  <si>
    <t>2.</t>
  </si>
  <si>
    <t>3.</t>
  </si>
  <si>
    <t>4.</t>
  </si>
  <si>
    <t xml:space="preserve">Urząd Gminy </t>
  </si>
  <si>
    <t>Szkoła Podstawowa w Witoni</t>
  </si>
  <si>
    <t>Gminny Ośrodek Pomocy Społecznej</t>
  </si>
  <si>
    <t>Biblioteka Publiczna</t>
  </si>
  <si>
    <t>budynek murowany</t>
  </si>
  <si>
    <t>przedwojenny</t>
  </si>
  <si>
    <t xml:space="preserve">Urząd Gminy  </t>
  </si>
  <si>
    <t>Witonia, Starzyńskiego 6 A</t>
  </si>
  <si>
    <t xml:space="preserve">Budynek </t>
  </si>
  <si>
    <t>Witonia, Szkolna 13 A</t>
  </si>
  <si>
    <t>Blok nauczyciela</t>
  </si>
  <si>
    <t>Witonia, Szkolna 4 A</t>
  </si>
  <si>
    <t>Garaże</t>
  </si>
  <si>
    <t>Budynek (po byłej szkole)</t>
  </si>
  <si>
    <t>Kuchary 51</t>
  </si>
  <si>
    <t>Ośrodek Zdrowia</t>
  </si>
  <si>
    <t>Witonia, Szkolna 5</t>
  </si>
  <si>
    <t>Apteka</t>
  </si>
  <si>
    <t>Witonia, Szkolna 7</t>
  </si>
  <si>
    <t>Świetlica przy szkole</t>
  </si>
  <si>
    <t xml:space="preserve">zabezpieczenia p-poż zgodne z obowiązujacymi przepisam, </t>
  </si>
  <si>
    <t>Witonia, ul. Szkolna 4</t>
  </si>
  <si>
    <t>Budynek hydroforni z urządzeniami</t>
  </si>
  <si>
    <t>Witonia, ul. Łęczycka</t>
  </si>
  <si>
    <t>Gajew</t>
  </si>
  <si>
    <t>MIESZKALNY</t>
  </si>
  <si>
    <t>GLEDZIANÓW 23</t>
  </si>
  <si>
    <t>KOMPUTER</t>
  </si>
  <si>
    <t>Budynek - Gimnazjum</t>
  </si>
  <si>
    <t>budynek murowany, pokrycie dachu-papa</t>
  </si>
  <si>
    <t>Witonia, Szkolna 4</t>
  </si>
  <si>
    <t>Budynek szkoły</t>
  </si>
  <si>
    <t>Budynek sali gimnastycznej</t>
  </si>
  <si>
    <t>Boisko sportowe</t>
  </si>
  <si>
    <t>Tablica interaktywna</t>
  </si>
  <si>
    <t>Projektor</t>
  </si>
  <si>
    <t>GOPS mieści się w wykazanym budynku Ośrodka Zdrowia</t>
  </si>
  <si>
    <t>Witonia, ul. Stefana Starzyńskiego 6A</t>
  </si>
  <si>
    <t>Tabela nr 1</t>
  </si>
  <si>
    <t>Wykaz budynków i budowli</t>
  </si>
  <si>
    <t>rok budowy / generalnego remontu</t>
  </si>
  <si>
    <t>Wartość odtworzeniowa  (powierzchnia * współczynnik podany powyżej)</t>
  </si>
  <si>
    <t>czy budynek posiada aktualne przeglądy?</t>
  </si>
  <si>
    <t>konstrukcja budynku i pokrycie dachu</t>
  </si>
  <si>
    <t>1992/2015</t>
  </si>
  <si>
    <t>1977/2017</t>
  </si>
  <si>
    <t>1980/2017</t>
  </si>
  <si>
    <t>przedwojenny/2017</t>
  </si>
  <si>
    <t>1992/2012</t>
  </si>
  <si>
    <t>1963/2017</t>
  </si>
  <si>
    <t>1992/2017</t>
  </si>
  <si>
    <t>USC w Witoni, Bilbioteka Publiczna Gminy Witonia, garaże na samochody OSP w Witonii, na piętrze Świetlica OSP i sala rehabilitacyjna</t>
  </si>
  <si>
    <t>LOKAL WYBORCZY-66; MIESZKALNY- 270,92</t>
  </si>
  <si>
    <t>Budynek</t>
  </si>
  <si>
    <t>budynek murowany, ONSTRUKCJA DACHU DREWNIANA, POKRYCIE DACHU BLACHĄ Z TZW. PANELI DŁUGICH MALOWANYCH I CYNKOWANYCH</t>
  </si>
  <si>
    <t xml:space="preserve">Gozdków </t>
  </si>
  <si>
    <t>budynek murowany, KONSTRUKCJA DACHU DREWNIANA, POKRYCIE DACHU BLACHA CYNKOWA</t>
  </si>
  <si>
    <t xml:space="preserve">Oraczew   </t>
  </si>
  <si>
    <t>budynek murowany, KONSTRUKCJA DACHU DREWNIANA, POKRYCIE DACHU BLACHODACHÓWKA; ŚWIETLICA ŚRODOWISKOWA</t>
  </si>
  <si>
    <t>TAK</t>
  </si>
  <si>
    <t>2. Szkoła Podstawowa w Witoni</t>
  </si>
  <si>
    <t>3. Gminny Ośrodek Pomocy Społecznej</t>
  </si>
  <si>
    <t>4. Biblioteka Publiczna</t>
  </si>
  <si>
    <t>wizualizer</t>
  </si>
  <si>
    <t>Biblioteka znajduje się w budynku Urzędu Gminy</t>
  </si>
  <si>
    <t>RAZEM:</t>
  </si>
  <si>
    <t>Budynek mieszkalny</t>
  </si>
  <si>
    <t xml:space="preserve">gaśnice, dozór pracowniczy w godzinach pracy </t>
  </si>
  <si>
    <t>gaśnice, dozór mieszkańców</t>
  </si>
  <si>
    <t>nadzór najemcy</t>
  </si>
  <si>
    <t>nadzór mieszkańców</t>
  </si>
  <si>
    <t>gaśnice, dozór pracowniczy w godzinach pracy</t>
  </si>
  <si>
    <t xml:space="preserve">Niszczarka shredstar X5 </t>
  </si>
  <si>
    <t xml:space="preserve">Urządzenie wielofunkcyjne Broxther </t>
  </si>
  <si>
    <t>Laptop Dell</t>
  </si>
  <si>
    <t>Projektor + głośniki</t>
  </si>
  <si>
    <t>mikser pionier</t>
  </si>
  <si>
    <t>projektor</t>
  </si>
  <si>
    <t>Urządzenie wielofuncyjne KYOCERA</t>
  </si>
  <si>
    <t>Laptop Lenovo 5 szt</t>
  </si>
  <si>
    <t>Laptop Lenovo 19 szt</t>
  </si>
  <si>
    <t>Laptop Dell 4 szt</t>
  </si>
  <si>
    <t>Laptop Dell 14 szt</t>
  </si>
  <si>
    <t>Laptop Asus 15 szt</t>
  </si>
  <si>
    <t>Tablet Lenovo 2 szt</t>
  </si>
  <si>
    <t>5.</t>
  </si>
  <si>
    <t>6.</t>
  </si>
  <si>
    <t xml:space="preserve">„KLUB SENIORA +” w Witoni </t>
  </si>
  <si>
    <t>Klub Samopomocy „Stara Szkoła” w Witoni</t>
  </si>
  <si>
    <t>5. Klub Samopomocy „Stara Szkoła” w Witoni</t>
  </si>
  <si>
    <t xml:space="preserve">6. „KLUB SENIORA +” w Witoni </t>
  </si>
  <si>
    <t>Dell Desktop Vostro ( jednostka do komputera stacjonarnego)</t>
  </si>
  <si>
    <t xml:space="preserve">Urządzenie wielofunkcuyjne Brother </t>
  </si>
  <si>
    <t>urządzenie wielofunkcyjne brother</t>
  </si>
  <si>
    <t>tablica multimedialna z projektorem</t>
  </si>
  <si>
    <t>-</t>
  </si>
  <si>
    <t>traveller HD ( przenośny powiększalnik)</t>
  </si>
  <si>
    <t>Zestaw komputerowy ( laptop msi, myszka,dysk zewnętrzny)</t>
  </si>
  <si>
    <t>lenovo Laptop</t>
  </si>
  <si>
    <t>Projektor P1155 ACER</t>
  </si>
  <si>
    <t>Notebook</t>
  </si>
  <si>
    <t>Świetlica w Anusinie</t>
  </si>
  <si>
    <t>Anusin</t>
  </si>
  <si>
    <t>OSP w Gołocicach</t>
  </si>
  <si>
    <t>Gołocice</t>
  </si>
  <si>
    <t>Tabela nr 2</t>
  </si>
  <si>
    <t>Tabela nr 3</t>
  </si>
  <si>
    <t>Koordynacja Szczepień (GOPS)</t>
  </si>
  <si>
    <t>Skaner 3D EinSkan</t>
  </si>
  <si>
    <t>Drukarka 3D SkriLab</t>
  </si>
  <si>
    <t>Pracownia druku</t>
  </si>
  <si>
    <t>Urządzenie wielofunkcyjne Epson</t>
  </si>
  <si>
    <t xml:space="preserve">Projektor </t>
  </si>
  <si>
    <t>3a. Koordynat szczepień</t>
  </si>
  <si>
    <t>Urządzenie wielofunkcyjne kyocera</t>
  </si>
  <si>
    <t>Niszczarka HSM SECURIO</t>
  </si>
  <si>
    <t xml:space="preserve">komputer </t>
  </si>
  <si>
    <t>Aparat EoS Canon</t>
  </si>
  <si>
    <t>Notebook Apple</t>
  </si>
  <si>
    <t>Zestaw nagłaśniający</t>
  </si>
  <si>
    <t>notebook</t>
  </si>
  <si>
    <t>boisko wielofunkcyjne</t>
  </si>
  <si>
    <t>przedwojenny, remonty w latach 2010-2015</t>
  </si>
  <si>
    <t>mieszkańcy Gminy</t>
  </si>
  <si>
    <t>Dron DJI Mini 3 Pro z akcesoriami dodatkowymi</t>
  </si>
  <si>
    <t>Notebook Dell 3510</t>
  </si>
  <si>
    <t>Tablet Kruger&amp;Matz EAGLE</t>
  </si>
  <si>
    <t>Projektor Optoma</t>
  </si>
  <si>
    <t>Urządzenie wielofunkcyjne Kyocera</t>
  </si>
  <si>
    <t>Tablety lenowo 10 szt.</t>
  </si>
  <si>
    <t>Opaska bezpieczeństwa  Sildly Care Pro (30 szt.)</t>
  </si>
  <si>
    <t>Sposób obliczenia wartości odtworzeniowej = budynki administracyjne, budynki szkolne, hale sportowe, budynki mieszkalne, świetlice - 5 318,00 zł /m2, świetlice, remizy OSP - 4 255,00 zł/m2, 
budynki gospodarcze - 2 659,00 zł/m2</t>
  </si>
  <si>
    <t>Biblioteka Publiczna Gminy Witonia im. Ignacego Kamińskiego</t>
  </si>
  <si>
    <t>Elektroniczne tablica wyników+oprogramowanie</t>
  </si>
  <si>
    <t xml:space="preserve">Tablet Huawei </t>
  </si>
  <si>
    <t xml:space="preserve">Tablet Samsung </t>
  </si>
  <si>
    <t>Notebook Dell</t>
  </si>
  <si>
    <t>Tablet Lenovo</t>
  </si>
  <si>
    <t>Zestaw komputerowy (do sczytywania zużycia wody i wystawiana faktur za wodę i ścieki)</t>
  </si>
  <si>
    <t>Kotły zainstalowane u mieszkańców Gminy</t>
  </si>
  <si>
    <t>Instalacje solarne / fotowoltaiczne zainstalowane na terenie Gminy (mieszkańcy)</t>
  </si>
  <si>
    <t>2012 / 2019</t>
  </si>
  <si>
    <t>2018 / 2019</t>
  </si>
  <si>
    <t>instalacja solarna na budynku UG</t>
  </si>
  <si>
    <t>Instalacja solarna / fotowoltaiczna, kolektory na budynku Szkoły Podstawowej</t>
  </si>
  <si>
    <t xml:space="preserve">Komputer Dell Optiplex </t>
  </si>
  <si>
    <t>2022/2023</t>
  </si>
  <si>
    <t xml:space="preserve">3. </t>
  </si>
  <si>
    <t>sprzęt elektroniczny stacjonarny</t>
  </si>
  <si>
    <t>sprzęt elektroniczny przenośny</t>
  </si>
  <si>
    <t>RAZEM</t>
  </si>
  <si>
    <t>Gozdków</t>
  </si>
  <si>
    <t>Szkoła Gozdków (budynek po szkole, użytkowany jako mieszkalny)</t>
  </si>
  <si>
    <t>Przedszkole</t>
  </si>
  <si>
    <t>instalacja solarna na budynku ośrodka zdrowia</t>
  </si>
  <si>
    <t>Ubezpieczony</t>
  </si>
  <si>
    <t>Marka</t>
  </si>
  <si>
    <t>Typ, model</t>
  </si>
  <si>
    <t>Nr podw./ nadw.</t>
  </si>
  <si>
    <t>Nr rej.</t>
  </si>
  <si>
    <t>Rodzaj pojazdu</t>
  </si>
  <si>
    <t>Poj.</t>
  </si>
  <si>
    <t>DMC (kg)</t>
  </si>
  <si>
    <t>ładowność (kg)</t>
  </si>
  <si>
    <t>Rok prod.</t>
  </si>
  <si>
    <r>
      <t xml:space="preserve">wraz z </t>
    </r>
    <r>
      <rPr>
        <sz val="9"/>
        <rFont val="Calibri"/>
        <family val="2"/>
        <charset val="238"/>
        <scheme val="minor"/>
      </rPr>
      <t>wyp. dod. w tym specjalistycznym strażackim</t>
    </r>
  </si>
  <si>
    <t>wartość</t>
  </si>
  <si>
    <t>Zakres ubezpieczenia</t>
  </si>
  <si>
    <t>Okres ubezpieczenia</t>
  </si>
  <si>
    <t>Od</t>
  </si>
  <si>
    <t>Do</t>
  </si>
  <si>
    <t>Gmina Witonia, ul.  Starzyńskiego 6A, 99-335 Witonia, REGON: 611016005</t>
  </si>
  <si>
    <t>Urząd Gminy w Witoni, ul. Starzyńskiego 6A, 99-335 Witonia, REGON: 000550255</t>
  </si>
  <si>
    <t>Żuk</t>
  </si>
  <si>
    <t>A-15</t>
  </si>
  <si>
    <t>471692</t>
  </si>
  <si>
    <t>LFU 5482</t>
  </si>
  <si>
    <t>samochód specjalny pożarniczy</t>
  </si>
  <si>
    <t>OC, NNW</t>
  </si>
  <si>
    <t>Jelcz</t>
  </si>
  <si>
    <t>060</t>
  </si>
  <si>
    <t>PBB 1065</t>
  </si>
  <si>
    <t>01.01.1983</t>
  </si>
  <si>
    <t>HL</t>
  </si>
  <si>
    <t>173077</t>
  </si>
  <si>
    <t>ELE 45WE</t>
  </si>
  <si>
    <t>przyczepa</t>
  </si>
  <si>
    <t>15.02.1996</t>
  </si>
  <si>
    <t>OC</t>
  </si>
  <si>
    <t>93781</t>
  </si>
  <si>
    <t>ELE 46WE</t>
  </si>
  <si>
    <t>10.07.1981</t>
  </si>
  <si>
    <t>004</t>
  </si>
  <si>
    <t>0537</t>
  </si>
  <si>
    <t>ELE 9S02</t>
  </si>
  <si>
    <t>Belarus</t>
  </si>
  <si>
    <t>1025.2</t>
  </si>
  <si>
    <t>10313670</t>
  </si>
  <si>
    <t>ELE 9X52</t>
  </si>
  <si>
    <t>ciągnik rolniczy</t>
  </si>
  <si>
    <t>Pronar</t>
  </si>
  <si>
    <t>T672</t>
  </si>
  <si>
    <t>SZB6720XXF1X04679</t>
  </si>
  <si>
    <t>ELE 8V07</t>
  </si>
  <si>
    <t>przyczepa ciężarowa rolnicza</t>
  </si>
  <si>
    <t>SZB6720XXG1X04863</t>
  </si>
  <si>
    <t>ELE 8V08</t>
  </si>
  <si>
    <t>Ochotnicza Straż Pożarna w Witoni, ul. Stefana Starzyńskiego 8, 99-335 Witonia, REGON: 472375562</t>
  </si>
  <si>
    <t>010R</t>
  </si>
  <si>
    <t>SUJP422CCY0000247</t>
  </si>
  <si>
    <t>ELE A158</t>
  </si>
  <si>
    <t>OC/NNW</t>
  </si>
  <si>
    <t>Dressta</t>
  </si>
  <si>
    <t>9.5m</t>
  </si>
  <si>
    <t>950293SW011819</t>
  </si>
  <si>
    <t>koparko-ładowarka</t>
  </si>
  <si>
    <t>Citroen</t>
  </si>
  <si>
    <t>Jumper</t>
  </si>
  <si>
    <t>YF7YBTMFB12642940</t>
  </si>
  <si>
    <t>ELE 6E08</t>
  </si>
  <si>
    <t>ciężarowy</t>
  </si>
  <si>
    <t>brutto</t>
  </si>
  <si>
    <t>OC/AC/NNW</t>
  </si>
  <si>
    <t>Ochotnicza Straż Pożarna w Romartowie, Romartów 14A, 99-335 Romartów, REGON: 472375540</t>
  </si>
  <si>
    <t>ALSPAW</t>
  </si>
  <si>
    <t>Estrada mobilna</t>
  </si>
  <si>
    <t>SX9EMBS3CKAWK1097</t>
  </si>
  <si>
    <t>ELE 95W5</t>
  </si>
  <si>
    <t>przyczepa specjalna estrada</t>
  </si>
  <si>
    <t>Autosan</t>
  </si>
  <si>
    <t>A0909L SMYK</t>
  </si>
  <si>
    <t>SUADW3CFT8S680755</t>
  </si>
  <si>
    <t>ELE 79R5</t>
  </si>
  <si>
    <t>autobus</t>
  </si>
  <si>
    <t>Ochotnicza Straż Pożarna w Gołocicach, Gołocice 37A, 99-335 Witonia, Regon: 472375964</t>
  </si>
  <si>
    <t>FS Lublin</t>
  </si>
  <si>
    <t>SUL3322112W0035921</t>
  </si>
  <si>
    <t>ELE 9E11</t>
  </si>
  <si>
    <t>OSP w Anusinie, Anusin 29, 99-335 Witonia, REGON: 100041875</t>
  </si>
  <si>
    <t>TA-NO</t>
  </si>
  <si>
    <t>SWV1AA06NJK000103</t>
  </si>
  <si>
    <t>ELE 68W1</t>
  </si>
  <si>
    <t>przyczepa lekka</t>
  </si>
  <si>
    <t>OSP Anusin, Anusin 29, 99-335 Witonia, REGON: 100041875</t>
  </si>
  <si>
    <t>Ford</t>
  </si>
  <si>
    <t>Transit</t>
  </si>
  <si>
    <t>WF0VXXGBFV1P15769</t>
  </si>
  <si>
    <t>ELE 4E11</t>
  </si>
  <si>
    <t>specjalny</t>
  </si>
  <si>
    <t>Urząd Gminy Witonia, ul. Starzyńskiego 6A, 99-335 Witonia, REGON: 000550255</t>
  </si>
  <si>
    <t>SUJP32592M0021019</t>
  </si>
  <si>
    <t>ELE 68WC</t>
  </si>
  <si>
    <t>Iveco</t>
  </si>
  <si>
    <t>35-10V TURBO</t>
  </si>
  <si>
    <t>ZCFC3570005063313</t>
  </si>
  <si>
    <t>ELE P533</t>
  </si>
  <si>
    <t>15.09.2000</t>
  </si>
  <si>
    <t>Peugeot</t>
  </si>
  <si>
    <t>Expert</t>
  </si>
  <si>
    <t>VF3XDRHH4CZ037890</t>
  </si>
  <si>
    <t>ELE 22RM</t>
  </si>
  <si>
    <t>osobowy</t>
  </si>
  <si>
    <t>Lublin</t>
  </si>
  <si>
    <t>SUL330222Y0069370</t>
  </si>
  <si>
    <t>ELE E464</t>
  </si>
  <si>
    <t>17.11.2000</t>
  </si>
  <si>
    <t>920 4WD</t>
  </si>
  <si>
    <t>80901777</t>
  </si>
  <si>
    <t>ELE 87TL</t>
  </si>
  <si>
    <t>27.12.2007</t>
  </si>
  <si>
    <t>Tabela nr 4</t>
  </si>
  <si>
    <t>Wykaz pojazdów</t>
  </si>
  <si>
    <t>OC/AC/NNW/Ass</t>
  </si>
  <si>
    <t>budynek murowany, dach kryty papą</t>
  </si>
  <si>
    <t>L.P.</t>
  </si>
  <si>
    <t>Poszkodowany</t>
  </si>
  <si>
    <t>Rodzaj szkody</t>
  </si>
  <si>
    <t>Przedmiot / przyczyna szkody</t>
  </si>
  <si>
    <t>data szkody</t>
  </si>
  <si>
    <t>Kwota odszk.</t>
  </si>
  <si>
    <t>Rezerwy</t>
  </si>
  <si>
    <t>majątkowa</t>
  </si>
  <si>
    <t>2020 ROK</t>
  </si>
  <si>
    <t>brak szkód</t>
  </si>
  <si>
    <t>2021 ROK</t>
  </si>
  <si>
    <t>2022 ROK</t>
  </si>
  <si>
    <t>Tabela nr 5</t>
  </si>
  <si>
    <t>Wykaz szkód</t>
  </si>
  <si>
    <t>2023 ROK</t>
  </si>
  <si>
    <t>2024 ROK</t>
  </si>
  <si>
    <t>OSP</t>
  </si>
  <si>
    <t>zd. Losowe, zalanie</t>
  </si>
  <si>
    <t>środki trwałe</t>
  </si>
  <si>
    <t xml:space="preserve">Klub Samopomocy „Stara Szkoła” w Witoni </t>
  </si>
  <si>
    <t>DATA I REJ.</t>
  </si>
  <si>
    <t>moc (kW)</t>
  </si>
  <si>
    <t>Liczba miejsc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</si>
</sst>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\ _z_ł"/>
    <numFmt numFmtId="166" formatCode="#,##0.00\ [$zł-415];[Red]\-#,##0.00\ [$zł-415]"/>
  </numFmts>
  <fonts count="1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4" fillId="0" borderId="0"/>
  </cellStyleXfs>
  <cellXfs count="199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8" fontId="6" fillId="0" borderId="1" xfId="0" applyNumberFormat="1" applyFont="1" applyBorder="1"/>
    <xf numFmtId="0" fontId="7" fillId="0" borderId="0" xfId="0" applyFont="1"/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44" fontId="8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44" fontId="6" fillId="0" borderId="1" xfId="2" applyNumberFormat="1" applyFont="1" applyBorder="1" applyAlignment="1">
      <alignment horizontal="center" vertical="center"/>
    </xf>
    <xf numFmtId="44" fontId="6" fillId="0" borderId="1" xfId="0" quotePrefix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4" fontId="6" fillId="0" borderId="1" xfId="0" applyNumberFormat="1" applyFont="1" applyBorder="1" applyAlignment="1">
      <alignment horizontal="center" vertical="center"/>
    </xf>
    <xf numFmtId="8" fontId="6" fillId="0" borderId="1" xfId="0" applyNumberFormat="1" applyFont="1" applyBorder="1" applyAlignment="1">
      <alignment horizontal="right" vertical="center"/>
    </xf>
    <xf numFmtId="0" fontId="6" fillId="4" borderId="1" xfId="0" applyFont="1" applyFill="1" applyBorder="1"/>
    <xf numFmtId="44" fontId="8" fillId="4" borderId="1" xfId="0" applyNumberFormat="1" applyFont="1" applyFill="1" applyBorder="1" applyAlignment="1">
      <alignment vertic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165" fontId="7" fillId="0" borderId="0" xfId="0" applyNumberFormat="1" applyFont="1" applyAlignment="1">
      <alignment horizontal="right"/>
    </xf>
    <xf numFmtId="0" fontId="6" fillId="0" borderId="0" xfId="0" applyFont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4" fontId="8" fillId="0" borderId="0" xfId="0" applyNumberFormat="1" applyFont="1"/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right"/>
    </xf>
    <xf numFmtId="164" fontId="8" fillId="4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8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horizontal="left" vertical="center" wrapText="1"/>
    </xf>
    <xf numFmtId="44" fontId="6" fillId="0" borderId="5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4" fontId="6" fillId="0" borderId="1" xfId="1" applyFont="1" applyFill="1" applyBorder="1" applyAlignment="1">
      <alignment horizontal="center" vertical="center" wrapText="1"/>
    </xf>
    <xf numFmtId="44" fontId="6" fillId="0" borderId="1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right" vertical="center" wrapText="1"/>
    </xf>
    <xf numFmtId="165" fontId="6" fillId="0" borderId="0" xfId="0" applyNumberFormat="1" applyFont="1"/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/>
    <xf numFmtId="0" fontId="6" fillId="0" borderId="0" xfId="0" applyFont="1" applyAlignment="1">
      <alignment horizontal="center" vertical="center" wrapText="1"/>
    </xf>
    <xf numFmtId="44" fontId="6" fillId="0" borderId="1" xfId="1" applyFont="1" applyBorder="1" applyAlignment="1">
      <alignment horizontal="left" vertical="center" wrapText="1"/>
    </xf>
    <xf numFmtId="44" fontId="6" fillId="0" borderId="1" xfId="1" applyFont="1" applyFill="1" applyBorder="1" applyAlignment="1">
      <alignment horizontal="left" vertical="center" wrapText="1"/>
    </xf>
    <xf numFmtId="165" fontId="6" fillId="0" borderId="0" xfId="0" applyNumberFormat="1" applyFont="1" applyAlignment="1">
      <alignment horizontal="right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horizontal="left"/>
    </xf>
    <xf numFmtId="44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0" fontId="6" fillId="5" borderId="1" xfId="0" applyFont="1" applyFill="1" applyBorder="1" applyAlignment="1">
      <alignment horizontal="left" vertical="center" wrapText="1"/>
    </xf>
    <xf numFmtId="14" fontId="6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vertical="center"/>
    </xf>
    <xf numFmtId="0" fontId="6" fillId="5" borderId="1" xfId="0" applyFont="1" applyFill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right" vertical="center"/>
    </xf>
    <xf numFmtId="44" fontId="6" fillId="5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/>
    </xf>
    <xf numFmtId="0" fontId="6" fillId="5" borderId="1" xfId="0" applyFont="1" applyFill="1" applyBorder="1" applyAlignment="1">
      <alignment vertical="center" wrapText="1"/>
    </xf>
    <xf numFmtId="164" fontId="6" fillId="5" borderId="1" xfId="0" applyNumberFormat="1" applyFont="1" applyFill="1" applyBorder="1" applyAlignment="1">
      <alignment vertical="center" wrapText="1"/>
    </xf>
    <xf numFmtId="0" fontId="6" fillId="5" borderId="5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center" vertical="center" wrapText="1"/>
    </xf>
    <xf numFmtId="44" fontId="14" fillId="4" borderId="1" xfId="0" applyNumberFormat="1" applyFont="1" applyFill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2" fontId="9" fillId="0" borderId="4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164" fontId="8" fillId="4" borderId="2" xfId="0" applyNumberFormat="1" applyFont="1" applyFill="1" applyBorder="1" applyAlignment="1">
      <alignment horizontal="right" vertical="center"/>
    </xf>
    <xf numFmtId="0" fontId="9" fillId="4" borderId="2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44" fontId="8" fillId="4" borderId="1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left" vertical="center"/>
    </xf>
    <xf numFmtId="44" fontId="8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6" fillId="0" borderId="0" xfId="0" applyFont="1" applyAlignment="1">
      <alignment vertical="center" textRotation="180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4" fontId="2" fillId="0" borderId="1" xfId="0" quotePrefix="1" applyNumberFormat="1" applyFont="1" applyBorder="1" applyAlignment="1">
      <alignment horizontal="center" vertical="center" wrapText="1"/>
    </xf>
    <xf numFmtId="164" fontId="5" fillId="0" borderId="1" xfId="0" quotePrefix="1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vertical="center"/>
    </xf>
    <xf numFmtId="164" fontId="2" fillId="0" borderId="1" xfId="0" quotePrefix="1" applyNumberFormat="1" applyFont="1" applyBorder="1" applyAlignment="1">
      <alignment horizontal="center" vertical="center"/>
    </xf>
    <xf numFmtId="164" fontId="5" fillId="0" borderId="1" xfId="0" quotePrefix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vertical="center"/>
    </xf>
    <xf numFmtId="164" fontId="6" fillId="0" borderId="1" xfId="0" quotePrefix="1" applyNumberFormat="1" applyFont="1" applyBorder="1" applyAlignment="1">
      <alignment horizontal="center" vertical="center"/>
    </xf>
    <xf numFmtId="164" fontId="13" fillId="0" borderId="1" xfId="0" quotePrefix="1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6" fillId="0" borderId="1" xfId="0" quotePrefix="1" applyNumberFormat="1" applyFont="1" applyBorder="1" applyAlignment="1">
      <alignment horizontal="center" vertical="center" wrapText="1"/>
    </xf>
    <xf numFmtId="164" fontId="13" fillId="0" borderId="1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9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 textRotation="180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</cellXfs>
  <cellStyles count="3">
    <cellStyle name="Normalny" xfId="0" builtinId="0"/>
    <cellStyle name="Normalny 2" xfId="2" xr:uid="{D2F95DA7-F275-49DD-BEF9-DE1F1458E17B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71"/>
  <sheetViews>
    <sheetView topLeftCell="B49" zoomScaleNormal="100" zoomScaleSheetLayoutView="110" workbookViewId="0">
      <selection activeCell="C38" sqref="C38"/>
    </sheetView>
  </sheetViews>
  <sheetFormatPr defaultColWidth="9.109375" defaultRowHeight="14.4" x14ac:dyDescent="0.25"/>
  <cols>
    <col min="1" max="1" width="9.109375" style="71" hidden="1" customWidth="1"/>
    <col min="2" max="2" width="6.109375" style="71" bestFit="1" customWidth="1"/>
    <col min="3" max="3" width="30.5546875" style="71" customWidth="1"/>
    <col min="4" max="4" width="14.5546875" style="23" customWidth="1"/>
    <col min="5" max="5" width="20.5546875" style="69" customWidth="1"/>
    <col min="6" max="6" width="20.88671875" style="69" customWidth="1"/>
    <col min="7" max="7" width="13" style="70" customWidth="1"/>
    <col min="8" max="8" width="28.5546875" style="71" customWidth="1"/>
    <col min="9" max="9" width="16.5546875" style="71" customWidth="1"/>
    <col min="10" max="10" width="23.6640625" style="72" customWidth="1"/>
    <col min="11" max="11" width="37.88671875" style="71" customWidth="1"/>
    <col min="12" max="16384" width="9.109375" style="71"/>
  </cols>
  <sheetData>
    <row r="1" spans="2:11" x14ac:dyDescent="0.3">
      <c r="B1" s="68"/>
      <c r="C1" s="2"/>
      <c r="K1" s="22" t="s">
        <v>63</v>
      </c>
    </row>
    <row r="2" spans="2:11" x14ac:dyDescent="0.3">
      <c r="B2" s="68"/>
      <c r="C2" s="23"/>
      <c r="K2" s="22" t="s">
        <v>64</v>
      </c>
    </row>
    <row r="5" spans="2:11" ht="43.5" customHeight="1" x14ac:dyDescent="0.25">
      <c r="B5" s="176" t="s">
        <v>156</v>
      </c>
      <c r="C5" s="177"/>
      <c r="D5" s="177"/>
      <c r="E5" s="177"/>
      <c r="F5" s="177"/>
      <c r="G5" s="177"/>
      <c r="H5" s="177"/>
      <c r="I5" s="177"/>
      <c r="J5" s="177"/>
      <c r="K5" s="178"/>
    </row>
    <row r="6" spans="2:11" ht="72" customHeight="1" x14ac:dyDescent="0.25">
      <c r="B6" s="8" t="s">
        <v>0</v>
      </c>
      <c r="C6" s="8" t="s">
        <v>10</v>
      </c>
      <c r="D6" s="8" t="s">
        <v>65</v>
      </c>
      <c r="E6" s="9" t="s">
        <v>8</v>
      </c>
      <c r="F6" s="9" t="s">
        <v>66</v>
      </c>
      <c r="G6" s="73" t="s">
        <v>17</v>
      </c>
      <c r="H6" s="8" t="s">
        <v>18</v>
      </c>
      <c r="I6" s="8" t="s">
        <v>67</v>
      </c>
      <c r="J6" s="8" t="s">
        <v>68</v>
      </c>
      <c r="K6" s="8" t="s">
        <v>5</v>
      </c>
    </row>
    <row r="7" spans="2:11" ht="21" customHeight="1" x14ac:dyDescent="0.25">
      <c r="B7" s="74" t="s">
        <v>7</v>
      </c>
      <c r="C7" s="174" t="s">
        <v>25</v>
      </c>
      <c r="D7" s="175"/>
      <c r="E7" s="175"/>
      <c r="F7" s="175"/>
      <c r="G7" s="175"/>
      <c r="H7" s="175"/>
      <c r="I7" s="175"/>
      <c r="J7" s="175"/>
      <c r="K7" s="175"/>
    </row>
    <row r="8" spans="2:11" ht="39" customHeight="1" x14ac:dyDescent="0.25">
      <c r="B8" s="75">
        <v>1</v>
      </c>
      <c r="C8" s="14" t="s">
        <v>31</v>
      </c>
      <c r="D8" s="10" t="s">
        <v>69</v>
      </c>
      <c r="E8" s="76"/>
      <c r="F8" s="76">
        <f>G8*5318</f>
        <v>1063600</v>
      </c>
      <c r="G8" s="30">
        <v>200</v>
      </c>
      <c r="H8" s="14" t="s">
        <v>92</v>
      </c>
      <c r="I8" s="30" t="s">
        <v>84</v>
      </c>
      <c r="J8" s="14" t="s">
        <v>29</v>
      </c>
      <c r="K8" s="180" t="s">
        <v>32</v>
      </c>
    </row>
    <row r="9" spans="2:11" ht="25.5" customHeight="1" x14ac:dyDescent="0.25">
      <c r="B9" s="75">
        <v>2</v>
      </c>
      <c r="C9" s="77" t="s">
        <v>168</v>
      </c>
      <c r="D9" s="78" t="s">
        <v>166</v>
      </c>
      <c r="E9" s="79">
        <v>35716.65</v>
      </c>
      <c r="F9" s="79"/>
      <c r="G9" s="80"/>
      <c r="H9" s="77"/>
      <c r="I9" s="80"/>
      <c r="J9" s="77"/>
      <c r="K9" s="181"/>
    </row>
    <row r="10" spans="2:11" ht="39" customHeight="1" x14ac:dyDescent="0.25">
      <c r="B10" s="75">
        <v>3</v>
      </c>
      <c r="C10" s="14" t="s">
        <v>91</v>
      </c>
      <c r="D10" s="10">
        <v>1990</v>
      </c>
      <c r="E10" s="76"/>
      <c r="F10" s="76">
        <f t="shared" ref="F10:F11" si="0">G10*5318</f>
        <v>935436.20000000007</v>
      </c>
      <c r="G10" s="30">
        <v>175.9</v>
      </c>
      <c r="H10" s="14" t="s">
        <v>92</v>
      </c>
      <c r="I10" s="30" t="s">
        <v>84</v>
      </c>
      <c r="J10" s="14" t="s">
        <v>29</v>
      </c>
      <c r="K10" s="14" t="s">
        <v>34</v>
      </c>
    </row>
    <row r="11" spans="2:11" ht="39" customHeight="1" x14ac:dyDescent="0.25">
      <c r="B11" s="75">
        <v>4</v>
      </c>
      <c r="C11" s="14" t="s">
        <v>35</v>
      </c>
      <c r="D11" s="10" t="s">
        <v>70</v>
      </c>
      <c r="E11" s="76"/>
      <c r="F11" s="76">
        <f t="shared" si="0"/>
        <v>3759241.02</v>
      </c>
      <c r="G11" s="30">
        <v>706.89</v>
      </c>
      <c r="H11" s="14" t="s">
        <v>93</v>
      </c>
      <c r="I11" s="30" t="s">
        <v>84</v>
      </c>
      <c r="J11" s="14" t="s">
        <v>29</v>
      </c>
      <c r="K11" s="14" t="s">
        <v>36</v>
      </c>
    </row>
    <row r="12" spans="2:11" ht="60.75" customHeight="1" x14ac:dyDescent="0.25">
      <c r="B12" s="75">
        <v>5</v>
      </c>
      <c r="C12" s="14" t="s">
        <v>177</v>
      </c>
      <c r="D12" s="66" t="s">
        <v>147</v>
      </c>
      <c r="E12" s="67"/>
      <c r="F12" s="31">
        <f>G12*5318</f>
        <v>972874.92</v>
      </c>
      <c r="G12" s="30">
        <v>182.94</v>
      </c>
      <c r="H12" s="14" t="s">
        <v>93</v>
      </c>
      <c r="I12" s="30" t="s">
        <v>84</v>
      </c>
      <c r="J12" s="14" t="s">
        <v>298</v>
      </c>
      <c r="K12" s="14" t="s">
        <v>176</v>
      </c>
    </row>
    <row r="13" spans="2:11" ht="39" customHeight="1" x14ac:dyDescent="0.25">
      <c r="B13" s="75">
        <v>6</v>
      </c>
      <c r="C13" s="14" t="s">
        <v>37</v>
      </c>
      <c r="D13" s="10">
        <v>1977</v>
      </c>
      <c r="E13" s="76"/>
      <c r="F13" s="81">
        <f>G13*2659</f>
        <v>266165.89999999997</v>
      </c>
      <c r="G13" s="30">
        <v>100.1</v>
      </c>
      <c r="H13" s="14" t="s">
        <v>94</v>
      </c>
      <c r="I13" s="30"/>
      <c r="J13" s="14" t="s">
        <v>29</v>
      </c>
      <c r="K13" s="14" t="s">
        <v>36</v>
      </c>
    </row>
    <row r="14" spans="2:11" ht="39" customHeight="1" x14ac:dyDescent="0.25">
      <c r="B14" s="75">
        <v>7</v>
      </c>
      <c r="C14" s="14" t="s">
        <v>38</v>
      </c>
      <c r="D14" s="10" t="s">
        <v>71</v>
      </c>
      <c r="E14" s="76"/>
      <c r="F14" s="81">
        <f>G14*5318</f>
        <v>1595400</v>
      </c>
      <c r="G14" s="30">
        <v>300</v>
      </c>
      <c r="H14" s="14" t="s">
        <v>95</v>
      </c>
      <c r="I14" s="30" t="s">
        <v>84</v>
      </c>
      <c r="J14" s="14" t="s">
        <v>29</v>
      </c>
      <c r="K14" s="14" t="s">
        <v>39</v>
      </c>
    </row>
    <row r="15" spans="2:11" ht="39" customHeight="1" x14ac:dyDescent="0.25">
      <c r="B15" s="75">
        <v>8</v>
      </c>
      <c r="C15" s="14" t="s">
        <v>38</v>
      </c>
      <c r="D15" s="10">
        <v>1980</v>
      </c>
      <c r="E15" s="76"/>
      <c r="F15" s="81">
        <f t="shared" ref="F15:F17" si="1">G15*5318</f>
        <v>1405387.8599999999</v>
      </c>
      <c r="G15" s="30">
        <v>264.27</v>
      </c>
      <c r="H15" s="14" t="s">
        <v>95</v>
      </c>
      <c r="I15" s="30" t="s">
        <v>84</v>
      </c>
      <c r="J15" s="14" t="s">
        <v>29</v>
      </c>
      <c r="K15" s="14" t="s">
        <v>39</v>
      </c>
    </row>
    <row r="16" spans="2:11" ht="39" customHeight="1" x14ac:dyDescent="0.25">
      <c r="B16" s="75">
        <v>9</v>
      </c>
      <c r="C16" s="14" t="s">
        <v>38</v>
      </c>
      <c r="D16" s="10">
        <v>1980</v>
      </c>
      <c r="E16" s="76"/>
      <c r="F16" s="81">
        <f t="shared" si="1"/>
        <v>531800</v>
      </c>
      <c r="G16" s="30">
        <v>100</v>
      </c>
      <c r="H16" s="14" t="s">
        <v>95</v>
      </c>
      <c r="I16" s="30" t="s">
        <v>84</v>
      </c>
      <c r="J16" s="14" t="s">
        <v>29</v>
      </c>
      <c r="K16" s="14" t="s">
        <v>39</v>
      </c>
    </row>
    <row r="17" spans="2:11" ht="39" customHeight="1" x14ac:dyDescent="0.25">
      <c r="B17" s="75">
        <v>10</v>
      </c>
      <c r="C17" s="14" t="s">
        <v>40</v>
      </c>
      <c r="D17" s="30" t="s">
        <v>72</v>
      </c>
      <c r="E17" s="76"/>
      <c r="F17" s="81">
        <f t="shared" si="1"/>
        <v>1755790.8800000001</v>
      </c>
      <c r="G17" s="30">
        <v>330.16</v>
      </c>
      <c r="H17" s="14" t="s">
        <v>96</v>
      </c>
      <c r="I17" s="30" t="s">
        <v>84</v>
      </c>
      <c r="J17" s="14" t="s">
        <v>29</v>
      </c>
      <c r="K17" s="180" t="s">
        <v>41</v>
      </c>
    </row>
    <row r="18" spans="2:11" ht="27" customHeight="1" x14ac:dyDescent="0.25">
      <c r="B18" s="75">
        <v>11</v>
      </c>
      <c r="C18" s="77" t="s">
        <v>179</v>
      </c>
      <c r="D18" s="78" t="s">
        <v>167</v>
      </c>
      <c r="E18" s="82">
        <v>34861.379999999997</v>
      </c>
      <c r="F18" s="82"/>
      <c r="G18" s="80"/>
      <c r="H18" s="77"/>
      <c r="I18" s="80"/>
      <c r="J18" s="77"/>
      <c r="K18" s="181"/>
    </row>
    <row r="19" spans="2:11" ht="39" customHeight="1" x14ac:dyDescent="0.25">
      <c r="B19" s="75">
        <v>12</v>
      </c>
      <c r="C19" s="14" t="s">
        <v>37</v>
      </c>
      <c r="D19" s="10" t="s">
        <v>30</v>
      </c>
      <c r="E19" s="76"/>
      <c r="F19" s="81">
        <f>G19*2659</f>
        <v>260980.85</v>
      </c>
      <c r="G19" s="30">
        <v>98.15</v>
      </c>
      <c r="H19" s="14" t="s">
        <v>94</v>
      </c>
      <c r="I19" s="30"/>
      <c r="J19" s="14" t="s">
        <v>29</v>
      </c>
      <c r="K19" s="14" t="s">
        <v>41</v>
      </c>
    </row>
    <row r="20" spans="2:11" ht="39" customHeight="1" x14ac:dyDescent="0.25">
      <c r="B20" s="75">
        <v>13</v>
      </c>
      <c r="C20" s="14" t="s">
        <v>42</v>
      </c>
      <c r="D20" s="10" t="s">
        <v>73</v>
      </c>
      <c r="E20" s="76"/>
      <c r="F20" s="81">
        <f>G20*5618</f>
        <v>1345679.54</v>
      </c>
      <c r="G20" s="30">
        <v>239.53</v>
      </c>
      <c r="H20" s="14" t="s">
        <v>96</v>
      </c>
      <c r="I20" s="30" t="s">
        <v>84</v>
      </c>
      <c r="J20" s="14" t="s">
        <v>29</v>
      </c>
      <c r="K20" s="14" t="s">
        <v>43</v>
      </c>
    </row>
    <row r="21" spans="2:11" ht="39" customHeight="1" x14ac:dyDescent="0.25">
      <c r="B21" s="75">
        <v>14</v>
      </c>
      <c r="C21" s="14" t="s">
        <v>44</v>
      </c>
      <c r="D21" s="10">
        <v>2013</v>
      </c>
      <c r="E21" s="76"/>
      <c r="F21" s="81">
        <f>G21*5618</f>
        <v>1393264</v>
      </c>
      <c r="G21" s="30">
        <v>248</v>
      </c>
      <c r="H21" s="14" t="s">
        <v>45</v>
      </c>
      <c r="I21" s="30" t="s">
        <v>84</v>
      </c>
      <c r="J21" s="14" t="s">
        <v>29</v>
      </c>
      <c r="K21" s="14" t="s">
        <v>46</v>
      </c>
    </row>
    <row r="22" spans="2:11" ht="39" customHeight="1" x14ac:dyDescent="0.25">
      <c r="B22" s="75">
        <v>15</v>
      </c>
      <c r="C22" s="14" t="s">
        <v>47</v>
      </c>
      <c r="D22" s="10" t="s">
        <v>74</v>
      </c>
      <c r="E22" s="76">
        <v>2320090.92</v>
      </c>
      <c r="F22" s="81"/>
      <c r="G22" s="30">
        <v>214</v>
      </c>
      <c r="H22" s="14" t="s">
        <v>96</v>
      </c>
      <c r="I22" s="30" t="s">
        <v>84</v>
      </c>
      <c r="J22" s="14" t="s">
        <v>29</v>
      </c>
      <c r="K22" s="14" t="s">
        <v>48</v>
      </c>
    </row>
    <row r="23" spans="2:11" ht="39" customHeight="1" x14ac:dyDescent="0.25">
      <c r="B23" s="75">
        <v>16</v>
      </c>
      <c r="C23" s="14" t="s">
        <v>47</v>
      </c>
      <c r="D23" s="10" t="s">
        <v>75</v>
      </c>
      <c r="E23" s="76">
        <v>1241274.97</v>
      </c>
      <c r="F23" s="81"/>
      <c r="G23" s="30">
        <v>120</v>
      </c>
      <c r="H23" s="14" t="s">
        <v>96</v>
      </c>
      <c r="I23" s="30" t="s">
        <v>84</v>
      </c>
      <c r="J23" s="14" t="s">
        <v>29</v>
      </c>
      <c r="K23" s="14" t="s">
        <v>49</v>
      </c>
    </row>
    <row r="24" spans="2:11" ht="39" customHeight="1" x14ac:dyDescent="0.25">
      <c r="B24" s="75">
        <v>17</v>
      </c>
      <c r="C24" s="14" t="s">
        <v>50</v>
      </c>
      <c r="D24" s="10">
        <v>2017</v>
      </c>
      <c r="E24" s="76">
        <v>203715.86</v>
      </c>
      <c r="F24" s="81"/>
      <c r="G24" s="30">
        <v>79</v>
      </c>
      <c r="H24" s="14"/>
      <c r="I24" s="30" t="s">
        <v>84</v>
      </c>
      <c r="J24" s="14" t="s">
        <v>29</v>
      </c>
      <c r="K24" s="14" t="s">
        <v>51</v>
      </c>
    </row>
    <row r="25" spans="2:11" ht="96.6" x14ac:dyDescent="0.25">
      <c r="B25" s="75">
        <v>18</v>
      </c>
      <c r="C25" s="14" t="s">
        <v>76</v>
      </c>
      <c r="D25" s="10">
        <v>2017</v>
      </c>
      <c r="E25" s="76">
        <v>3487059.31</v>
      </c>
      <c r="F25" s="81"/>
      <c r="G25" s="30">
        <v>900.63</v>
      </c>
      <c r="H25" s="14"/>
      <c r="I25" s="30" t="s">
        <v>84</v>
      </c>
      <c r="J25" s="83" t="s">
        <v>79</v>
      </c>
      <c r="K25" s="14" t="s">
        <v>62</v>
      </c>
    </row>
    <row r="26" spans="2:11" ht="55.2" x14ac:dyDescent="0.25">
      <c r="B26" s="75">
        <v>19</v>
      </c>
      <c r="C26" s="14" t="s">
        <v>78</v>
      </c>
      <c r="D26" s="84">
        <v>2017</v>
      </c>
      <c r="E26" s="76"/>
      <c r="F26" s="85">
        <f>336*5318</f>
        <v>1786848</v>
      </c>
      <c r="G26" s="66" t="s">
        <v>77</v>
      </c>
      <c r="H26" s="14"/>
      <c r="I26" s="30" t="s">
        <v>84</v>
      </c>
      <c r="J26" s="83" t="s">
        <v>81</v>
      </c>
      <c r="K26" s="14" t="s">
        <v>80</v>
      </c>
    </row>
    <row r="27" spans="2:11" ht="82.8" x14ac:dyDescent="0.25">
      <c r="B27" s="75">
        <v>20</v>
      </c>
      <c r="C27" s="14" t="s">
        <v>33</v>
      </c>
      <c r="D27" s="84">
        <v>2017</v>
      </c>
      <c r="E27" s="76"/>
      <c r="F27" s="85">
        <f>G27*5318</f>
        <v>473302</v>
      </c>
      <c r="G27" s="30">
        <v>89</v>
      </c>
      <c r="H27" s="14"/>
      <c r="I27" s="30" t="s">
        <v>84</v>
      </c>
      <c r="J27" s="83" t="s">
        <v>83</v>
      </c>
      <c r="K27" s="14" t="s">
        <v>82</v>
      </c>
    </row>
    <row r="28" spans="2:11" x14ac:dyDescent="0.25">
      <c r="B28" s="75">
        <v>21</v>
      </c>
      <c r="C28" s="14" t="s">
        <v>126</v>
      </c>
      <c r="D28" s="84">
        <v>2020</v>
      </c>
      <c r="E28" s="76">
        <v>557882.52</v>
      </c>
      <c r="F28" s="85"/>
      <c r="G28" s="66">
        <v>218.07</v>
      </c>
      <c r="H28" s="14"/>
      <c r="I28" s="30" t="s">
        <v>84</v>
      </c>
      <c r="J28" s="14" t="s">
        <v>29</v>
      </c>
      <c r="K28" s="14" t="s">
        <v>127</v>
      </c>
    </row>
    <row r="29" spans="2:11" x14ac:dyDescent="0.25">
      <c r="B29" s="75">
        <v>22</v>
      </c>
      <c r="C29" s="14" t="s">
        <v>128</v>
      </c>
      <c r="D29" s="84">
        <v>2020</v>
      </c>
      <c r="E29" s="76">
        <v>386148.4</v>
      </c>
      <c r="F29" s="85"/>
      <c r="G29" s="66">
        <v>221.81</v>
      </c>
      <c r="H29" s="14"/>
      <c r="I29" s="30" t="s">
        <v>84</v>
      </c>
      <c r="J29" s="14" t="s">
        <v>29</v>
      </c>
      <c r="K29" s="14" t="s">
        <v>129</v>
      </c>
    </row>
    <row r="30" spans="2:11" ht="43.2" x14ac:dyDescent="0.25">
      <c r="B30" s="75">
        <v>23</v>
      </c>
      <c r="C30" s="86" t="s">
        <v>169</v>
      </c>
      <c r="D30" s="80">
        <v>2018</v>
      </c>
      <c r="E30" s="87">
        <v>99079.75</v>
      </c>
      <c r="F30" s="87"/>
      <c r="G30" s="80"/>
      <c r="H30" s="77"/>
      <c r="I30" s="77"/>
      <c r="J30" s="77"/>
      <c r="K30" s="77" t="s">
        <v>55</v>
      </c>
    </row>
    <row r="31" spans="2:11" ht="43.2" x14ac:dyDescent="0.25">
      <c r="B31" s="75">
        <v>24</v>
      </c>
      <c r="C31" s="77" t="s">
        <v>165</v>
      </c>
      <c r="D31" s="88">
        <v>2023</v>
      </c>
      <c r="E31" s="79">
        <f>2041624.44-E32</f>
        <v>1891054.44</v>
      </c>
      <c r="F31" s="89"/>
      <c r="G31" s="90"/>
      <c r="H31" s="77"/>
      <c r="I31" s="80"/>
      <c r="J31" s="77"/>
      <c r="K31" s="77" t="s">
        <v>148</v>
      </c>
    </row>
    <row r="32" spans="2:11" ht="28.8" x14ac:dyDescent="0.25">
      <c r="B32" s="75">
        <v>25</v>
      </c>
      <c r="C32" s="77" t="s">
        <v>164</v>
      </c>
      <c r="D32" s="88">
        <v>2023</v>
      </c>
      <c r="E32" s="79">
        <v>150570</v>
      </c>
      <c r="F32" s="89"/>
      <c r="G32" s="90"/>
      <c r="H32" s="77"/>
      <c r="I32" s="80"/>
      <c r="J32" s="77"/>
      <c r="K32" s="77" t="s">
        <v>148</v>
      </c>
    </row>
    <row r="33" spans="1:12" x14ac:dyDescent="0.25">
      <c r="B33" s="75">
        <v>26</v>
      </c>
      <c r="C33" s="77" t="s">
        <v>178</v>
      </c>
      <c r="D33" s="88">
        <v>2024</v>
      </c>
      <c r="E33" s="79">
        <v>3075000</v>
      </c>
      <c r="F33" s="89"/>
      <c r="G33" s="90"/>
      <c r="H33" s="77"/>
      <c r="I33" s="80"/>
      <c r="J33" s="77"/>
      <c r="K33" s="77"/>
    </row>
    <row r="34" spans="1:12" ht="17.25" customHeight="1" x14ac:dyDescent="0.25">
      <c r="B34" s="179" t="s">
        <v>6</v>
      </c>
      <c r="C34" s="179"/>
      <c r="D34" s="179"/>
      <c r="E34" s="38">
        <f>SUM(E8:E33)</f>
        <v>13482454.199999999</v>
      </c>
      <c r="F34" s="38">
        <f>SUM(F8:F29)</f>
        <v>17545771.170000002</v>
      </c>
      <c r="G34" s="38"/>
      <c r="H34" s="91"/>
      <c r="I34" s="91"/>
      <c r="J34" s="92"/>
      <c r="K34" s="93"/>
    </row>
    <row r="35" spans="1:12" ht="16.5" customHeight="1" x14ac:dyDescent="0.25">
      <c r="A35" s="170" t="s">
        <v>12</v>
      </c>
      <c r="B35" s="94" t="s">
        <v>22</v>
      </c>
      <c r="C35" s="174" t="s">
        <v>26</v>
      </c>
      <c r="D35" s="175"/>
      <c r="E35" s="175"/>
      <c r="F35" s="175"/>
      <c r="G35" s="175"/>
      <c r="H35" s="175"/>
      <c r="I35" s="175"/>
      <c r="J35" s="175"/>
      <c r="K35" s="175"/>
    </row>
    <row r="36" spans="1:12" ht="39" customHeight="1" x14ac:dyDescent="0.25">
      <c r="A36" s="170"/>
      <c r="B36" s="95">
        <v>1</v>
      </c>
      <c r="C36" s="96" t="s">
        <v>53</v>
      </c>
      <c r="D36" s="97">
        <v>2003</v>
      </c>
      <c r="E36" s="98"/>
      <c r="F36" s="99">
        <f>G36*5318</f>
        <v>4262908.8</v>
      </c>
      <c r="G36" s="97">
        <v>801.6</v>
      </c>
      <c r="H36" s="30"/>
      <c r="I36" s="30"/>
      <c r="J36" s="96" t="s">
        <v>54</v>
      </c>
      <c r="K36" s="14" t="s">
        <v>55</v>
      </c>
    </row>
    <row r="37" spans="1:12" ht="39" customHeight="1" x14ac:dyDescent="0.25">
      <c r="A37" s="170"/>
      <c r="B37" s="100">
        <v>2</v>
      </c>
      <c r="C37" s="101" t="s">
        <v>56</v>
      </c>
      <c r="D37" s="97">
        <v>1977</v>
      </c>
      <c r="E37" s="102"/>
      <c r="F37" s="99">
        <f t="shared" ref="F37:F38" si="2">G37*5318</f>
        <v>3867728.2199999997</v>
      </c>
      <c r="G37" s="97">
        <v>727.29</v>
      </c>
      <c r="H37" s="96"/>
      <c r="I37" s="96"/>
      <c r="J37" s="96" t="s">
        <v>54</v>
      </c>
      <c r="K37" s="96" t="s">
        <v>55</v>
      </c>
    </row>
    <row r="38" spans="1:12" ht="39" customHeight="1" x14ac:dyDescent="0.25">
      <c r="A38" s="170"/>
      <c r="B38" s="95">
        <v>3</v>
      </c>
      <c r="C38" s="101" t="s">
        <v>57</v>
      </c>
      <c r="D38" s="97">
        <v>1977</v>
      </c>
      <c r="E38" s="102"/>
      <c r="F38" s="99">
        <f t="shared" si="2"/>
        <v>2393100</v>
      </c>
      <c r="G38" s="97">
        <v>450</v>
      </c>
      <c r="H38" s="96"/>
      <c r="I38" s="96"/>
      <c r="J38" s="96" t="s">
        <v>54</v>
      </c>
      <c r="K38" s="96" t="s">
        <v>55</v>
      </c>
    </row>
    <row r="39" spans="1:12" ht="39" customHeight="1" x14ac:dyDescent="0.25">
      <c r="A39" s="170"/>
      <c r="B39" s="100">
        <v>4</v>
      </c>
      <c r="C39" s="101" t="s">
        <v>58</v>
      </c>
      <c r="D39" s="97">
        <v>1977</v>
      </c>
      <c r="E39" s="102">
        <v>26923.1</v>
      </c>
      <c r="F39" s="102"/>
      <c r="G39" s="97">
        <v>7364</v>
      </c>
      <c r="H39" s="96"/>
      <c r="I39" s="96"/>
      <c r="J39" s="96"/>
      <c r="K39" s="96" t="s">
        <v>55</v>
      </c>
    </row>
    <row r="40" spans="1:12" ht="39" customHeight="1" x14ac:dyDescent="0.25">
      <c r="A40" s="170"/>
      <c r="B40" s="95">
        <v>5</v>
      </c>
      <c r="C40" s="103" t="s">
        <v>146</v>
      </c>
      <c r="D40" s="10">
        <v>2020</v>
      </c>
      <c r="E40" s="81">
        <v>265575.14</v>
      </c>
      <c r="F40" s="81"/>
      <c r="G40" s="30">
        <v>1450</v>
      </c>
      <c r="H40" s="103"/>
      <c r="I40" s="103"/>
      <c r="J40" s="33"/>
      <c r="K40" s="103" t="s">
        <v>55</v>
      </c>
    </row>
    <row r="41" spans="1:12" x14ac:dyDescent="0.25">
      <c r="A41" s="170"/>
      <c r="B41" s="171" t="s">
        <v>6</v>
      </c>
      <c r="C41" s="172"/>
      <c r="D41" s="173"/>
      <c r="E41" s="104">
        <f>SUM(E36:E40)</f>
        <v>292498.24</v>
      </c>
      <c r="F41" s="38">
        <f>SUM(F36:F40)</f>
        <v>10523737.02</v>
      </c>
      <c r="G41" s="104"/>
      <c r="H41" s="105"/>
      <c r="I41" s="105"/>
      <c r="J41" s="106"/>
      <c r="K41" s="107"/>
    </row>
    <row r="42" spans="1:12" ht="17.25" customHeight="1" x14ac:dyDescent="0.25">
      <c r="B42" s="74" t="s">
        <v>23</v>
      </c>
      <c r="C42" s="174" t="s">
        <v>27</v>
      </c>
      <c r="D42" s="175"/>
      <c r="E42" s="175"/>
      <c r="F42" s="175"/>
      <c r="G42" s="175"/>
      <c r="H42" s="175"/>
      <c r="I42" s="175"/>
      <c r="J42" s="175"/>
      <c r="K42" s="175"/>
    </row>
    <row r="43" spans="1:12" ht="39" customHeight="1" x14ac:dyDescent="0.25">
      <c r="A43" s="108">
        <v>1</v>
      </c>
      <c r="B43" s="10">
        <v>1</v>
      </c>
      <c r="C43" s="168" t="s">
        <v>61</v>
      </c>
      <c r="D43" s="169"/>
      <c r="E43" s="169"/>
      <c r="F43" s="169"/>
      <c r="G43" s="169"/>
      <c r="H43" s="110"/>
      <c r="I43" s="110"/>
      <c r="J43" s="111"/>
      <c r="K43" s="112"/>
      <c r="L43" s="58"/>
    </row>
    <row r="44" spans="1:12" ht="17.25" customHeight="1" x14ac:dyDescent="0.25">
      <c r="B44" s="171" t="s">
        <v>6</v>
      </c>
      <c r="C44" s="172"/>
      <c r="D44" s="173"/>
      <c r="E44" s="113"/>
      <c r="F44" s="113">
        <f>SUM(F43)</f>
        <v>0</v>
      </c>
      <c r="G44" s="38"/>
      <c r="H44" s="92"/>
      <c r="I44" s="92"/>
      <c r="J44" s="92"/>
      <c r="K44" s="93"/>
    </row>
    <row r="45" spans="1:12" x14ac:dyDescent="0.25">
      <c r="B45" s="74" t="s">
        <v>24</v>
      </c>
      <c r="C45" s="42" t="s">
        <v>28</v>
      </c>
      <c r="D45" s="42"/>
      <c r="E45" s="43"/>
      <c r="F45" s="43"/>
      <c r="G45" s="43"/>
      <c r="H45" s="114"/>
      <c r="I45" s="114"/>
      <c r="J45" s="26"/>
      <c r="K45" s="39"/>
    </row>
    <row r="46" spans="1:12" ht="39" customHeight="1" x14ac:dyDescent="0.25">
      <c r="A46" s="108">
        <v>1</v>
      </c>
      <c r="B46" s="10">
        <v>1</v>
      </c>
      <c r="C46" s="168" t="s">
        <v>89</v>
      </c>
      <c r="D46" s="169"/>
      <c r="E46" s="169"/>
      <c r="F46" s="169"/>
      <c r="G46" s="169"/>
      <c r="H46" s="115"/>
      <c r="I46" s="115"/>
      <c r="J46" s="109"/>
      <c r="K46" s="116"/>
    </row>
    <row r="47" spans="1:12" ht="17.25" customHeight="1" x14ac:dyDescent="0.25">
      <c r="B47" s="171" t="s">
        <v>6</v>
      </c>
      <c r="C47" s="172"/>
      <c r="D47" s="173"/>
      <c r="E47" s="113"/>
      <c r="F47" s="113">
        <f>SUM(F46)</f>
        <v>0</v>
      </c>
      <c r="G47" s="38"/>
      <c r="H47" s="92"/>
      <c r="I47" s="92"/>
      <c r="J47" s="92"/>
      <c r="K47" s="93"/>
    </row>
    <row r="48" spans="1:12" ht="17.25" customHeight="1" x14ac:dyDescent="0.25">
      <c r="B48" s="74" t="s">
        <v>110</v>
      </c>
      <c r="C48" s="42" t="s">
        <v>113</v>
      </c>
      <c r="D48" s="42"/>
      <c r="E48" s="43"/>
      <c r="F48" s="43"/>
      <c r="G48" s="43"/>
      <c r="H48" s="114"/>
      <c r="I48" s="114"/>
      <c r="J48" s="26"/>
      <c r="K48" s="39"/>
    </row>
    <row r="49" spans="2:11" ht="17.25" customHeight="1" x14ac:dyDescent="0.25">
      <c r="B49" s="10">
        <v>1</v>
      </c>
      <c r="C49" s="168"/>
      <c r="D49" s="169"/>
      <c r="E49" s="169"/>
      <c r="F49" s="169"/>
      <c r="G49" s="169"/>
      <c r="H49" s="115"/>
      <c r="I49" s="115"/>
      <c r="J49" s="109"/>
      <c r="K49" s="116"/>
    </row>
    <row r="50" spans="2:11" ht="17.25" customHeight="1" x14ac:dyDescent="0.25">
      <c r="B50" s="171" t="s">
        <v>6</v>
      </c>
      <c r="C50" s="172"/>
      <c r="D50" s="173"/>
      <c r="E50" s="113"/>
      <c r="F50" s="113">
        <f>SUM(F49)</f>
        <v>0</v>
      </c>
      <c r="G50" s="38"/>
      <c r="H50" s="92"/>
      <c r="I50" s="92"/>
      <c r="J50" s="92"/>
      <c r="K50" s="93"/>
    </row>
    <row r="51" spans="2:11" ht="17.25" customHeight="1" x14ac:dyDescent="0.25">
      <c r="B51" s="74" t="s">
        <v>111</v>
      </c>
      <c r="C51" s="42" t="s">
        <v>112</v>
      </c>
      <c r="D51" s="42"/>
      <c r="E51" s="43"/>
      <c r="F51" s="43"/>
      <c r="G51" s="43"/>
      <c r="H51" s="114"/>
      <c r="I51" s="114"/>
      <c r="J51" s="26"/>
      <c r="K51" s="39"/>
    </row>
    <row r="52" spans="2:11" ht="17.25" customHeight="1" x14ac:dyDescent="0.25">
      <c r="B52" s="10">
        <v>1</v>
      </c>
      <c r="C52" s="168"/>
      <c r="D52" s="169"/>
      <c r="E52" s="169"/>
      <c r="F52" s="169"/>
      <c r="G52" s="169"/>
      <c r="H52" s="115"/>
      <c r="I52" s="115"/>
      <c r="J52" s="109"/>
      <c r="K52" s="116"/>
    </row>
    <row r="53" spans="2:11" ht="17.25" customHeight="1" x14ac:dyDescent="0.25">
      <c r="B53" s="171" t="s">
        <v>6</v>
      </c>
      <c r="C53" s="172"/>
      <c r="D53" s="173"/>
      <c r="E53" s="113"/>
      <c r="F53" s="113">
        <f>SUM(F52)</f>
        <v>0</v>
      </c>
      <c r="G53" s="38"/>
      <c r="H53" s="92"/>
      <c r="I53" s="92"/>
      <c r="J53" s="92"/>
      <c r="K53" s="93"/>
    </row>
    <row r="54" spans="2:11" ht="17.25" customHeight="1" x14ac:dyDescent="0.25">
      <c r="B54" s="25"/>
      <c r="C54" s="25"/>
      <c r="D54" s="25"/>
      <c r="E54" s="117"/>
      <c r="F54" s="117"/>
      <c r="G54" s="53"/>
      <c r="H54" s="118"/>
      <c r="I54" s="118"/>
      <c r="J54" s="118"/>
      <c r="K54" s="72"/>
    </row>
    <row r="55" spans="2:11" x14ac:dyDescent="0.25">
      <c r="B55" s="119"/>
    </row>
    <row r="56" spans="2:11" ht="18" x14ac:dyDescent="0.25">
      <c r="D56" s="120" t="s">
        <v>90</v>
      </c>
      <c r="E56" s="121">
        <f>E34+F34+F41+E41</f>
        <v>41844460.630000003</v>
      </c>
    </row>
    <row r="69" spans="1:1" x14ac:dyDescent="0.25">
      <c r="A69" s="170" t="s">
        <v>13</v>
      </c>
    </row>
    <row r="70" spans="1:1" x14ac:dyDescent="0.25">
      <c r="A70" s="170"/>
    </row>
    <row r="71" spans="1:1" x14ac:dyDescent="0.25">
      <c r="A71" s="170"/>
    </row>
  </sheetData>
  <mergeCells count="18">
    <mergeCell ref="B5:K5"/>
    <mergeCell ref="B41:D41"/>
    <mergeCell ref="B34:D34"/>
    <mergeCell ref="C7:K7"/>
    <mergeCell ref="C43:G43"/>
    <mergeCell ref="K17:K18"/>
    <mergeCell ref="K8:K9"/>
    <mergeCell ref="C46:G46"/>
    <mergeCell ref="A69:A71"/>
    <mergeCell ref="A35:A41"/>
    <mergeCell ref="B44:D44"/>
    <mergeCell ref="B47:D47"/>
    <mergeCell ref="C42:K42"/>
    <mergeCell ref="C35:K35"/>
    <mergeCell ref="C49:G49"/>
    <mergeCell ref="C52:G52"/>
    <mergeCell ref="B50:D50"/>
    <mergeCell ref="B53:D53"/>
  </mergeCells>
  <phoneticPr fontId="0" type="noConversion"/>
  <printOptions horizontalCentered="1"/>
  <pageMargins left="0.23622047244094491" right="0.59055118110236227" top="0.9055118110236221" bottom="0.19685039370078741" header="0.47244094488188981" footer="0.43307086614173229"/>
  <pageSetup paperSize="9" scale="58" fitToHeight="2" orientation="landscape" r:id="rId1"/>
  <headerFooter alignWithMargins="0">
    <oddHeader>&amp;R&amp;"Arial,Pogrubiony"&amp;12&amp;UZałącznik nr 1
&amp;"Arial,Pogrubiona kursywa"&amp;UWykaz budynków i budowli</oddHeader>
  </headerFooter>
  <rowBreaks count="2" manualBreakCount="2">
    <brk id="54" min="1" max="10" man="1"/>
    <brk id="55" min="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pageSetUpPr fitToPage="1"/>
  </sheetPr>
  <dimension ref="A1:G139"/>
  <sheetViews>
    <sheetView topLeftCell="A127" zoomScaleNormal="100" zoomScaleSheetLayoutView="100" workbookViewId="0">
      <selection activeCell="D1" sqref="D1:D2"/>
    </sheetView>
  </sheetViews>
  <sheetFormatPr defaultColWidth="9.109375" defaultRowHeight="14.4" x14ac:dyDescent="0.3"/>
  <cols>
    <col min="1" max="1" width="5" style="1" customWidth="1"/>
    <col min="2" max="2" width="48.44140625" style="20" customWidth="1"/>
    <col min="3" max="3" width="17.109375" style="21" customWidth="1"/>
    <col min="4" max="4" width="19.88671875" style="61" customWidth="1"/>
    <col min="5" max="5" width="13.88671875" style="2" bestFit="1" customWidth="1"/>
    <col min="6" max="6" width="9.109375" style="2"/>
    <col min="7" max="7" width="13.88671875" style="2" bestFit="1" customWidth="1"/>
    <col min="8" max="16384" width="9.109375" style="2"/>
  </cols>
  <sheetData>
    <row r="1" spans="1:5" x14ac:dyDescent="0.3">
      <c r="A1" s="19"/>
      <c r="D1" s="22" t="s">
        <v>130</v>
      </c>
    </row>
    <row r="2" spans="1:5" x14ac:dyDescent="0.3">
      <c r="A2" s="19"/>
      <c r="D2" s="22" t="s">
        <v>9</v>
      </c>
    </row>
    <row r="3" spans="1:5" x14ac:dyDescent="0.3">
      <c r="A3" s="19"/>
      <c r="D3" s="22"/>
    </row>
    <row r="4" spans="1:5" x14ac:dyDescent="0.3">
      <c r="A4" s="8" t="s">
        <v>0</v>
      </c>
      <c r="B4" s="8" t="s">
        <v>2</v>
      </c>
      <c r="C4" s="8" t="s">
        <v>3</v>
      </c>
      <c r="D4" s="24" t="s">
        <v>1</v>
      </c>
    </row>
    <row r="5" spans="1:5" x14ac:dyDescent="0.3">
      <c r="A5" s="182" t="s">
        <v>19</v>
      </c>
      <c r="B5" s="182"/>
      <c r="C5" s="182"/>
      <c r="D5" s="182"/>
      <c r="E5" s="27"/>
    </row>
    <row r="6" spans="1:5" x14ac:dyDescent="0.3">
      <c r="A6" s="28">
        <v>1</v>
      </c>
      <c r="B6" s="29" t="s">
        <v>52</v>
      </c>
      <c r="C6" s="30">
        <v>2018</v>
      </c>
      <c r="D6" s="31">
        <v>3074.8</v>
      </c>
    </row>
    <row r="7" spans="1:5" x14ac:dyDescent="0.3">
      <c r="A7" s="32">
        <v>2</v>
      </c>
      <c r="B7" s="29" t="s">
        <v>52</v>
      </c>
      <c r="C7" s="30">
        <v>2018</v>
      </c>
      <c r="D7" s="31">
        <v>2640.86</v>
      </c>
    </row>
    <row r="8" spans="1:5" x14ac:dyDescent="0.3">
      <c r="A8" s="28">
        <v>3</v>
      </c>
      <c r="B8" s="29" t="s">
        <v>52</v>
      </c>
      <c r="C8" s="30">
        <v>2018</v>
      </c>
      <c r="D8" s="31">
        <v>1100</v>
      </c>
    </row>
    <row r="9" spans="1:5" x14ac:dyDescent="0.3">
      <c r="A9" s="32">
        <v>4</v>
      </c>
      <c r="B9" s="33" t="s">
        <v>52</v>
      </c>
      <c r="C9" s="30">
        <v>2018</v>
      </c>
      <c r="D9" s="31">
        <v>2300</v>
      </c>
    </row>
    <row r="10" spans="1:5" x14ac:dyDescent="0.3">
      <c r="A10" s="28">
        <v>5</v>
      </c>
      <c r="B10" s="33" t="s">
        <v>52</v>
      </c>
      <c r="C10" s="30">
        <v>2020</v>
      </c>
      <c r="D10" s="31">
        <v>3815</v>
      </c>
    </row>
    <row r="11" spans="1:5" x14ac:dyDescent="0.3">
      <c r="A11" s="32">
        <v>6</v>
      </c>
      <c r="B11" s="33" t="s">
        <v>52</v>
      </c>
      <c r="C11" s="30">
        <v>2020</v>
      </c>
      <c r="D11" s="31">
        <v>1500</v>
      </c>
    </row>
    <row r="12" spans="1:5" x14ac:dyDescent="0.3">
      <c r="A12" s="28">
        <v>7</v>
      </c>
      <c r="B12" s="33" t="s">
        <v>52</v>
      </c>
      <c r="C12" s="30">
        <v>2020</v>
      </c>
      <c r="D12" s="31">
        <v>1500</v>
      </c>
    </row>
    <row r="13" spans="1:5" x14ac:dyDescent="0.3">
      <c r="A13" s="32">
        <v>8</v>
      </c>
      <c r="B13" s="29" t="s">
        <v>52</v>
      </c>
      <c r="C13" s="34">
        <v>2020</v>
      </c>
      <c r="D13" s="35">
        <v>1500</v>
      </c>
    </row>
    <row r="14" spans="1:5" x14ac:dyDescent="0.3">
      <c r="A14" s="28">
        <v>9</v>
      </c>
      <c r="B14" s="36" t="s">
        <v>52</v>
      </c>
      <c r="C14" s="10">
        <v>2022</v>
      </c>
      <c r="D14" s="37">
        <v>4046.7</v>
      </c>
    </row>
    <row r="15" spans="1:5" x14ac:dyDescent="0.3">
      <c r="A15" s="179" t="s">
        <v>6</v>
      </c>
      <c r="B15" s="179"/>
      <c r="C15" s="179"/>
      <c r="D15" s="38">
        <f>SUM(D6:D14)</f>
        <v>21477.360000000001</v>
      </c>
    </row>
    <row r="16" spans="1:5" ht="12.75" customHeight="1" x14ac:dyDescent="0.3">
      <c r="A16" s="182" t="s">
        <v>85</v>
      </c>
      <c r="B16" s="183"/>
      <c r="C16" s="183"/>
      <c r="D16" s="183"/>
    </row>
    <row r="17" spans="1:4" x14ac:dyDescent="0.3">
      <c r="A17" s="30">
        <v>1</v>
      </c>
      <c r="B17" s="4" t="s">
        <v>59</v>
      </c>
      <c r="C17" s="3">
        <v>2018</v>
      </c>
      <c r="D17" s="40">
        <v>2833.32</v>
      </c>
    </row>
    <row r="18" spans="1:4" x14ac:dyDescent="0.3">
      <c r="A18" s="30">
        <v>2</v>
      </c>
      <c r="B18" s="4" t="s">
        <v>59</v>
      </c>
      <c r="C18" s="3">
        <v>2018</v>
      </c>
      <c r="D18" s="40">
        <v>2833.34</v>
      </c>
    </row>
    <row r="19" spans="1:4" x14ac:dyDescent="0.3">
      <c r="A19" s="30">
        <v>3</v>
      </c>
      <c r="B19" s="4" t="s">
        <v>59</v>
      </c>
      <c r="C19" s="3">
        <v>2018</v>
      </c>
      <c r="D19" s="40">
        <v>2833.34</v>
      </c>
    </row>
    <row r="20" spans="1:4" x14ac:dyDescent="0.3">
      <c r="A20" s="30">
        <v>4</v>
      </c>
      <c r="B20" s="4" t="s">
        <v>100</v>
      </c>
      <c r="C20" s="3">
        <v>2018</v>
      </c>
      <c r="D20" s="40">
        <v>3000</v>
      </c>
    </row>
    <row r="21" spans="1:4" x14ac:dyDescent="0.3">
      <c r="A21" s="30">
        <v>5</v>
      </c>
      <c r="B21" s="4" t="s">
        <v>100</v>
      </c>
      <c r="C21" s="3">
        <v>2018</v>
      </c>
      <c r="D21" s="40">
        <v>3000</v>
      </c>
    </row>
    <row r="22" spans="1:4" x14ac:dyDescent="0.3">
      <c r="A22" s="30">
        <v>6</v>
      </c>
      <c r="B22" s="4" t="s">
        <v>100</v>
      </c>
      <c r="C22" s="3">
        <v>2018</v>
      </c>
      <c r="D22" s="40">
        <v>3000</v>
      </c>
    </row>
    <row r="23" spans="1:4" x14ac:dyDescent="0.3">
      <c r="A23" s="30">
        <v>7</v>
      </c>
      <c r="B23" s="4" t="s">
        <v>102</v>
      </c>
      <c r="C23" s="30">
        <v>2019</v>
      </c>
      <c r="D23" s="41">
        <v>2017</v>
      </c>
    </row>
    <row r="24" spans="1:4" x14ac:dyDescent="0.3">
      <c r="A24" s="30">
        <v>8</v>
      </c>
      <c r="B24" s="4" t="s">
        <v>102</v>
      </c>
      <c r="C24" s="30">
        <v>2019</v>
      </c>
      <c r="D24" s="41">
        <v>1439</v>
      </c>
    </row>
    <row r="25" spans="1:4" x14ac:dyDescent="0.3">
      <c r="A25" s="30">
        <v>9</v>
      </c>
      <c r="B25" s="4" t="s">
        <v>103</v>
      </c>
      <c r="C25" s="3">
        <v>2020</v>
      </c>
      <c r="D25" s="5">
        <v>4428</v>
      </c>
    </row>
    <row r="26" spans="1:4" x14ac:dyDescent="0.3">
      <c r="A26" s="30">
        <v>10</v>
      </c>
      <c r="B26" s="4" t="s">
        <v>133</v>
      </c>
      <c r="C26" s="30">
        <v>2021</v>
      </c>
      <c r="D26" s="41">
        <v>6900</v>
      </c>
    </row>
    <row r="27" spans="1:4" x14ac:dyDescent="0.3">
      <c r="A27" s="30">
        <v>11</v>
      </c>
      <c r="B27" s="4" t="s">
        <v>134</v>
      </c>
      <c r="C27" s="30">
        <v>2021</v>
      </c>
      <c r="D27" s="41">
        <v>8345</v>
      </c>
    </row>
    <row r="28" spans="1:4" x14ac:dyDescent="0.3">
      <c r="A28" s="30">
        <v>12</v>
      </c>
      <c r="B28" s="4" t="s">
        <v>135</v>
      </c>
      <c r="C28" s="30">
        <v>2021</v>
      </c>
      <c r="D28" s="41">
        <v>7633.3</v>
      </c>
    </row>
    <row r="29" spans="1:4" x14ac:dyDescent="0.3">
      <c r="A29" s="30">
        <v>13</v>
      </c>
      <c r="B29" s="4" t="s">
        <v>136</v>
      </c>
      <c r="C29" s="30">
        <v>2021</v>
      </c>
      <c r="D29" s="41">
        <v>899</v>
      </c>
    </row>
    <row r="30" spans="1:4" x14ac:dyDescent="0.3">
      <c r="A30" s="30">
        <v>14</v>
      </c>
      <c r="B30" s="4" t="s">
        <v>137</v>
      </c>
      <c r="C30" s="30">
        <v>2021</v>
      </c>
      <c r="D30" s="41">
        <v>2689</v>
      </c>
    </row>
    <row r="31" spans="1:4" x14ac:dyDescent="0.3">
      <c r="A31" s="30">
        <v>15</v>
      </c>
      <c r="B31" s="4" t="s">
        <v>60</v>
      </c>
      <c r="C31" s="3">
        <v>2021</v>
      </c>
      <c r="D31" s="40">
        <v>2999</v>
      </c>
    </row>
    <row r="32" spans="1:4" x14ac:dyDescent="0.3">
      <c r="A32" s="30">
        <v>16</v>
      </c>
      <c r="B32" s="4" t="s">
        <v>152</v>
      </c>
      <c r="C32" s="30">
        <v>2023</v>
      </c>
      <c r="D32" s="41">
        <v>3999</v>
      </c>
    </row>
    <row r="33" spans="1:4" x14ac:dyDescent="0.3">
      <c r="A33" s="30">
        <v>17</v>
      </c>
      <c r="B33" s="4" t="s">
        <v>153</v>
      </c>
      <c r="C33" s="3">
        <v>2023</v>
      </c>
      <c r="D33" s="40">
        <v>7995</v>
      </c>
    </row>
    <row r="34" spans="1:4" ht="12.75" customHeight="1" x14ac:dyDescent="0.3">
      <c r="A34" s="179" t="s">
        <v>6</v>
      </c>
      <c r="B34" s="179"/>
      <c r="C34" s="179"/>
      <c r="D34" s="38">
        <f>SUM(D17:D33)</f>
        <v>66843.3</v>
      </c>
    </row>
    <row r="35" spans="1:4" ht="12.75" customHeight="1" x14ac:dyDescent="0.3">
      <c r="A35" s="174" t="s">
        <v>86</v>
      </c>
      <c r="B35" s="175"/>
      <c r="C35" s="175"/>
      <c r="D35" s="175"/>
    </row>
    <row r="36" spans="1:4" x14ac:dyDescent="0.3">
      <c r="A36" s="30">
        <v>1</v>
      </c>
      <c r="B36" s="44" t="s">
        <v>97</v>
      </c>
      <c r="C36" s="45">
        <v>2018</v>
      </c>
      <c r="D36" s="46">
        <v>269</v>
      </c>
    </row>
    <row r="37" spans="1:4" x14ac:dyDescent="0.3">
      <c r="A37" s="30">
        <v>2</v>
      </c>
      <c r="B37" s="44" t="s">
        <v>98</v>
      </c>
      <c r="C37" s="45">
        <v>2018</v>
      </c>
      <c r="D37" s="46">
        <v>680</v>
      </c>
    </row>
    <row r="38" spans="1:4" ht="12.75" customHeight="1" x14ac:dyDescent="0.3">
      <c r="A38" s="179" t="s">
        <v>6</v>
      </c>
      <c r="B38" s="179"/>
      <c r="C38" s="179"/>
      <c r="D38" s="38">
        <f>SUM(D36:D37)</f>
        <v>949</v>
      </c>
    </row>
    <row r="39" spans="1:4" ht="12.75" customHeight="1" x14ac:dyDescent="0.3">
      <c r="A39" s="174" t="s">
        <v>138</v>
      </c>
      <c r="B39" s="175"/>
      <c r="C39" s="175"/>
      <c r="D39" s="175"/>
    </row>
    <row r="40" spans="1:4" ht="12.75" customHeight="1" x14ac:dyDescent="0.3">
      <c r="A40" s="30">
        <v>1</v>
      </c>
      <c r="B40" s="47" t="s">
        <v>139</v>
      </c>
      <c r="C40" s="30">
        <v>2021</v>
      </c>
      <c r="D40" s="48">
        <v>3198</v>
      </c>
    </row>
    <row r="41" spans="1:4" ht="12.75" customHeight="1" x14ac:dyDescent="0.3">
      <c r="A41" s="30">
        <v>2</v>
      </c>
      <c r="B41" s="49" t="s">
        <v>140</v>
      </c>
      <c r="C41" s="30">
        <v>2021</v>
      </c>
      <c r="D41" s="50">
        <v>2400</v>
      </c>
    </row>
    <row r="42" spans="1:4" ht="12.75" customHeight="1" x14ac:dyDescent="0.3">
      <c r="A42" s="179"/>
      <c r="B42" s="179"/>
      <c r="C42" s="179"/>
      <c r="D42" s="38">
        <f>SUM(D40:D41)</f>
        <v>5598</v>
      </c>
    </row>
    <row r="43" spans="1:4" ht="12.75" customHeight="1" x14ac:dyDescent="0.3">
      <c r="A43" s="182" t="s">
        <v>87</v>
      </c>
      <c r="B43" s="182"/>
      <c r="C43" s="182"/>
      <c r="D43" s="182"/>
    </row>
    <row r="44" spans="1:4" x14ac:dyDescent="0.3">
      <c r="A44" s="30">
        <v>1</v>
      </c>
      <c r="B44" s="33" t="s">
        <v>141</v>
      </c>
      <c r="C44" s="30">
        <v>2021</v>
      </c>
      <c r="D44" s="41">
        <v>4430</v>
      </c>
    </row>
    <row r="45" spans="1:4" ht="12.75" customHeight="1" x14ac:dyDescent="0.3">
      <c r="A45" s="179" t="s">
        <v>6</v>
      </c>
      <c r="B45" s="179"/>
      <c r="C45" s="179"/>
      <c r="D45" s="38">
        <f>SUM(D44)</f>
        <v>4430</v>
      </c>
    </row>
    <row r="46" spans="1:4" ht="12.75" customHeight="1" x14ac:dyDescent="0.3">
      <c r="A46" s="185" t="s">
        <v>114</v>
      </c>
      <c r="B46" s="186"/>
      <c r="C46" s="186"/>
      <c r="D46" s="187"/>
    </row>
    <row r="47" spans="1:4" ht="30.75" customHeight="1" x14ac:dyDescent="0.3">
      <c r="A47" s="30">
        <v>1</v>
      </c>
      <c r="B47" s="14" t="s">
        <v>116</v>
      </c>
      <c r="C47" s="30">
        <v>2020</v>
      </c>
      <c r="D47" s="51">
        <v>3180.78</v>
      </c>
    </row>
    <row r="48" spans="1:4" ht="15.75" customHeight="1" x14ac:dyDescent="0.3">
      <c r="A48" s="30">
        <v>2</v>
      </c>
      <c r="B48" s="33" t="s">
        <v>117</v>
      </c>
      <c r="C48" s="30">
        <v>2018</v>
      </c>
      <c r="D48" s="51">
        <v>680</v>
      </c>
    </row>
    <row r="49" spans="1:4" ht="12.75" customHeight="1" x14ac:dyDescent="0.3">
      <c r="A49" s="179" t="s">
        <v>6</v>
      </c>
      <c r="B49" s="179"/>
      <c r="C49" s="179"/>
      <c r="D49" s="38">
        <f>SUM(D47:D48)</f>
        <v>3860.78</v>
      </c>
    </row>
    <row r="50" spans="1:4" ht="12.75" customHeight="1" x14ac:dyDescent="0.3">
      <c r="A50" s="185" t="s">
        <v>115</v>
      </c>
      <c r="B50" s="186"/>
      <c r="C50" s="186"/>
      <c r="D50" s="187"/>
    </row>
    <row r="51" spans="1:4" ht="12.75" customHeight="1" x14ac:dyDescent="0.3">
      <c r="A51" s="30">
        <v>1</v>
      </c>
      <c r="B51" s="47" t="s">
        <v>118</v>
      </c>
      <c r="C51" s="52">
        <v>2018</v>
      </c>
      <c r="D51" s="48">
        <v>1000</v>
      </c>
    </row>
    <row r="52" spans="1:4" ht="12.75" customHeight="1" x14ac:dyDescent="0.3">
      <c r="A52" s="30">
        <v>2</v>
      </c>
      <c r="B52" s="49" t="s">
        <v>119</v>
      </c>
      <c r="C52" s="30">
        <v>2018</v>
      </c>
      <c r="D52" s="50">
        <v>4598.97</v>
      </c>
    </row>
    <row r="53" spans="1:4" ht="12.75" customHeight="1" x14ac:dyDescent="0.3">
      <c r="A53" s="179" t="s">
        <v>6</v>
      </c>
      <c r="B53" s="179"/>
      <c r="C53" s="179"/>
      <c r="D53" s="38">
        <f>SUM(D51:D52)</f>
        <v>5598.97</v>
      </c>
    </row>
    <row r="54" spans="1:4" ht="12.75" customHeight="1" x14ac:dyDescent="0.3">
      <c r="A54" s="25"/>
      <c r="B54" s="25"/>
      <c r="C54" s="25"/>
      <c r="D54" s="53"/>
    </row>
    <row r="55" spans="1:4" x14ac:dyDescent="0.3">
      <c r="A55" s="19"/>
      <c r="D55" s="22" t="s">
        <v>11</v>
      </c>
    </row>
    <row r="56" spans="1:4" x14ac:dyDescent="0.3">
      <c r="A56" s="19"/>
      <c r="D56" s="22"/>
    </row>
    <row r="57" spans="1:4" x14ac:dyDescent="0.3">
      <c r="A57" s="8" t="s">
        <v>0</v>
      </c>
      <c r="B57" s="8" t="s">
        <v>2</v>
      </c>
      <c r="C57" s="8" t="s">
        <v>3</v>
      </c>
      <c r="D57" s="24" t="s">
        <v>1</v>
      </c>
    </row>
    <row r="58" spans="1:4" x14ac:dyDescent="0.3">
      <c r="A58" s="182" t="s">
        <v>19</v>
      </c>
      <c r="B58" s="182"/>
      <c r="C58" s="182"/>
      <c r="D58" s="182"/>
    </row>
    <row r="59" spans="1:4" ht="14.25" customHeight="1" x14ac:dyDescent="0.3">
      <c r="A59" s="14">
        <v>1</v>
      </c>
      <c r="B59" s="14" t="s">
        <v>99</v>
      </c>
      <c r="C59" s="30">
        <v>2018</v>
      </c>
      <c r="D59" s="41">
        <v>1600</v>
      </c>
    </row>
    <row r="60" spans="1:4" ht="14.25" customHeight="1" x14ac:dyDescent="0.3">
      <c r="A60" s="14">
        <v>2</v>
      </c>
      <c r="B60" s="14" t="s">
        <v>99</v>
      </c>
      <c r="C60" s="30">
        <v>2018</v>
      </c>
      <c r="D60" s="41">
        <v>1600</v>
      </c>
    </row>
    <row r="61" spans="1:4" ht="14.25" customHeight="1" x14ac:dyDescent="0.3">
      <c r="A61" s="36">
        <v>3</v>
      </c>
      <c r="B61" s="36" t="s">
        <v>159</v>
      </c>
      <c r="C61" s="3">
        <v>2018</v>
      </c>
      <c r="D61" s="37">
        <v>832.76</v>
      </c>
    </row>
    <row r="62" spans="1:4" ht="14.25" customHeight="1" x14ac:dyDescent="0.3">
      <c r="A62" s="36">
        <v>4</v>
      </c>
      <c r="B62" s="36" t="s">
        <v>159</v>
      </c>
      <c r="C62" s="3">
        <v>2018</v>
      </c>
      <c r="D62" s="37">
        <v>832.76</v>
      </c>
    </row>
    <row r="63" spans="1:4" ht="14.25" customHeight="1" x14ac:dyDescent="0.3">
      <c r="A63" s="36">
        <v>5</v>
      </c>
      <c r="B63" s="36" t="s">
        <v>159</v>
      </c>
      <c r="C63" s="3">
        <v>2018</v>
      </c>
      <c r="D63" s="37">
        <v>832.76</v>
      </c>
    </row>
    <row r="64" spans="1:4" ht="14.25" customHeight="1" x14ac:dyDescent="0.3">
      <c r="A64" s="36">
        <v>6</v>
      </c>
      <c r="B64" s="36" t="s">
        <v>159</v>
      </c>
      <c r="C64" s="3">
        <v>2018</v>
      </c>
      <c r="D64" s="37">
        <v>832.76</v>
      </c>
    </row>
    <row r="65" spans="1:4" ht="14.25" customHeight="1" x14ac:dyDescent="0.3">
      <c r="A65" s="36">
        <v>7</v>
      </c>
      <c r="B65" s="36" t="s">
        <v>159</v>
      </c>
      <c r="C65" s="3">
        <v>2018</v>
      </c>
      <c r="D65" s="37">
        <v>832.76</v>
      </c>
    </row>
    <row r="66" spans="1:4" ht="14.25" customHeight="1" x14ac:dyDescent="0.3">
      <c r="A66" s="36">
        <v>8</v>
      </c>
      <c r="B66" s="36" t="s">
        <v>159</v>
      </c>
      <c r="C66" s="3">
        <v>2018</v>
      </c>
      <c r="D66" s="37">
        <v>832.76</v>
      </c>
    </row>
    <row r="67" spans="1:4" ht="14.25" customHeight="1" x14ac:dyDescent="0.3">
      <c r="A67" s="36">
        <v>9</v>
      </c>
      <c r="B67" s="36" t="s">
        <v>159</v>
      </c>
      <c r="C67" s="3">
        <v>2018</v>
      </c>
      <c r="D67" s="37">
        <v>832.76</v>
      </c>
    </row>
    <row r="68" spans="1:4" ht="14.25" customHeight="1" x14ac:dyDescent="0.3">
      <c r="A68" s="36">
        <v>10</v>
      </c>
      <c r="B68" s="36" t="s">
        <v>159</v>
      </c>
      <c r="C68" s="3">
        <v>2018</v>
      </c>
      <c r="D68" s="37">
        <v>832.76</v>
      </c>
    </row>
    <row r="69" spans="1:4" ht="14.25" customHeight="1" x14ac:dyDescent="0.3">
      <c r="A69" s="36">
        <v>11</v>
      </c>
      <c r="B69" s="36" t="s">
        <v>159</v>
      </c>
      <c r="C69" s="3">
        <v>2018</v>
      </c>
      <c r="D69" s="37">
        <v>832.76</v>
      </c>
    </row>
    <row r="70" spans="1:4" ht="14.25" customHeight="1" x14ac:dyDescent="0.3">
      <c r="A70" s="36">
        <v>12</v>
      </c>
      <c r="B70" s="36" t="s">
        <v>159</v>
      </c>
      <c r="C70" s="3">
        <v>2018</v>
      </c>
      <c r="D70" s="37">
        <v>832.76</v>
      </c>
    </row>
    <row r="71" spans="1:4" ht="14.25" customHeight="1" x14ac:dyDescent="0.3">
      <c r="A71" s="36">
        <v>13</v>
      </c>
      <c r="B71" s="36" t="s">
        <v>159</v>
      </c>
      <c r="C71" s="3">
        <v>2018</v>
      </c>
      <c r="D71" s="37">
        <v>832.76</v>
      </c>
    </row>
    <row r="72" spans="1:4" ht="14.25" customHeight="1" x14ac:dyDescent="0.3">
      <c r="A72" s="36">
        <v>14</v>
      </c>
      <c r="B72" s="36" t="s">
        <v>159</v>
      </c>
      <c r="C72" s="3">
        <v>2018</v>
      </c>
      <c r="D72" s="37">
        <v>832.76</v>
      </c>
    </row>
    <row r="73" spans="1:4" ht="14.25" customHeight="1" x14ac:dyDescent="0.3">
      <c r="A73" s="36">
        <v>15</v>
      </c>
      <c r="B73" s="36" t="s">
        <v>159</v>
      </c>
      <c r="C73" s="3">
        <v>2018</v>
      </c>
      <c r="D73" s="37">
        <v>832.76</v>
      </c>
    </row>
    <row r="74" spans="1:4" ht="14.25" customHeight="1" x14ac:dyDescent="0.3">
      <c r="A74" s="36">
        <v>16</v>
      </c>
      <c r="B74" s="36" t="s">
        <v>159</v>
      </c>
      <c r="C74" s="3">
        <v>2018</v>
      </c>
      <c r="D74" s="37">
        <v>832.76</v>
      </c>
    </row>
    <row r="75" spans="1:4" ht="14.25" customHeight="1" x14ac:dyDescent="0.3">
      <c r="A75" s="36">
        <v>17</v>
      </c>
      <c r="B75" s="36" t="s">
        <v>159</v>
      </c>
      <c r="C75" s="3">
        <v>2018</v>
      </c>
      <c r="D75" s="37">
        <v>832.76</v>
      </c>
    </row>
    <row r="76" spans="1:4" ht="14.25" customHeight="1" x14ac:dyDescent="0.3">
      <c r="A76" s="14">
        <v>18</v>
      </c>
      <c r="B76" s="55" t="s">
        <v>99</v>
      </c>
      <c r="C76" s="56">
        <v>2019</v>
      </c>
      <c r="D76" s="41">
        <v>2160</v>
      </c>
    </row>
    <row r="77" spans="1:4" ht="14.25" customHeight="1" x14ac:dyDescent="0.3">
      <c r="A77" s="36">
        <v>19</v>
      </c>
      <c r="B77" s="36" t="s">
        <v>160</v>
      </c>
      <c r="C77" s="3">
        <v>2020</v>
      </c>
      <c r="D77" s="37">
        <v>1961.85</v>
      </c>
    </row>
    <row r="78" spans="1:4" ht="14.25" customHeight="1" x14ac:dyDescent="0.3">
      <c r="A78" s="14">
        <v>20</v>
      </c>
      <c r="B78" s="55" t="s">
        <v>99</v>
      </c>
      <c r="C78" s="30">
        <v>2021</v>
      </c>
      <c r="D78" s="41">
        <v>3650</v>
      </c>
    </row>
    <row r="79" spans="1:4" ht="14.25" customHeight="1" x14ac:dyDescent="0.3">
      <c r="A79" s="36">
        <v>21</v>
      </c>
      <c r="B79" s="36" t="s">
        <v>161</v>
      </c>
      <c r="C79" s="3">
        <v>2022</v>
      </c>
      <c r="D79" s="57">
        <v>4259</v>
      </c>
    </row>
    <row r="80" spans="1:4" ht="14.25" customHeight="1" x14ac:dyDescent="0.3">
      <c r="A80" s="36">
        <v>22</v>
      </c>
      <c r="B80" s="36" t="s">
        <v>161</v>
      </c>
      <c r="C80" s="3">
        <v>2022</v>
      </c>
      <c r="D80" s="57">
        <v>4259</v>
      </c>
    </row>
    <row r="81" spans="1:7" ht="14.25" customHeight="1" x14ac:dyDescent="0.3">
      <c r="A81" s="36">
        <v>23</v>
      </c>
      <c r="B81" s="36" t="s">
        <v>161</v>
      </c>
      <c r="C81" s="3">
        <v>2022</v>
      </c>
      <c r="D81" s="57">
        <v>4259</v>
      </c>
    </row>
    <row r="82" spans="1:7" ht="14.25" customHeight="1" x14ac:dyDescent="0.3">
      <c r="A82" s="36">
        <v>24</v>
      </c>
      <c r="B82" s="36" t="s">
        <v>161</v>
      </c>
      <c r="C82" s="3">
        <v>2022</v>
      </c>
      <c r="D82" s="57">
        <v>4259</v>
      </c>
    </row>
    <row r="83" spans="1:7" ht="14.25" customHeight="1" x14ac:dyDescent="0.3">
      <c r="A83" s="36">
        <v>25</v>
      </c>
      <c r="B83" s="36" t="s">
        <v>161</v>
      </c>
      <c r="C83" s="3">
        <v>2022</v>
      </c>
      <c r="D83" s="57">
        <v>4259</v>
      </c>
    </row>
    <row r="84" spans="1:7" ht="14.25" customHeight="1" x14ac:dyDescent="0.3">
      <c r="A84" s="14">
        <v>26</v>
      </c>
      <c r="B84" s="55" t="s">
        <v>149</v>
      </c>
      <c r="C84" s="30">
        <v>2023</v>
      </c>
      <c r="D84" s="41">
        <v>5998</v>
      </c>
    </row>
    <row r="85" spans="1:7" ht="14.25" customHeight="1" x14ac:dyDescent="0.3">
      <c r="A85" s="36">
        <v>27</v>
      </c>
      <c r="B85" s="36" t="s">
        <v>162</v>
      </c>
      <c r="C85" s="3">
        <v>2024</v>
      </c>
      <c r="D85" s="37">
        <v>949</v>
      </c>
    </row>
    <row r="86" spans="1:7" ht="14.25" customHeight="1" x14ac:dyDescent="0.3">
      <c r="A86" s="36">
        <v>28</v>
      </c>
      <c r="B86" s="36" t="s">
        <v>162</v>
      </c>
      <c r="C86" s="3">
        <v>2024</v>
      </c>
      <c r="D86" s="37">
        <v>949</v>
      </c>
    </row>
    <row r="87" spans="1:7" ht="14.25" customHeight="1" x14ac:dyDescent="0.3">
      <c r="A87" s="36">
        <v>29</v>
      </c>
      <c r="B87" s="36" t="s">
        <v>162</v>
      </c>
      <c r="C87" s="3">
        <v>2024</v>
      </c>
      <c r="D87" s="37">
        <v>949</v>
      </c>
    </row>
    <row r="88" spans="1:7" ht="14.25" customHeight="1" x14ac:dyDescent="0.3">
      <c r="A88" s="36">
        <v>30</v>
      </c>
      <c r="B88" s="36" t="s">
        <v>162</v>
      </c>
      <c r="C88" s="3">
        <v>2024</v>
      </c>
      <c r="D88" s="37">
        <v>949</v>
      </c>
    </row>
    <row r="89" spans="1:7" ht="14.25" customHeight="1" x14ac:dyDescent="0.3">
      <c r="A89" s="36">
        <v>31</v>
      </c>
      <c r="B89" s="36" t="s">
        <v>162</v>
      </c>
      <c r="C89" s="3">
        <v>2024</v>
      </c>
      <c r="D89" s="37">
        <v>949</v>
      </c>
    </row>
    <row r="90" spans="1:7" ht="14.25" customHeight="1" x14ac:dyDescent="0.3">
      <c r="A90" s="36">
        <v>32</v>
      </c>
      <c r="B90" s="36" t="s">
        <v>163</v>
      </c>
      <c r="C90" s="3">
        <v>2024</v>
      </c>
      <c r="D90" s="37">
        <v>9268.0499999999993</v>
      </c>
    </row>
    <row r="91" spans="1:7" x14ac:dyDescent="0.3">
      <c r="A91" s="171" t="s">
        <v>20</v>
      </c>
      <c r="B91" s="184"/>
      <c r="C91" s="173"/>
      <c r="D91" s="38">
        <f>SUM(D59:D90)</f>
        <v>64769.3</v>
      </c>
    </row>
    <row r="92" spans="1:7" ht="12.75" customHeight="1" x14ac:dyDescent="0.3">
      <c r="A92" s="182" t="s">
        <v>85</v>
      </c>
      <c r="B92" s="183"/>
      <c r="C92" s="183"/>
      <c r="D92" s="183"/>
      <c r="G92" s="54"/>
    </row>
    <row r="93" spans="1:7" x14ac:dyDescent="0.3">
      <c r="A93" s="30">
        <v>1</v>
      </c>
      <c r="B93" s="4" t="s">
        <v>88</v>
      </c>
      <c r="C93" s="30">
        <v>2018</v>
      </c>
      <c r="D93" s="41">
        <v>997.67</v>
      </c>
    </row>
    <row r="94" spans="1:7" x14ac:dyDescent="0.3">
      <c r="A94" s="30">
        <v>2</v>
      </c>
      <c r="B94" s="4" t="s">
        <v>101</v>
      </c>
      <c r="C94" s="30">
        <v>2018</v>
      </c>
      <c r="D94" s="41">
        <v>1049</v>
      </c>
    </row>
    <row r="95" spans="1:7" x14ac:dyDescent="0.3">
      <c r="A95" s="30">
        <v>3</v>
      </c>
      <c r="B95" s="4" t="s">
        <v>104</v>
      </c>
      <c r="C95" s="30">
        <v>2019</v>
      </c>
      <c r="D95" s="41">
        <v>7875.01</v>
      </c>
    </row>
    <row r="96" spans="1:7" x14ac:dyDescent="0.3">
      <c r="A96" s="30">
        <v>4</v>
      </c>
      <c r="B96" s="4" t="s">
        <v>105</v>
      </c>
      <c r="C96" s="30">
        <v>2019</v>
      </c>
      <c r="D96" s="41">
        <v>29925.05</v>
      </c>
    </row>
    <row r="97" spans="1:4" x14ac:dyDescent="0.3">
      <c r="A97" s="30">
        <v>5</v>
      </c>
      <c r="B97" s="4" t="s">
        <v>106</v>
      </c>
      <c r="C97" s="30">
        <v>2020</v>
      </c>
      <c r="D97" s="41">
        <v>13528</v>
      </c>
    </row>
    <row r="98" spans="1:4" x14ac:dyDescent="0.3">
      <c r="A98" s="30">
        <v>6</v>
      </c>
      <c r="B98" s="4" t="s">
        <v>107</v>
      </c>
      <c r="C98" s="30">
        <v>2020</v>
      </c>
      <c r="D98" s="41">
        <v>31472</v>
      </c>
    </row>
    <row r="99" spans="1:4" x14ac:dyDescent="0.3">
      <c r="A99" s="30">
        <v>7</v>
      </c>
      <c r="B99" s="4" t="s">
        <v>108</v>
      </c>
      <c r="C99" s="30">
        <v>2020</v>
      </c>
      <c r="D99" s="41">
        <v>42439.95</v>
      </c>
    </row>
    <row r="100" spans="1:4" x14ac:dyDescent="0.3">
      <c r="A100" s="30">
        <v>8</v>
      </c>
      <c r="B100" s="4" t="s">
        <v>109</v>
      </c>
      <c r="C100" s="30">
        <v>2020</v>
      </c>
      <c r="D100" s="41">
        <v>2560</v>
      </c>
    </row>
    <row r="101" spans="1:4" x14ac:dyDescent="0.3">
      <c r="A101" s="30">
        <v>9</v>
      </c>
      <c r="B101" s="4" t="s">
        <v>142</v>
      </c>
      <c r="C101" s="30">
        <v>2021</v>
      </c>
      <c r="D101" s="41">
        <v>4099</v>
      </c>
    </row>
    <row r="102" spans="1:4" x14ac:dyDescent="0.3">
      <c r="A102" s="30">
        <v>10</v>
      </c>
      <c r="B102" s="4" t="s">
        <v>143</v>
      </c>
      <c r="C102" s="30">
        <v>2021</v>
      </c>
      <c r="D102" s="41">
        <v>5699</v>
      </c>
    </row>
    <row r="103" spans="1:4" x14ac:dyDescent="0.3">
      <c r="A103" s="30">
        <v>11</v>
      </c>
      <c r="B103" s="4" t="s">
        <v>144</v>
      </c>
      <c r="C103" s="30">
        <v>2021</v>
      </c>
      <c r="D103" s="41">
        <v>2199</v>
      </c>
    </row>
    <row r="104" spans="1:4" x14ac:dyDescent="0.3">
      <c r="A104" s="30">
        <v>12</v>
      </c>
      <c r="B104" s="4" t="s">
        <v>154</v>
      </c>
      <c r="C104" s="30">
        <v>2023</v>
      </c>
      <c r="D104" s="41">
        <v>4990</v>
      </c>
    </row>
    <row r="105" spans="1:4" x14ac:dyDescent="0.3">
      <c r="A105" s="30">
        <v>13</v>
      </c>
      <c r="B105" s="4" t="s">
        <v>158</v>
      </c>
      <c r="C105" s="30">
        <v>2024</v>
      </c>
      <c r="D105" s="41">
        <v>6750</v>
      </c>
    </row>
    <row r="106" spans="1:4" ht="12.75" customHeight="1" x14ac:dyDescent="0.3">
      <c r="A106" s="171" t="s">
        <v>20</v>
      </c>
      <c r="B106" s="184"/>
      <c r="C106" s="173"/>
      <c r="D106" s="38">
        <f>SUM(D93:D105)</f>
        <v>153583.67999999999</v>
      </c>
    </row>
    <row r="107" spans="1:4" ht="12.75" customHeight="1" x14ac:dyDescent="0.3">
      <c r="A107" s="174" t="s">
        <v>86</v>
      </c>
      <c r="B107" s="175"/>
      <c r="C107" s="175"/>
      <c r="D107" s="175"/>
    </row>
    <row r="108" spans="1:4" x14ac:dyDescent="0.3">
      <c r="A108" s="30">
        <v>1</v>
      </c>
      <c r="B108" s="33" t="s">
        <v>155</v>
      </c>
      <c r="C108" s="30">
        <v>2023</v>
      </c>
      <c r="D108" s="31">
        <v>20412</v>
      </c>
    </row>
    <row r="109" spans="1:4" x14ac:dyDescent="0.3">
      <c r="A109" s="30" t="s">
        <v>22</v>
      </c>
      <c r="B109" s="33" t="s">
        <v>170</v>
      </c>
      <c r="C109" s="30" t="s">
        <v>171</v>
      </c>
      <c r="D109" s="31">
        <v>1856.3</v>
      </c>
    </row>
    <row r="110" spans="1:4" x14ac:dyDescent="0.3">
      <c r="A110" s="3" t="s">
        <v>172</v>
      </c>
      <c r="B110" s="4" t="s">
        <v>170</v>
      </c>
      <c r="C110" s="3" t="s">
        <v>171</v>
      </c>
      <c r="D110" s="5">
        <v>1856.3</v>
      </c>
    </row>
    <row r="111" spans="1:4" ht="14.25" customHeight="1" x14ac:dyDescent="0.3">
      <c r="A111" s="171" t="s">
        <v>20</v>
      </c>
      <c r="B111" s="184"/>
      <c r="C111" s="173"/>
      <c r="D111" s="38">
        <f>SUM(D108:D110)</f>
        <v>24124.6</v>
      </c>
    </row>
    <row r="112" spans="1:4" ht="14.25" customHeight="1" x14ac:dyDescent="0.3">
      <c r="A112" s="174" t="s">
        <v>138</v>
      </c>
      <c r="B112" s="175"/>
      <c r="C112" s="175"/>
      <c r="D112" s="175"/>
    </row>
    <row r="113" spans="1:4" ht="14.25" customHeight="1" x14ac:dyDescent="0.3">
      <c r="A113" s="30">
        <v>1</v>
      </c>
      <c r="B113" s="47" t="s">
        <v>99</v>
      </c>
      <c r="C113" s="30">
        <v>2021</v>
      </c>
      <c r="D113" s="48">
        <v>2150</v>
      </c>
    </row>
    <row r="114" spans="1:4" ht="14.25" customHeight="1" x14ac:dyDescent="0.3">
      <c r="A114" s="179"/>
      <c r="B114" s="179"/>
      <c r="C114" s="179"/>
      <c r="D114" s="38">
        <f>SUM(D113:D113)</f>
        <v>2150</v>
      </c>
    </row>
    <row r="115" spans="1:4" ht="12.75" customHeight="1" x14ac:dyDescent="0.3">
      <c r="A115" s="185" t="s">
        <v>87</v>
      </c>
      <c r="B115" s="186"/>
      <c r="C115" s="186"/>
      <c r="D115" s="187"/>
    </row>
    <row r="116" spans="1:4" ht="12.75" customHeight="1" x14ac:dyDescent="0.3">
      <c r="A116" s="3">
        <v>1</v>
      </c>
      <c r="B116" s="36" t="s">
        <v>125</v>
      </c>
      <c r="C116" s="3">
        <v>2020</v>
      </c>
      <c r="D116" s="31">
        <v>4499</v>
      </c>
    </row>
    <row r="117" spans="1:4" ht="12.75" customHeight="1" x14ac:dyDescent="0.3">
      <c r="A117" s="3">
        <v>2</v>
      </c>
      <c r="B117" s="36" t="s">
        <v>145</v>
      </c>
      <c r="C117" s="3">
        <v>2021</v>
      </c>
      <c r="D117" s="31">
        <v>3910</v>
      </c>
    </row>
    <row r="118" spans="1:4" ht="12.75" customHeight="1" x14ac:dyDescent="0.3">
      <c r="A118" s="171" t="s">
        <v>20</v>
      </c>
      <c r="B118" s="184"/>
      <c r="C118" s="173"/>
      <c r="D118" s="38">
        <f>SUM(D116:D117)</f>
        <v>8409</v>
      </c>
    </row>
    <row r="119" spans="1:4" ht="12.75" customHeight="1" x14ac:dyDescent="0.3">
      <c r="A119" s="185" t="s">
        <v>114</v>
      </c>
      <c r="B119" s="186"/>
      <c r="C119" s="186"/>
      <c r="D119" s="187"/>
    </row>
    <row r="120" spans="1:4" ht="12.75" customHeight="1" x14ac:dyDescent="0.3">
      <c r="A120" s="58">
        <v>1</v>
      </c>
      <c r="B120" s="30" t="s">
        <v>120</v>
      </c>
      <c r="C120" s="30"/>
      <c r="D120" s="41" t="s">
        <v>120</v>
      </c>
    </row>
    <row r="121" spans="1:4" ht="12.75" customHeight="1" x14ac:dyDescent="0.3">
      <c r="A121" s="179" t="s">
        <v>6</v>
      </c>
      <c r="B121" s="179"/>
      <c r="C121" s="179"/>
      <c r="D121" s="38">
        <f>SUM(D120:D120)</f>
        <v>0</v>
      </c>
    </row>
    <row r="122" spans="1:4" ht="12.75" customHeight="1" x14ac:dyDescent="0.3">
      <c r="A122" s="185" t="s">
        <v>115</v>
      </c>
      <c r="B122" s="186"/>
      <c r="C122" s="186"/>
      <c r="D122" s="187"/>
    </row>
    <row r="123" spans="1:4" ht="12.75" customHeight="1" x14ac:dyDescent="0.3">
      <c r="A123" s="30">
        <v>1</v>
      </c>
      <c r="B123" s="14" t="s">
        <v>121</v>
      </c>
      <c r="C123" s="30">
        <v>2019</v>
      </c>
      <c r="D123" s="59">
        <v>9712</v>
      </c>
    </row>
    <row r="124" spans="1:4" ht="12.75" customHeight="1" x14ac:dyDescent="0.3">
      <c r="A124" s="30">
        <v>2</v>
      </c>
      <c r="B124" s="14" t="s">
        <v>122</v>
      </c>
      <c r="C124" s="30">
        <v>2018</v>
      </c>
      <c r="D124" s="59">
        <v>4000</v>
      </c>
    </row>
    <row r="125" spans="1:4" ht="12.75" customHeight="1" x14ac:dyDescent="0.3">
      <c r="A125" s="30">
        <v>3</v>
      </c>
      <c r="B125" s="14" t="s">
        <v>123</v>
      </c>
      <c r="C125" s="30">
        <v>2019</v>
      </c>
      <c r="D125" s="59">
        <v>3200</v>
      </c>
    </row>
    <row r="126" spans="1:4" ht="12.75" customHeight="1" x14ac:dyDescent="0.3">
      <c r="A126" s="30">
        <v>4</v>
      </c>
      <c r="B126" s="14" t="s">
        <v>124</v>
      </c>
      <c r="C126" s="30">
        <v>2020</v>
      </c>
      <c r="D126" s="59">
        <v>1690</v>
      </c>
    </row>
    <row r="127" spans="1:4" ht="12.75" customHeight="1" x14ac:dyDescent="0.3">
      <c r="A127" s="30">
        <v>5</v>
      </c>
      <c r="B127" s="14" t="s">
        <v>150</v>
      </c>
      <c r="C127" s="30">
        <v>2022</v>
      </c>
      <c r="D127" s="60">
        <v>4000</v>
      </c>
    </row>
    <row r="128" spans="1:4" ht="12.75" customHeight="1" x14ac:dyDescent="0.3">
      <c r="A128" s="30">
        <v>6</v>
      </c>
      <c r="B128" s="14" t="s">
        <v>150</v>
      </c>
      <c r="C128" s="30">
        <v>2022</v>
      </c>
      <c r="D128" s="60">
        <v>4000</v>
      </c>
    </row>
    <row r="129" spans="1:4" ht="12.75" customHeight="1" x14ac:dyDescent="0.3">
      <c r="A129" s="30">
        <v>7</v>
      </c>
      <c r="B129" s="14" t="s">
        <v>150</v>
      </c>
      <c r="C129" s="30">
        <v>2022</v>
      </c>
      <c r="D129" s="60">
        <v>4000</v>
      </c>
    </row>
    <row r="130" spans="1:4" ht="12.75" customHeight="1" x14ac:dyDescent="0.3">
      <c r="A130" s="30">
        <v>8</v>
      </c>
      <c r="B130" s="14" t="s">
        <v>150</v>
      </c>
      <c r="C130" s="30">
        <v>2022</v>
      </c>
      <c r="D130" s="60">
        <v>4000</v>
      </c>
    </row>
    <row r="131" spans="1:4" ht="12.75" customHeight="1" x14ac:dyDescent="0.3">
      <c r="A131" s="30">
        <v>9</v>
      </c>
      <c r="B131" s="14" t="s">
        <v>151</v>
      </c>
      <c r="C131" s="30">
        <v>2022</v>
      </c>
      <c r="D131" s="60">
        <v>1000</v>
      </c>
    </row>
    <row r="132" spans="1:4" ht="12.75" customHeight="1" x14ac:dyDescent="0.3">
      <c r="A132" s="30">
        <v>10</v>
      </c>
      <c r="B132" s="14" t="s">
        <v>151</v>
      </c>
      <c r="C132" s="30">
        <v>2022</v>
      </c>
      <c r="D132" s="60">
        <v>1000</v>
      </c>
    </row>
    <row r="133" spans="1:4" ht="12.75" customHeight="1" x14ac:dyDescent="0.3">
      <c r="A133" s="30">
        <v>11</v>
      </c>
      <c r="B133" s="14" t="s">
        <v>151</v>
      </c>
      <c r="C133" s="30">
        <v>2022</v>
      </c>
      <c r="D133" s="60">
        <v>1000</v>
      </c>
    </row>
    <row r="134" spans="1:4" ht="12.75" customHeight="1" x14ac:dyDescent="0.3">
      <c r="A134" s="30">
        <v>12</v>
      </c>
      <c r="B134" s="14" t="s">
        <v>151</v>
      </c>
      <c r="C134" s="30">
        <v>2022</v>
      </c>
      <c r="D134" s="60">
        <v>1000</v>
      </c>
    </row>
    <row r="135" spans="1:4" ht="12.75" customHeight="1" x14ac:dyDescent="0.3">
      <c r="A135" s="179" t="s">
        <v>6</v>
      </c>
      <c r="B135" s="179"/>
      <c r="C135" s="179"/>
      <c r="D135" s="38">
        <f>SUM(D123:D134)</f>
        <v>38602</v>
      </c>
    </row>
    <row r="137" spans="1:4" ht="18" x14ac:dyDescent="0.35">
      <c r="B137" s="62" t="s">
        <v>173</v>
      </c>
      <c r="C137" s="63"/>
      <c r="D137" s="64">
        <f>D15+D34+D38+D42+D45+D49+D53</f>
        <v>108757.41</v>
      </c>
    </row>
    <row r="138" spans="1:4" ht="18" x14ac:dyDescent="0.35">
      <c r="B138" s="62" t="s">
        <v>174</v>
      </c>
      <c r="C138" s="63"/>
      <c r="D138" s="64">
        <f>D135+D121+D118+D114+D111+D106+D91</f>
        <v>291638.58</v>
      </c>
    </row>
    <row r="139" spans="1:4" ht="18" x14ac:dyDescent="0.35">
      <c r="B139" s="62" t="s">
        <v>175</v>
      </c>
      <c r="C139" s="63"/>
      <c r="D139" s="65">
        <f>SUM(D137:D138)</f>
        <v>400395.99</v>
      </c>
    </row>
  </sheetData>
  <mergeCells count="28">
    <mergeCell ref="A119:D119"/>
    <mergeCell ref="A121:C121"/>
    <mergeCell ref="A122:D122"/>
    <mergeCell ref="A135:C135"/>
    <mergeCell ref="A58:D58"/>
    <mergeCell ref="A115:D115"/>
    <mergeCell ref="A118:C118"/>
    <mergeCell ref="A107:D107"/>
    <mergeCell ref="A112:D112"/>
    <mergeCell ref="A114:C114"/>
    <mergeCell ref="A45:C45"/>
    <mergeCell ref="A111:C111"/>
    <mergeCell ref="A91:C91"/>
    <mergeCell ref="A92:D92"/>
    <mergeCell ref="A106:C106"/>
    <mergeCell ref="A46:D46"/>
    <mergeCell ref="A49:C49"/>
    <mergeCell ref="A50:D50"/>
    <mergeCell ref="A53:C53"/>
    <mergeCell ref="A5:D5"/>
    <mergeCell ref="A15:C15"/>
    <mergeCell ref="A16:D16"/>
    <mergeCell ref="A43:D43"/>
    <mergeCell ref="A34:C34"/>
    <mergeCell ref="A35:D35"/>
    <mergeCell ref="A38:C38"/>
    <mergeCell ref="A39:D39"/>
    <mergeCell ref="A42:C42"/>
  </mergeCells>
  <phoneticPr fontId="0" type="noConversion"/>
  <printOptions horizontalCentered="1"/>
  <pageMargins left="0.23622047244094491" right="0.19685039370078741" top="0.39370078740157483" bottom="0.19685039370078741" header="0.51181102362204722" footer="0.51181102362204722"/>
  <pageSetup paperSize="9" scale="79" fitToHeight="2" orientation="portrait" r:id="rId1"/>
  <headerFooter alignWithMargins="0"/>
  <rowBreaks count="1" manualBreakCount="1">
    <brk id="91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1"/>
  <sheetViews>
    <sheetView zoomScaleNormal="100" zoomScaleSheetLayoutView="110" workbookViewId="0">
      <selection activeCell="C11" sqref="C11"/>
    </sheetView>
  </sheetViews>
  <sheetFormatPr defaultColWidth="9.109375" defaultRowHeight="14.4" x14ac:dyDescent="0.3"/>
  <cols>
    <col min="1" max="1" width="9.109375" style="2" customWidth="1"/>
    <col min="2" max="2" width="33.6640625" style="2" customWidth="1"/>
    <col min="3" max="3" width="22.88671875" style="2" customWidth="1"/>
    <col min="4" max="4" width="18.6640625" style="2" customWidth="1"/>
    <col min="5" max="7" width="18.109375" style="2" customWidth="1"/>
    <col min="8" max="8" width="18.109375" style="2" hidden="1" customWidth="1"/>
    <col min="9" max="16384" width="9.109375" style="2"/>
  </cols>
  <sheetData>
    <row r="1" spans="1:5" x14ac:dyDescent="0.3">
      <c r="D1" s="6" t="s">
        <v>131</v>
      </c>
      <c r="E1" s="6"/>
    </row>
    <row r="3" spans="1:5" ht="41.25" customHeight="1" x14ac:dyDescent="0.3">
      <c r="A3" s="7" t="s">
        <v>4</v>
      </c>
      <c r="B3" s="8" t="s">
        <v>14</v>
      </c>
      <c r="C3" s="9" t="s">
        <v>15</v>
      </c>
      <c r="D3" s="9" t="s">
        <v>16</v>
      </c>
    </row>
    <row r="4" spans="1:5" ht="29.25" customHeight="1" x14ac:dyDescent="0.3">
      <c r="A4" s="10">
        <v>1</v>
      </c>
      <c r="B4" s="11" t="s">
        <v>21</v>
      </c>
      <c r="C4" s="12">
        <v>687726.62</v>
      </c>
      <c r="D4" s="13">
        <v>0</v>
      </c>
    </row>
    <row r="5" spans="1:5" ht="29.25" customHeight="1" x14ac:dyDescent="0.3">
      <c r="A5" s="10">
        <v>2</v>
      </c>
      <c r="B5" s="14" t="s">
        <v>26</v>
      </c>
      <c r="C5" s="15">
        <v>1258230.05</v>
      </c>
      <c r="D5" s="15">
        <v>161582.44</v>
      </c>
    </row>
    <row r="6" spans="1:5" ht="29.25" customHeight="1" x14ac:dyDescent="0.3">
      <c r="A6" s="188">
        <v>3</v>
      </c>
      <c r="B6" s="14" t="s">
        <v>27</v>
      </c>
      <c r="C6" s="15">
        <f>67211.11+20412+2700.01</f>
        <v>90323.12</v>
      </c>
      <c r="D6" s="15">
        <v>0</v>
      </c>
    </row>
    <row r="7" spans="1:5" ht="29.25" customHeight="1" x14ac:dyDescent="0.3">
      <c r="A7" s="189"/>
      <c r="B7" s="14" t="s">
        <v>132</v>
      </c>
      <c r="C7" s="16">
        <v>16564.21</v>
      </c>
      <c r="D7" s="15"/>
    </row>
    <row r="8" spans="1:5" ht="29.25" customHeight="1" x14ac:dyDescent="0.3">
      <c r="A8" s="10">
        <v>4</v>
      </c>
      <c r="B8" s="14" t="s">
        <v>157</v>
      </c>
      <c r="C8" s="16">
        <v>74055.09</v>
      </c>
      <c r="D8" s="16">
        <v>273173.53000000003</v>
      </c>
    </row>
    <row r="9" spans="1:5" ht="29.25" customHeight="1" x14ac:dyDescent="0.3">
      <c r="A9" s="10">
        <v>5</v>
      </c>
      <c r="B9" s="14" t="s">
        <v>318</v>
      </c>
      <c r="C9" s="16">
        <v>40331.32</v>
      </c>
      <c r="D9" s="16"/>
    </row>
    <row r="10" spans="1:5" ht="29.25" customHeight="1" x14ac:dyDescent="0.3">
      <c r="A10" s="10">
        <v>6</v>
      </c>
      <c r="B10" s="14" t="s">
        <v>112</v>
      </c>
      <c r="C10" s="16">
        <v>93346.14</v>
      </c>
      <c r="D10" s="16"/>
    </row>
    <row r="11" spans="1:5" ht="29.25" customHeight="1" x14ac:dyDescent="0.3">
      <c r="A11" s="17"/>
      <c r="B11" s="7" t="s">
        <v>6</v>
      </c>
      <c r="C11" s="18">
        <f>SUM(C4:C10)</f>
        <v>2260576.5499999998</v>
      </c>
      <c r="D11" s="18">
        <f>SUM(D4:D10)</f>
        <v>434755.97000000003</v>
      </c>
    </row>
  </sheetData>
  <mergeCells count="1">
    <mergeCell ref="A6:A7"/>
  </mergeCells>
  <pageMargins left="0.7" right="0.7" top="0.75" bottom="0.75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21230-EF56-401E-BBDE-863754064257}">
  <sheetPr>
    <pageSetUpPr fitToPage="1"/>
  </sheetPr>
  <dimension ref="A1:S26"/>
  <sheetViews>
    <sheetView zoomScaleNormal="100" workbookViewId="0">
      <selection activeCell="E8" sqref="E8"/>
    </sheetView>
  </sheetViews>
  <sheetFormatPr defaultRowHeight="13.2" x14ac:dyDescent="0.25"/>
  <cols>
    <col min="1" max="1" width="4.109375" customWidth="1"/>
    <col min="2" max="2" width="21.6640625" customWidth="1"/>
    <col min="5" max="5" width="21.33203125" customWidth="1"/>
    <col min="7" max="7" width="17.33203125" customWidth="1"/>
    <col min="8" max="8" width="7.6640625" customWidth="1"/>
    <col min="9" max="9" width="7" customWidth="1"/>
    <col min="10" max="10" width="11.88671875" customWidth="1"/>
    <col min="14" max="14" width="7.33203125" customWidth="1"/>
    <col min="15" max="15" width="14" customWidth="1"/>
    <col min="18" max="18" width="13.33203125" customWidth="1"/>
    <col min="19" max="19" width="14" customWidth="1"/>
  </cols>
  <sheetData>
    <row r="1" spans="1:19" ht="14.4" x14ac:dyDescent="0.3">
      <c r="S1" s="22" t="s">
        <v>295</v>
      </c>
    </row>
    <row r="2" spans="1:19" ht="14.4" x14ac:dyDescent="0.3">
      <c r="S2" s="22" t="s">
        <v>296</v>
      </c>
    </row>
    <row r="4" spans="1:19" ht="33" customHeight="1" x14ac:dyDescent="0.25">
      <c r="A4" s="179" t="s">
        <v>4</v>
      </c>
      <c r="B4" s="179" t="s">
        <v>180</v>
      </c>
      <c r="C4" s="179" t="s">
        <v>181</v>
      </c>
      <c r="D4" s="179" t="s">
        <v>182</v>
      </c>
      <c r="E4" s="179" t="s">
        <v>183</v>
      </c>
      <c r="F4" s="179" t="s">
        <v>184</v>
      </c>
      <c r="G4" s="179" t="s">
        <v>185</v>
      </c>
      <c r="H4" s="179" t="s">
        <v>186</v>
      </c>
      <c r="I4" s="179" t="s">
        <v>320</v>
      </c>
      <c r="J4" s="179" t="s">
        <v>319</v>
      </c>
      <c r="K4" s="179" t="s">
        <v>187</v>
      </c>
      <c r="L4" s="179" t="s">
        <v>321</v>
      </c>
      <c r="M4" s="179" t="s">
        <v>188</v>
      </c>
      <c r="N4" s="179" t="s">
        <v>189</v>
      </c>
      <c r="O4" s="190" t="s">
        <v>190</v>
      </c>
      <c r="P4" s="190" t="s">
        <v>191</v>
      </c>
      <c r="Q4" s="190" t="s">
        <v>192</v>
      </c>
      <c r="R4" s="179" t="s">
        <v>193</v>
      </c>
      <c r="S4" s="179"/>
    </row>
    <row r="5" spans="1:19" ht="18" customHeight="1" x14ac:dyDescent="0.25">
      <c r="A5" s="179"/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90"/>
      <c r="P5" s="190"/>
      <c r="Q5" s="190"/>
      <c r="R5" s="8" t="s">
        <v>194</v>
      </c>
      <c r="S5" s="8" t="s">
        <v>195</v>
      </c>
    </row>
    <row r="6" spans="1:19" ht="55.2" x14ac:dyDescent="0.25">
      <c r="A6" s="122">
        <v>1</v>
      </c>
      <c r="B6" s="123" t="s">
        <v>197</v>
      </c>
      <c r="C6" s="122" t="s">
        <v>198</v>
      </c>
      <c r="D6" s="122" t="s">
        <v>199</v>
      </c>
      <c r="E6" s="124" t="s">
        <v>200</v>
      </c>
      <c r="F6" s="125" t="s">
        <v>201</v>
      </c>
      <c r="G6" s="122" t="s">
        <v>202</v>
      </c>
      <c r="H6" s="122">
        <v>2120</v>
      </c>
      <c r="I6" s="122"/>
      <c r="J6" s="126">
        <v>31903</v>
      </c>
      <c r="K6" s="122">
        <v>3500</v>
      </c>
      <c r="L6" s="122">
        <v>2</v>
      </c>
      <c r="M6" s="122"/>
      <c r="N6" s="122">
        <v>1987</v>
      </c>
      <c r="O6" s="127" t="s">
        <v>120</v>
      </c>
      <c r="P6" s="128"/>
      <c r="Q6" s="128" t="s">
        <v>203</v>
      </c>
      <c r="R6" s="126">
        <v>45292</v>
      </c>
      <c r="S6" s="126">
        <v>45657</v>
      </c>
    </row>
    <row r="7" spans="1:19" ht="55.2" x14ac:dyDescent="0.25">
      <c r="A7" s="122">
        <v>2</v>
      </c>
      <c r="B7" s="123" t="s">
        <v>197</v>
      </c>
      <c r="C7" s="122" t="s">
        <v>204</v>
      </c>
      <c r="D7" s="122"/>
      <c r="E7" s="124" t="s">
        <v>205</v>
      </c>
      <c r="F7" s="125" t="s">
        <v>206</v>
      </c>
      <c r="G7" s="122" t="s">
        <v>202</v>
      </c>
      <c r="H7" s="122">
        <v>11100</v>
      </c>
      <c r="I7" s="122"/>
      <c r="J7" s="122" t="s">
        <v>207</v>
      </c>
      <c r="K7" s="122">
        <v>21000</v>
      </c>
      <c r="L7" s="122">
        <v>8</v>
      </c>
      <c r="M7" s="122">
        <v>12000</v>
      </c>
      <c r="N7" s="122">
        <v>1983</v>
      </c>
      <c r="O7" s="127" t="s">
        <v>120</v>
      </c>
      <c r="P7" s="128"/>
      <c r="Q7" s="128" t="s">
        <v>203</v>
      </c>
      <c r="R7" s="126">
        <v>45292</v>
      </c>
      <c r="S7" s="126">
        <v>45657</v>
      </c>
    </row>
    <row r="8" spans="1:19" ht="55.2" x14ac:dyDescent="0.25">
      <c r="A8" s="122">
        <v>3</v>
      </c>
      <c r="B8" s="123" t="s">
        <v>197</v>
      </c>
      <c r="C8" s="122" t="s">
        <v>208</v>
      </c>
      <c r="D8" s="122"/>
      <c r="E8" s="124" t="s">
        <v>209</v>
      </c>
      <c r="F8" s="125" t="s">
        <v>210</v>
      </c>
      <c r="G8" s="122" t="s">
        <v>211</v>
      </c>
      <c r="H8" s="129" t="s">
        <v>120</v>
      </c>
      <c r="I8" s="129"/>
      <c r="J8" s="122" t="s">
        <v>212</v>
      </c>
      <c r="K8" s="129">
        <v>6000</v>
      </c>
      <c r="L8" s="129" t="s">
        <v>120</v>
      </c>
      <c r="M8" s="129"/>
      <c r="N8" s="122">
        <v>1977</v>
      </c>
      <c r="O8" s="127" t="s">
        <v>120</v>
      </c>
      <c r="P8" s="128"/>
      <c r="Q8" s="128" t="s">
        <v>213</v>
      </c>
      <c r="R8" s="126">
        <v>45305</v>
      </c>
      <c r="S8" s="126">
        <v>45670</v>
      </c>
    </row>
    <row r="9" spans="1:19" ht="55.2" x14ac:dyDescent="0.25">
      <c r="A9" s="122">
        <v>4</v>
      </c>
      <c r="B9" s="123" t="s">
        <v>197</v>
      </c>
      <c r="C9" s="122" t="s">
        <v>208</v>
      </c>
      <c r="D9" s="122"/>
      <c r="E9" s="124" t="s">
        <v>214</v>
      </c>
      <c r="F9" s="125" t="s">
        <v>215</v>
      </c>
      <c r="G9" s="122" t="s">
        <v>211</v>
      </c>
      <c r="H9" s="129" t="s">
        <v>120</v>
      </c>
      <c r="I9" s="129"/>
      <c r="J9" s="122" t="s">
        <v>216</v>
      </c>
      <c r="K9" s="129">
        <v>6000</v>
      </c>
      <c r="L9" s="129" t="s">
        <v>120</v>
      </c>
      <c r="M9" s="129"/>
      <c r="N9" s="122">
        <v>1981</v>
      </c>
      <c r="O9" s="127" t="s">
        <v>120</v>
      </c>
      <c r="P9" s="128"/>
      <c r="Q9" s="128" t="s">
        <v>213</v>
      </c>
      <c r="R9" s="126">
        <v>45305</v>
      </c>
      <c r="S9" s="126">
        <v>45670</v>
      </c>
    </row>
    <row r="10" spans="1:19" ht="55.2" x14ac:dyDescent="0.25">
      <c r="A10" s="122">
        <v>5</v>
      </c>
      <c r="B10" s="123" t="s">
        <v>196</v>
      </c>
      <c r="C10" s="122" t="s">
        <v>204</v>
      </c>
      <c r="D10" s="124" t="s">
        <v>217</v>
      </c>
      <c r="E10" s="124" t="s">
        <v>218</v>
      </c>
      <c r="F10" s="125" t="s">
        <v>219</v>
      </c>
      <c r="G10" s="122" t="s">
        <v>202</v>
      </c>
      <c r="H10" s="129">
        <v>11100</v>
      </c>
      <c r="I10" s="129"/>
      <c r="J10" s="126">
        <v>29656</v>
      </c>
      <c r="K10" s="122">
        <v>15400</v>
      </c>
      <c r="L10" s="129">
        <v>4</v>
      </c>
      <c r="M10" s="129" t="s">
        <v>120</v>
      </c>
      <c r="N10" s="122">
        <v>1981</v>
      </c>
      <c r="O10" s="127" t="s">
        <v>120</v>
      </c>
      <c r="P10" s="128"/>
      <c r="Q10" s="128" t="s">
        <v>203</v>
      </c>
      <c r="R10" s="126">
        <v>45327</v>
      </c>
      <c r="S10" s="126">
        <v>45692</v>
      </c>
    </row>
    <row r="11" spans="1:19" ht="55.2" x14ac:dyDescent="0.25">
      <c r="A11" s="122">
        <v>6</v>
      </c>
      <c r="B11" s="123" t="s">
        <v>197</v>
      </c>
      <c r="C11" s="122" t="s">
        <v>220</v>
      </c>
      <c r="D11" s="124" t="s">
        <v>221</v>
      </c>
      <c r="E11" s="124" t="s">
        <v>222</v>
      </c>
      <c r="F11" s="125" t="s">
        <v>223</v>
      </c>
      <c r="G11" s="122" t="s">
        <v>224</v>
      </c>
      <c r="H11" s="129">
        <v>4750</v>
      </c>
      <c r="I11" s="129"/>
      <c r="J11" s="126">
        <v>43154</v>
      </c>
      <c r="K11" s="122">
        <v>8010</v>
      </c>
      <c r="L11" s="129">
        <v>1</v>
      </c>
      <c r="M11" s="129"/>
      <c r="N11" s="122">
        <v>2007</v>
      </c>
      <c r="O11" s="127"/>
      <c r="P11" s="128"/>
      <c r="Q11" s="128" t="s">
        <v>203</v>
      </c>
      <c r="R11" s="126">
        <v>45377</v>
      </c>
      <c r="S11" s="126">
        <v>45741</v>
      </c>
    </row>
    <row r="12" spans="1:19" ht="55.2" x14ac:dyDescent="0.25">
      <c r="A12" s="122">
        <v>7</v>
      </c>
      <c r="B12" s="123" t="s">
        <v>197</v>
      </c>
      <c r="C12" s="122" t="s">
        <v>225</v>
      </c>
      <c r="D12" s="124" t="s">
        <v>226</v>
      </c>
      <c r="E12" s="124" t="s">
        <v>227</v>
      </c>
      <c r="F12" s="125" t="s">
        <v>228</v>
      </c>
      <c r="G12" s="122" t="s">
        <v>229</v>
      </c>
      <c r="H12" s="129" t="s">
        <v>120</v>
      </c>
      <c r="I12" s="129"/>
      <c r="J12" s="126">
        <v>43160</v>
      </c>
      <c r="K12" s="122">
        <v>10990</v>
      </c>
      <c r="L12" s="129" t="s">
        <v>120</v>
      </c>
      <c r="M12" s="129">
        <v>7990</v>
      </c>
      <c r="N12" s="122">
        <v>2015</v>
      </c>
      <c r="O12" s="127"/>
      <c r="P12" s="128"/>
      <c r="Q12" s="128" t="s">
        <v>213</v>
      </c>
      <c r="R12" s="126">
        <v>45377</v>
      </c>
      <c r="S12" s="126">
        <v>45741</v>
      </c>
    </row>
    <row r="13" spans="1:19" ht="55.2" x14ac:dyDescent="0.25">
      <c r="A13" s="122">
        <v>8</v>
      </c>
      <c r="B13" s="123" t="s">
        <v>197</v>
      </c>
      <c r="C13" s="122" t="s">
        <v>225</v>
      </c>
      <c r="D13" s="124" t="s">
        <v>226</v>
      </c>
      <c r="E13" s="124" t="s">
        <v>230</v>
      </c>
      <c r="F13" s="125" t="s">
        <v>231</v>
      </c>
      <c r="G13" s="122" t="s">
        <v>229</v>
      </c>
      <c r="H13" s="129" t="s">
        <v>120</v>
      </c>
      <c r="I13" s="129"/>
      <c r="J13" s="126">
        <v>43160</v>
      </c>
      <c r="K13" s="122">
        <v>10990</v>
      </c>
      <c r="L13" s="129" t="s">
        <v>120</v>
      </c>
      <c r="M13" s="129">
        <v>7990</v>
      </c>
      <c r="N13" s="122">
        <v>2016</v>
      </c>
      <c r="O13" s="127"/>
      <c r="P13" s="128"/>
      <c r="Q13" s="128" t="s">
        <v>213</v>
      </c>
      <c r="R13" s="126">
        <v>45377</v>
      </c>
      <c r="S13" s="126">
        <v>45741</v>
      </c>
    </row>
    <row r="14" spans="1:19" ht="69" x14ac:dyDescent="0.25">
      <c r="A14" s="122">
        <v>9</v>
      </c>
      <c r="B14" s="123" t="s">
        <v>232</v>
      </c>
      <c r="C14" s="122" t="s">
        <v>204</v>
      </c>
      <c r="D14" s="122" t="s">
        <v>233</v>
      </c>
      <c r="E14" s="124" t="s">
        <v>234</v>
      </c>
      <c r="F14" s="125" t="s">
        <v>235</v>
      </c>
      <c r="G14" s="122" t="s">
        <v>202</v>
      </c>
      <c r="H14" s="122">
        <v>11100</v>
      </c>
      <c r="I14" s="122"/>
      <c r="J14" s="126">
        <v>43979</v>
      </c>
      <c r="K14" s="122">
        <v>17500</v>
      </c>
      <c r="L14" s="122">
        <v>6</v>
      </c>
      <c r="M14" s="122">
        <v>5500</v>
      </c>
      <c r="N14" s="122">
        <v>2000</v>
      </c>
      <c r="O14" s="130"/>
      <c r="P14" s="131"/>
      <c r="Q14" s="131" t="s">
        <v>236</v>
      </c>
      <c r="R14" s="126">
        <v>45445</v>
      </c>
      <c r="S14" s="126">
        <v>45809</v>
      </c>
    </row>
    <row r="15" spans="1:19" ht="55.2" x14ac:dyDescent="0.25">
      <c r="A15" s="122">
        <v>10</v>
      </c>
      <c r="B15" s="123" t="s">
        <v>197</v>
      </c>
      <c r="C15" s="132" t="s">
        <v>237</v>
      </c>
      <c r="D15" s="132" t="s">
        <v>238</v>
      </c>
      <c r="E15" s="132" t="s">
        <v>239</v>
      </c>
      <c r="F15" s="133" t="s">
        <v>120</v>
      </c>
      <c r="G15" s="122" t="s">
        <v>240</v>
      </c>
      <c r="H15" s="132"/>
      <c r="I15" s="132"/>
      <c r="J15" s="134" t="s">
        <v>120</v>
      </c>
      <c r="K15" s="134"/>
      <c r="L15" s="132">
        <v>1</v>
      </c>
      <c r="M15" s="132"/>
      <c r="N15" s="132">
        <v>2013</v>
      </c>
      <c r="O15" s="135"/>
      <c r="P15" s="136"/>
      <c r="Q15" s="131" t="s">
        <v>236</v>
      </c>
      <c r="R15" s="137">
        <v>45447</v>
      </c>
      <c r="S15" s="137">
        <v>45811</v>
      </c>
    </row>
    <row r="16" spans="1:19" ht="55.2" x14ac:dyDescent="0.25">
      <c r="A16" s="122">
        <v>11</v>
      </c>
      <c r="B16" s="123" t="s">
        <v>197</v>
      </c>
      <c r="C16" s="132" t="s">
        <v>241</v>
      </c>
      <c r="D16" s="122" t="s">
        <v>242</v>
      </c>
      <c r="E16" s="132" t="s">
        <v>243</v>
      </c>
      <c r="F16" s="138" t="s">
        <v>244</v>
      </c>
      <c r="G16" s="132" t="s">
        <v>245</v>
      </c>
      <c r="H16" s="132">
        <v>2198</v>
      </c>
      <c r="I16" s="132"/>
      <c r="J16" s="139">
        <v>41856</v>
      </c>
      <c r="K16" s="122">
        <v>3300</v>
      </c>
      <c r="L16" s="129">
        <v>3</v>
      </c>
      <c r="M16" s="134">
        <v>1375</v>
      </c>
      <c r="N16" s="132">
        <v>2014</v>
      </c>
      <c r="O16" s="140">
        <v>47200</v>
      </c>
      <c r="P16" s="141" t="s">
        <v>246</v>
      </c>
      <c r="Q16" s="131" t="s">
        <v>247</v>
      </c>
      <c r="R16" s="137">
        <v>45509</v>
      </c>
      <c r="S16" s="137">
        <v>45873</v>
      </c>
    </row>
    <row r="17" spans="1:19" ht="55.2" x14ac:dyDescent="0.25">
      <c r="A17" s="122">
        <v>12</v>
      </c>
      <c r="B17" s="123" t="s">
        <v>248</v>
      </c>
      <c r="C17" s="132" t="s">
        <v>249</v>
      </c>
      <c r="D17" s="122" t="s">
        <v>250</v>
      </c>
      <c r="E17" s="132" t="s">
        <v>251</v>
      </c>
      <c r="F17" s="138" t="s">
        <v>252</v>
      </c>
      <c r="G17" s="122" t="s">
        <v>253</v>
      </c>
      <c r="H17" s="132" t="s">
        <v>120</v>
      </c>
      <c r="I17" s="132"/>
      <c r="J17" s="139">
        <v>43696</v>
      </c>
      <c r="K17" s="122">
        <v>3500</v>
      </c>
      <c r="L17" s="129" t="s">
        <v>120</v>
      </c>
      <c r="M17" s="134" t="s">
        <v>120</v>
      </c>
      <c r="N17" s="132">
        <v>2019</v>
      </c>
      <c r="O17" s="140"/>
      <c r="P17" s="141"/>
      <c r="Q17" s="131" t="s">
        <v>213</v>
      </c>
      <c r="R17" s="137">
        <v>45523</v>
      </c>
      <c r="S17" s="137">
        <v>45887</v>
      </c>
    </row>
    <row r="18" spans="1:19" ht="55.2" x14ac:dyDescent="0.25">
      <c r="A18" s="122">
        <v>13</v>
      </c>
      <c r="B18" s="123" t="s">
        <v>196</v>
      </c>
      <c r="C18" s="132" t="s">
        <v>254</v>
      </c>
      <c r="D18" s="122" t="s">
        <v>255</v>
      </c>
      <c r="E18" s="132" t="s">
        <v>256</v>
      </c>
      <c r="F18" s="138" t="s">
        <v>257</v>
      </c>
      <c r="G18" s="122" t="s">
        <v>258</v>
      </c>
      <c r="H18" s="132">
        <v>4461</v>
      </c>
      <c r="I18" s="132"/>
      <c r="J18" s="139">
        <v>39735</v>
      </c>
      <c r="K18" s="122">
        <v>13000</v>
      </c>
      <c r="L18" s="129">
        <v>42</v>
      </c>
      <c r="M18" s="134" t="s">
        <v>120</v>
      </c>
      <c r="N18" s="132">
        <v>2008</v>
      </c>
      <c r="O18" s="140"/>
      <c r="P18" s="141"/>
      <c r="Q18" s="131" t="s">
        <v>236</v>
      </c>
      <c r="R18" s="137">
        <v>45524</v>
      </c>
      <c r="S18" s="137">
        <v>45888</v>
      </c>
    </row>
    <row r="19" spans="1:19" ht="55.2" x14ac:dyDescent="0.25">
      <c r="A19" s="122">
        <v>14</v>
      </c>
      <c r="B19" s="123" t="s">
        <v>259</v>
      </c>
      <c r="C19" s="10" t="s">
        <v>260</v>
      </c>
      <c r="D19" s="30">
        <v>3322</v>
      </c>
      <c r="E19" s="10" t="s">
        <v>261</v>
      </c>
      <c r="F19" s="142" t="s">
        <v>262</v>
      </c>
      <c r="G19" s="10" t="s">
        <v>245</v>
      </c>
      <c r="H19" s="10">
        <v>2417</v>
      </c>
      <c r="I19" s="10"/>
      <c r="J19" s="143">
        <v>36148</v>
      </c>
      <c r="K19" s="10">
        <v>2900</v>
      </c>
      <c r="L19" s="10">
        <v>9</v>
      </c>
      <c r="M19" s="10">
        <v>900</v>
      </c>
      <c r="N19" s="10">
        <v>1998</v>
      </c>
      <c r="O19" s="144" t="s">
        <v>120</v>
      </c>
      <c r="P19" s="145"/>
      <c r="Q19" s="131" t="s">
        <v>236</v>
      </c>
      <c r="R19" s="146">
        <v>45547</v>
      </c>
      <c r="S19" s="146">
        <v>45911</v>
      </c>
    </row>
    <row r="20" spans="1:19" ht="41.4" x14ac:dyDescent="0.25">
      <c r="A20" s="122">
        <v>15</v>
      </c>
      <c r="B20" s="123" t="s">
        <v>263</v>
      </c>
      <c r="C20" s="10" t="s">
        <v>264</v>
      </c>
      <c r="D20" s="30" t="s">
        <v>120</v>
      </c>
      <c r="E20" s="10" t="s">
        <v>265</v>
      </c>
      <c r="F20" s="142" t="s">
        <v>266</v>
      </c>
      <c r="G20" s="30" t="s">
        <v>267</v>
      </c>
      <c r="H20" s="10" t="s">
        <v>120</v>
      </c>
      <c r="I20" s="10"/>
      <c r="J20" s="143">
        <v>43357</v>
      </c>
      <c r="K20" s="10">
        <v>750</v>
      </c>
      <c r="L20" s="10" t="s">
        <v>120</v>
      </c>
      <c r="M20" s="10">
        <v>360</v>
      </c>
      <c r="N20" s="10">
        <v>2018</v>
      </c>
      <c r="O20" s="144"/>
      <c r="P20" s="145"/>
      <c r="Q20" s="131" t="s">
        <v>213</v>
      </c>
      <c r="R20" s="146">
        <v>45563</v>
      </c>
      <c r="S20" s="146">
        <v>45927</v>
      </c>
    </row>
    <row r="21" spans="1:19" ht="41.4" x14ac:dyDescent="0.25">
      <c r="A21" s="122">
        <v>16</v>
      </c>
      <c r="B21" s="123" t="s">
        <v>268</v>
      </c>
      <c r="C21" s="10" t="s">
        <v>269</v>
      </c>
      <c r="D21" s="30" t="s">
        <v>270</v>
      </c>
      <c r="E21" s="10" t="s">
        <v>271</v>
      </c>
      <c r="F21" s="142" t="s">
        <v>272</v>
      </c>
      <c r="G21" s="10" t="s">
        <v>273</v>
      </c>
      <c r="H21" s="10">
        <v>1998</v>
      </c>
      <c r="I21" s="10"/>
      <c r="J21" s="146">
        <v>37029</v>
      </c>
      <c r="K21" s="10">
        <v>2736</v>
      </c>
      <c r="L21" s="147">
        <v>7</v>
      </c>
      <c r="M21" s="147" t="s">
        <v>120</v>
      </c>
      <c r="N21" s="10">
        <v>2001</v>
      </c>
      <c r="O21" s="148" t="s">
        <v>120</v>
      </c>
      <c r="P21" s="149" t="s">
        <v>120</v>
      </c>
      <c r="Q21" s="149" t="s">
        <v>236</v>
      </c>
      <c r="R21" s="146">
        <v>45575</v>
      </c>
      <c r="S21" s="146">
        <v>45939</v>
      </c>
    </row>
    <row r="22" spans="1:19" ht="55.2" x14ac:dyDescent="0.25">
      <c r="A22" s="122">
        <v>17</v>
      </c>
      <c r="B22" s="123" t="s">
        <v>274</v>
      </c>
      <c r="C22" s="30" t="s">
        <v>204</v>
      </c>
      <c r="D22" s="150" t="s">
        <v>217</v>
      </c>
      <c r="E22" s="150" t="s">
        <v>275</v>
      </c>
      <c r="F22" s="151" t="s">
        <v>276</v>
      </c>
      <c r="G22" s="30" t="s">
        <v>202</v>
      </c>
      <c r="H22" s="30">
        <v>11100</v>
      </c>
      <c r="I22" s="30"/>
      <c r="J22" s="152">
        <v>35824</v>
      </c>
      <c r="K22" s="30">
        <v>14940</v>
      </c>
      <c r="L22" s="30">
        <v>4</v>
      </c>
      <c r="M22" s="30" t="s">
        <v>120</v>
      </c>
      <c r="N22" s="30">
        <v>1991</v>
      </c>
      <c r="O22" s="148" t="s">
        <v>120</v>
      </c>
      <c r="P22" s="149" t="s">
        <v>120</v>
      </c>
      <c r="Q22" s="149" t="s">
        <v>236</v>
      </c>
      <c r="R22" s="152">
        <v>45582</v>
      </c>
      <c r="S22" s="152">
        <v>45946</v>
      </c>
    </row>
    <row r="23" spans="1:19" ht="55.2" x14ac:dyDescent="0.25">
      <c r="A23" s="122">
        <v>18</v>
      </c>
      <c r="B23" s="123" t="s">
        <v>274</v>
      </c>
      <c r="C23" s="30" t="s">
        <v>277</v>
      </c>
      <c r="D23" s="150" t="s">
        <v>278</v>
      </c>
      <c r="E23" s="150" t="s">
        <v>279</v>
      </c>
      <c r="F23" s="151" t="s">
        <v>280</v>
      </c>
      <c r="G23" s="30" t="s">
        <v>273</v>
      </c>
      <c r="H23" s="30">
        <v>6540</v>
      </c>
      <c r="I23" s="30"/>
      <c r="J23" s="30" t="s">
        <v>281</v>
      </c>
      <c r="K23" s="30">
        <v>3500</v>
      </c>
      <c r="L23" s="30">
        <v>9</v>
      </c>
      <c r="M23" s="30">
        <v>900</v>
      </c>
      <c r="N23" s="30">
        <v>2000</v>
      </c>
      <c r="O23" s="148" t="s">
        <v>120</v>
      </c>
      <c r="P23" s="149" t="s">
        <v>120</v>
      </c>
      <c r="Q23" s="149" t="s">
        <v>236</v>
      </c>
      <c r="R23" s="152">
        <v>45587</v>
      </c>
      <c r="S23" s="152">
        <v>45951</v>
      </c>
    </row>
    <row r="24" spans="1:19" ht="55.2" x14ac:dyDescent="0.25">
      <c r="A24" s="122">
        <v>19</v>
      </c>
      <c r="B24" s="123" t="s">
        <v>197</v>
      </c>
      <c r="C24" s="30" t="s">
        <v>282</v>
      </c>
      <c r="D24" s="30" t="s">
        <v>283</v>
      </c>
      <c r="E24" s="150" t="s">
        <v>284</v>
      </c>
      <c r="F24" s="151" t="s">
        <v>285</v>
      </c>
      <c r="G24" s="30" t="s">
        <v>286</v>
      </c>
      <c r="H24" s="30">
        <v>1997</v>
      </c>
      <c r="I24" s="30"/>
      <c r="J24" s="126">
        <v>41248</v>
      </c>
      <c r="K24" s="122">
        <v>2700</v>
      </c>
      <c r="L24" s="122">
        <v>9</v>
      </c>
      <c r="M24" s="122">
        <v>1000</v>
      </c>
      <c r="N24" s="30">
        <v>2012</v>
      </c>
      <c r="O24" s="130">
        <v>26700</v>
      </c>
      <c r="P24" s="131" t="s">
        <v>246</v>
      </c>
      <c r="Q24" s="153" t="s">
        <v>297</v>
      </c>
      <c r="R24" s="152">
        <v>45265</v>
      </c>
      <c r="S24" s="152">
        <v>45630</v>
      </c>
    </row>
    <row r="25" spans="1:19" ht="55.2" x14ac:dyDescent="0.25">
      <c r="A25" s="122">
        <v>20</v>
      </c>
      <c r="B25" s="123" t="s">
        <v>197</v>
      </c>
      <c r="C25" s="30" t="s">
        <v>287</v>
      </c>
      <c r="D25" s="30">
        <v>330222</v>
      </c>
      <c r="E25" s="150" t="s">
        <v>288</v>
      </c>
      <c r="F25" s="151" t="s">
        <v>289</v>
      </c>
      <c r="G25" s="30" t="s">
        <v>273</v>
      </c>
      <c r="H25" s="30">
        <v>2417</v>
      </c>
      <c r="I25" s="30">
        <v>51</v>
      </c>
      <c r="J25" s="30" t="s">
        <v>290</v>
      </c>
      <c r="K25" s="30">
        <v>2900</v>
      </c>
      <c r="L25" s="30">
        <v>3</v>
      </c>
      <c r="M25" s="30">
        <v>1040</v>
      </c>
      <c r="N25" s="30">
        <v>2000</v>
      </c>
      <c r="O25" s="154" t="s">
        <v>120</v>
      </c>
      <c r="P25" s="155"/>
      <c r="Q25" s="149" t="s">
        <v>236</v>
      </c>
      <c r="R25" s="152">
        <v>45265</v>
      </c>
      <c r="S25" s="152">
        <v>45630</v>
      </c>
    </row>
    <row r="26" spans="1:19" ht="55.2" x14ac:dyDescent="0.25">
      <c r="A26" s="122">
        <v>21</v>
      </c>
      <c r="B26" s="123" t="s">
        <v>196</v>
      </c>
      <c r="C26" s="30" t="s">
        <v>220</v>
      </c>
      <c r="D26" s="30" t="s">
        <v>291</v>
      </c>
      <c r="E26" s="150" t="s">
        <v>292</v>
      </c>
      <c r="F26" s="151" t="s">
        <v>293</v>
      </c>
      <c r="G26" s="30" t="s">
        <v>224</v>
      </c>
      <c r="H26" s="30">
        <v>4750</v>
      </c>
      <c r="I26" s="30"/>
      <c r="J26" s="30" t="s">
        <v>294</v>
      </c>
      <c r="K26" s="30"/>
      <c r="L26" s="30">
        <v>2</v>
      </c>
      <c r="M26" s="30"/>
      <c r="N26" s="30">
        <v>2007</v>
      </c>
      <c r="O26" s="154" t="s">
        <v>120</v>
      </c>
      <c r="P26" s="155"/>
      <c r="Q26" s="149" t="s">
        <v>236</v>
      </c>
      <c r="R26" s="152">
        <v>45287</v>
      </c>
      <c r="S26" s="152">
        <v>45652</v>
      </c>
    </row>
  </sheetData>
  <mergeCells count="18">
    <mergeCell ref="R4:S4"/>
    <mergeCell ref="F4:F5"/>
    <mergeCell ref="G4:G5"/>
    <mergeCell ref="H4:H5"/>
    <mergeCell ref="J4:J5"/>
    <mergeCell ref="K4:K5"/>
    <mergeCell ref="L4:L5"/>
    <mergeCell ref="M4:M5"/>
    <mergeCell ref="N4:N5"/>
    <mergeCell ref="O4:O5"/>
    <mergeCell ref="P4:P5"/>
    <mergeCell ref="Q4:Q5"/>
    <mergeCell ref="I4:I5"/>
    <mergeCell ref="A4:A5"/>
    <mergeCell ref="B4:B5"/>
    <mergeCell ref="C4:C5"/>
    <mergeCell ref="D4:D5"/>
    <mergeCell ref="E4:E5"/>
  </mergeCells>
  <pageMargins left="0.23622047244094491" right="0.23622047244094491" top="0.35433070866141736" bottom="0.35433070866141736" header="0.11811023622047245" footer="0.11811023622047245"/>
  <pageSetup paperSize="9" scale="70" fitToHeight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3EE3A-E1E4-48C9-B186-A7B8756D9B3B}">
  <sheetPr>
    <pageSetUpPr fitToPage="1"/>
  </sheetPr>
  <dimension ref="B1:I25"/>
  <sheetViews>
    <sheetView tabSelected="1" zoomScaleNormal="100" workbookViewId="0">
      <selection activeCell="Q10" sqref="Q10"/>
    </sheetView>
  </sheetViews>
  <sheetFormatPr defaultRowHeight="13.2" x14ac:dyDescent="0.25"/>
  <cols>
    <col min="1" max="1" width="2.88671875" customWidth="1"/>
    <col min="2" max="2" width="6.44140625" customWidth="1"/>
    <col min="3" max="3" width="15.44140625" customWidth="1"/>
    <col min="4" max="5" width="15.33203125" customWidth="1"/>
    <col min="6" max="6" width="18.33203125" customWidth="1"/>
    <col min="7" max="7" width="16.88671875" customWidth="1"/>
    <col min="8" max="8" width="14.6640625" customWidth="1"/>
    <col min="9" max="9" width="9.88671875" bestFit="1" customWidth="1"/>
  </cols>
  <sheetData>
    <row r="1" spans="2:9" ht="14.4" x14ac:dyDescent="0.3">
      <c r="I1" s="22" t="s">
        <v>311</v>
      </c>
    </row>
    <row r="2" spans="2:9" ht="14.4" x14ac:dyDescent="0.3">
      <c r="I2" s="22" t="s">
        <v>312</v>
      </c>
    </row>
    <row r="4" spans="2:9" ht="14.4" x14ac:dyDescent="0.25">
      <c r="B4" s="166"/>
      <c r="C4" s="166"/>
      <c r="D4" s="166"/>
      <c r="E4" s="165"/>
      <c r="F4" s="165"/>
      <c r="G4" s="165"/>
      <c r="H4" s="167"/>
      <c r="I4" s="167"/>
    </row>
    <row r="5" spans="2:9" ht="14.4" x14ac:dyDescent="0.25">
      <c r="B5" s="193" t="s">
        <v>307</v>
      </c>
      <c r="C5" s="194"/>
      <c r="D5" s="194"/>
      <c r="E5" s="194"/>
      <c r="F5" s="194"/>
      <c r="G5" s="194"/>
      <c r="H5" s="194"/>
      <c r="I5" s="195"/>
    </row>
    <row r="6" spans="2:9" ht="38.25" customHeight="1" x14ac:dyDescent="0.25">
      <c r="B6" s="125" t="s">
        <v>299</v>
      </c>
      <c r="C6" s="125" t="s">
        <v>180</v>
      </c>
      <c r="D6" s="125" t="s">
        <v>300</v>
      </c>
      <c r="E6" s="125" t="s">
        <v>301</v>
      </c>
      <c r="F6" s="125" t="s">
        <v>302</v>
      </c>
      <c r="G6" s="156" t="s">
        <v>303</v>
      </c>
      <c r="H6" s="157" t="s">
        <v>304</v>
      </c>
      <c r="I6" s="157" t="s">
        <v>305</v>
      </c>
    </row>
    <row r="7" spans="2:9" ht="23.1" customHeight="1" x14ac:dyDescent="0.25">
      <c r="B7" s="196" t="s">
        <v>308</v>
      </c>
      <c r="C7" s="197"/>
      <c r="D7" s="197"/>
      <c r="E7" s="197"/>
      <c r="F7" s="197"/>
      <c r="G7" s="197"/>
      <c r="H7" s="197"/>
      <c r="I7" s="198"/>
    </row>
    <row r="8" spans="2:9" ht="14.4" x14ac:dyDescent="0.3">
      <c r="B8" s="161"/>
      <c r="C8" s="161"/>
      <c r="D8" s="161"/>
      <c r="E8" s="161"/>
      <c r="F8" s="161"/>
      <c r="G8" s="161"/>
      <c r="H8" s="161"/>
      <c r="I8" s="161"/>
    </row>
    <row r="9" spans="2:9" ht="14.4" x14ac:dyDescent="0.25">
      <c r="B9" s="193" t="s">
        <v>309</v>
      </c>
      <c r="C9" s="194"/>
      <c r="D9" s="194"/>
      <c r="E9" s="194"/>
      <c r="F9" s="194"/>
      <c r="G9" s="194"/>
      <c r="H9" s="194"/>
      <c r="I9" s="195"/>
    </row>
    <row r="10" spans="2:9" ht="33" customHeight="1" x14ac:dyDescent="0.25">
      <c r="B10" s="125" t="s">
        <v>299</v>
      </c>
      <c r="C10" s="125" t="s">
        <v>180</v>
      </c>
      <c r="D10" s="125" t="s">
        <v>300</v>
      </c>
      <c r="E10" s="125" t="s">
        <v>301</v>
      </c>
      <c r="F10" s="125" t="s">
        <v>302</v>
      </c>
      <c r="G10" s="156" t="s">
        <v>303</v>
      </c>
      <c r="H10" s="157" t="s">
        <v>304</v>
      </c>
      <c r="I10" s="157" t="s">
        <v>305</v>
      </c>
    </row>
    <row r="11" spans="2:9" ht="23.1" customHeight="1" x14ac:dyDescent="0.25">
      <c r="B11" s="196" t="s">
        <v>308</v>
      </c>
      <c r="C11" s="197"/>
      <c r="D11" s="197"/>
      <c r="E11" s="197"/>
      <c r="F11" s="197"/>
      <c r="G11" s="197"/>
      <c r="H11" s="197"/>
      <c r="I11" s="198"/>
    </row>
    <row r="12" spans="2:9" ht="14.4" x14ac:dyDescent="0.3">
      <c r="B12" s="161"/>
      <c r="C12" s="161"/>
      <c r="D12" s="161"/>
      <c r="E12" s="161"/>
      <c r="F12" s="161"/>
      <c r="G12" s="161"/>
      <c r="H12" s="161"/>
      <c r="I12" s="161"/>
    </row>
    <row r="13" spans="2:9" ht="14.4" x14ac:dyDescent="0.25">
      <c r="B13" s="193" t="s">
        <v>310</v>
      </c>
      <c r="C13" s="194"/>
      <c r="D13" s="194"/>
      <c r="E13" s="194"/>
      <c r="F13" s="194"/>
      <c r="G13" s="194"/>
      <c r="H13" s="194"/>
      <c r="I13" s="195"/>
    </row>
    <row r="14" spans="2:9" ht="36.75" customHeight="1" x14ac:dyDescent="0.25">
      <c r="B14" s="125" t="s">
        <v>299</v>
      </c>
      <c r="C14" s="125" t="s">
        <v>180</v>
      </c>
      <c r="D14" s="125" t="s">
        <v>300</v>
      </c>
      <c r="E14" s="125" t="s">
        <v>301</v>
      </c>
      <c r="F14" s="125" t="s">
        <v>302</v>
      </c>
      <c r="G14" s="156" t="s">
        <v>303</v>
      </c>
      <c r="H14" s="157" t="s">
        <v>304</v>
      </c>
      <c r="I14" s="157" t="s">
        <v>305</v>
      </c>
    </row>
    <row r="15" spans="2:9" ht="23.1" customHeight="1" x14ac:dyDescent="0.25">
      <c r="B15" s="196" t="s">
        <v>308</v>
      </c>
      <c r="C15" s="197"/>
      <c r="D15" s="197"/>
      <c r="E15" s="197"/>
      <c r="F15" s="197"/>
      <c r="G15" s="197"/>
      <c r="H15" s="197"/>
      <c r="I15" s="198"/>
    </row>
    <row r="17" spans="2:9" ht="14.4" x14ac:dyDescent="0.25">
      <c r="B17" s="193" t="s">
        <v>313</v>
      </c>
      <c r="C17" s="194"/>
      <c r="D17" s="194"/>
      <c r="E17" s="194"/>
      <c r="F17" s="194"/>
      <c r="G17" s="194"/>
      <c r="H17" s="194"/>
      <c r="I17" s="195"/>
    </row>
    <row r="18" spans="2:9" ht="28.8" x14ac:dyDescent="0.25">
      <c r="B18" s="125" t="s">
        <v>299</v>
      </c>
      <c r="C18" s="125" t="s">
        <v>180</v>
      </c>
      <c r="D18" s="125" t="s">
        <v>300</v>
      </c>
      <c r="E18" s="125" t="s">
        <v>301</v>
      </c>
      <c r="F18" s="125" t="s">
        <v>302</v>
      </c>
      <c r="G18" s="156" t="s">
        <v>303</v>
      </c>
      <c r="H18" s="157" t="s">
        <v>304</v>
      </c>
      <c r="I18" s="157" t="s">
        <v>305</v>
      </c>
    </row>
    <row r="19" spans="2:9" ht="23.1" customHeight="1" x14ac:dyDescent="0.25">
      <c r="B19" s="196" t="s">
        <v>308</v>
      </c>
      <c r="C19" s="197"/>
      <c r="D19" s="197"/>
      <c r="E19" s="197"/>
      <c r="F19" s="197"/>
      <c r="G19" s="197"/>
      <c r="H19" s="197"/>
      <c r="I19" s="198"/>
    </row>
    <row r="21" spans="2:9" ht="14.4" x14ac:dyDescent="0.25">
      <c r="B21" s="191" t="s">
        <v>314</v>
      </c>
      <c r="C21" s="191"/>
      <c r="D21" s="191"/>
      <c r="E21" s="191"/>
      <c r="F21" s="191"/>
      <c r="G21" s="191"/>
      <c r="H21" s="191"/>
      <c r="I21" s="192"/>
    </row>
    <row r="22" spans="2:9" ht="28.8" x14ac:dyDescent="0.25">
      <c r="B22" s="125" t="s">
        <v>299</v>
      </c>
      <c r="C22" s="125" t="s">
        <v>180</v>
      </c>
      <c r="D22" s="125" t="s">
        <v>300</v>
      </c>
      <c r="E22" s="125" t="s">
        <v>301</v>
      </c>
      <c r="F22" s="125" t="s">
        <v>302</v>
      </c>
      <c r="G22" s="156" t="s">
        <v>303</v>
      </c>
      <c r="H22" s="157" t="s">
        <v>304</v>
      </c>
      <c r="I22" s="157" t="s">
        <v>305</v>
      </c>
    </row>
    <row r="23" spans="2:9" ht="23.1" customHeight="1" x14ac:dyDescent="0.25">
      <c r="B23" s="162">
        <v>1</v>
      </c>
      <c r="C23" s="159" t="s">
        <v>315</v>
      </c>
      <c r="D23" s="159" t="s">
        <v>315</v>
      </c>
      <c r="E23" s="159" t="s">
        <v>306</v>
      </c>
      <c r="F23" s="158" t="s">
        <v>316</v>
      </c>
      <c r="G23" s="163">
        <v>45523</v>
      </c>
      <c r="H23" s="160">
        <v>7675.57</v>
      </c>
      <c r="I23" s="160"/>
    </row>
    <row r="24" spans="2:9" ht="23.1" customHeight="1" x14ac:dyDescent="0.25">
      <c r="B24" s="162">
        <v>2</v>
      </c>
      <c r="C24" s="159" t="s">
        <v>315</v>
      </c>
      <c r="D24" s="159" t="s">
        <v>315</v>
      </c>
      <c r="E24" s="159" t="s">
        <v>306</v>
      </c>
      <c r="F24" s="159" t="s">
        <v>317</v>
      </c>
      <c r="G24" s="163">
        <v>45523</v>
      </c>
      <c r="H24" s="160"/>
      <c r="I24" s="160">
        <v>5539.52</v>
      </c>
    </row>
    <row r="25" spans="2:9" ht="23.1" customHeight="1" x14ac:dyDescent="0.25">
      <c r="B25" s="164"/>
      <c r="C25" s="164"/>
      <c r="D25" s="164"/>
      <c r="E25" s="165"/>
      <c r="F25" s="165"/>
      <c r="G25" s="165"/>
      <c r="H25" s="157">
        <f>SUM(H23:H24)</f>
        <v>7675.57</v>
      </c>
      <c r="I25" s="157">
        <f>SUM(I23:I24)</f>
        <v>5539.52</v>
      </c>
    </row>
  </sheetData>
  <mergeCells count="9">
    <mergeCell ref="B21:I21"/>
    <mergeCell ref="B5:I5"/>
    <mergeCell ref="B7:I7"/>
    <mergeCell ref="B9:I9"/>
    <mergeCell ref="B11:I11"/>
    <mergeCell ref="B13:I13"/>
    <mergeCell ref="B15:I15"/>
    <mergeCell ref="B17:I17"/>
    <mergeCell ref="B19:I19"/>
  </mergeCells>
  <pageMargins left="0.70866141732283472" right="0.70866141732283472" top="0.55118110236220474" bottom="0.55118110236220474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1-budynki</vt:lpstr>
      <vt:lpstr>2-elektronika</vt:lpstr>
      <vt:lpstr>3-środki trwałe</vt:lpstr>
      <vt:lpstr>4-wykaz pojazdów</vt:lpstr>
      <vt:lpstr>5-szkodowość</vt:lpstr>
      <vt:lpstr>'1-budynki'!Obszar_wydruku</vt:lpstr>
      <vt:lpstr>'2-elektronika'!Obszar_wydruku</vt:lpstr>
      <vt:lpstr>'3-środki trwałe'!Obszar_wydruku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</dc:creator>
  <cp:lastModifiedBy>Gmina Witonia</cp:lastModifiedBy>
  <cp:lastPrinted>2024-11-04T10:52:24Z</cp:lastPrinted>
  <dcterms:created xsi:type="dcterms:W3CDTF">2003-03-13T10:23:20Z</dcterms:created>
  <dcterms:modified xsi:type="dcterms:W3CDTF">2024-11-08T08:42:17Z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412511E1">
    <vt:lpwstr/>
  </property>
  <property fmtid="{D5CDD505-2E9C-101B-9397-08002B2CF9AE}" pid="3" name="IVID145012D5">
    <vt:lpwstr/>
  </property>
  <property fmtid="{D5CDD505-2E9C-101B-9397-08002B2CF9AE}" pid="4" name="IVID3A371DE6">
    <vt:lpwstr/>
  </property>
  <property fmtid="{D5CDD505-2E9C-101B-9397-08002B2CF9AE}" pid="5" name="IVID305908F7">
    <vt:lpwstr/>
  </property>
  <property fmtid="{D5CDD505-2E9C-101B-9397-08002B2CF9AE}" pid="6" name="IVIDEC1DB65A">
    <vt:lpwstr/>
  </property>
  <property fmtid="{D5CDD505-2E9C-101B-9397-08002B2CF9AE}" pid="7" name="IVID146313F2">
    <vt:lpwstr/>
  </property>
  <property fmtid="{D5CDD505-2E9C-101B-9397-08002B2CF9AE}" pid="8" name="IVID247C1308">
    <vt:lpwstr/>
  </property>
  <property fmtid="{D5CDD505-2E9C-101B-9397-08002B2CF9AE}" pid="9" name="IVID7D00119">
    <vt:lpwstr/>
  </property>
  <property fmtid="{D5CDD505-2E9C-101B-9397-08002B2CF9AE}" pid="10" name="IVID124B15E0">
    <vt:lpwstr/>
  </property>
  <property fmtid="{D5CDD505-2E9C-101B-9397-08002B2CF9AE}" pid="11" name="IVID343010DD">
    <vt:lpwstr/>
  </property>
  <property fmtid="{D5CDD505-2E9C-101B-9397-08002B2CF9AE}" pid="12" name="IVID55213FF">
    <vt:lpwstr/>
  </property>
  <property fmtid="{D5CDD505-2E9C-101B-9397-08002B2CF9AE}" pid="13" name="IVID372F19E9">
    <vt:lpwstr/>
  </property>
  <property fmtid="{D5CDD505-2E9C-101B-9397-08002B2CF9AE}" pid="14" name="IVIDBC9AED84">
    <vt:lpwstr/>
  </property>
  <property fmtid="{D5CDD505-2E9C-101B-9397-08002B2CF9AE}" pid="15" name="IVID363218D8">
    <vt:lpwstr/>
  </property>
  <property fmtid="{D5CDD505-2E9C-101B-9397-08002B2CF9AE}" pid="16" name="IVID17FE2478">
    <vt:lpwstr/>
  </property>
  <property fmtid="{D5CDD505-2E9C-101B-9397-08002B2CF9AE}" pid="17" name="IVID1C76DEB5">
    <vt:lpwstr/>
  </property>
  <property fmtid="{D5CDD505-2E9C-101B-9397-08002B2CF9AE}" pid="18" name="IVIDC661EF3">
    <vt:lpwstr/>
  </property>
  <property fmtid="{D5CDD505-2E9C-101B-9397-08002B2CF9AE}" pid="19" name="IVID32571C01">
    <vt:lpwstr/>
  </property>
  <property fmtid="{D5CDD505-2E9C-101B-9397-08002B2CF9AE}" pid="20" name="IVID1D391309">
    <vt:lpwstr/>
  </property>
  <property fmtid="{D5CDD505-2E9C-101B-9397-08002B2CF9AE}" pid="21" name="IVIDE5F12D2">
    <vt:lpwstr/>
  </property>
  <property fmtid="{D5CDD505-2E9C-101B-9397-08002B2CF9AE}" pid="22" name="IVID274D12D5">
    <vt:lpwstr/>
  </property>
  <property fmtid="{D5CDD505-2E9C-101B-9397-08002B2CF9AE}" pid="23" name="IVID191F0CF2">
    <vt:lpwstr/>
  </property>
  <property fmtid="{D5CDD505-2E9C-101B-9397-08002B2CF9AE}" pid="24" name="IVID202E14EF">
    <vt:lpwstr/>
  </property>
  <property fmtid="{D5CDD505-2E9C-101B-9397-08002B2CF9AE}" pid="25" name="IVID847BBDC9">
    <vt:lpwstr/>
  </property>
  <property fmtid="{D5CDD505-2E9C-101B-9397-08002B2CF9AE}" pid="26" name="IVID2B251201">
    <vt:lpwstr/>
  </property>
</Properties>
</file>