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8.0.1\Dokumenty\Dokumenty\POWIATY\Białystok\2025 rok\PRZETARG 2025\SWZ, OPZ  Powiat Białostocki 2025-26\OPZ i SWZ  -6.11.2024\"/>
    </mc:Choice>
  </mc:AlternateContent>
  <xr:revisionPtr revIDLastSave="0" documentId="8_{8E2A68F3-F691-4BB7-A18B-DDAD7626DB5C}" xr6:coauthVersionLast="47" xr6:coauthVersionMax="47" xr10:uidLastSave="{00000000-0000-0000-0000-000000000000}"/>
  <bookViews>
    <workbookView xWindow="-108" yWindow="-108" windowWidth="23256" windowHeight="12456" firstSheet="2" activeTab="3" xr2:uid="{00000000-000D-0000-FFFF-FFFF00000000}"/>
  </bookViews>
  <sheets>
    <sheet name="Zakładka nr 1" sheetId="12" r:id="rId1"/>
    <sheet name="Zakładka nr 2" sheetId="3" r:id="rId2"/>
    <sheet name="Zakładka nr 3" sheetId="4" r:id="rId3"/>
    <sheet name="Zakładka nr 4 wykaz pojazdów" sheetId="5" r:id="rId4"/>
    <sheet name="Zakładka nr 4A wykaz dróg" sheetId="25" r:id="rId5"/>
    <sheet name="Zakładka nr 5" sheetId="19" r:id="rId6"/>
  </sheets>
  <definedNames>
    <definedName name="_xlnm._FilterDatabase" localSheetId="0" hidden="1">'Zakładka nr 1'!#REF!</definedName>
    <definedName name="_xlnm._FilterDatabase" localSheetId="1" hidden="1">'Zakładka nr 2'!#REF!</definedName>
    <definedName name="_xlnm._FilterDatabase" localSheetId="2" hidden="1">'Zakładka nr 3'!#REF!</definedName>
    <definedName name="_xlnm._FilterDatabase" localSheetId="3" hidden="1">'Zakładka nr 4 wykaz pojazdów'!#REF!</definedName>
    <definedName name="_xlnm.Print_Area" localSheetId="0">'Zakładka nr 1'!#REF!</definedName>
    <definedName name="_xlnm.Print_Area" localSheetId="1">'Zakładka nr 2'!$A$214:$BQ$221</definedName>
    <definedName name="_xlnm.Print_Area" localSheetId="2">'Zakładka nr 3'!$A$1:$F$1</definedName>
    <definedName name="_xlnm.Print_Area" localSheetId="3">'Zakładka nr 4 wykaz pojazdów'!$A$1:$X$106</definedName>
    <definedName name="rzeczywista" localSheetId="0">'Zakładka nr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3" l="1"/>
  <c r="C5" i="3"/>
  <c r="C4" i="3"/>
  <c r="E207" i="3"/>
  <c r="E294" i="3"/>
  <c r="E293" i="3"/>
  <c r="E283" i="3"/>
  <c r="E271" i="3"/>
  <c r="E270" i="3"/>
  <c r="E245" i="3"/>
  <c r="E244" i="3"/>
  <c r="E243" i="3"/>
  <c r="E240" i="3"/>
  <c r="E239" i="3"/>
  <c r="E242" i="3"/>
  <c r="E241" i="3"/>
  <c r="E238" i="3"/>
  <c r="E230" i="3"/>
  <c r="E219" i="3"/>
  <c r="E218" i="3"/>
  <c r="E174" i="3"/>
  <c r="E162" i="3"/>
  <c r="E161" i="3"/>
  <c r="E143" i="3"/>
  <c r="E142" i="3"/>
  <c r="E141" i="3"/>
  <c r="E118" i="3"/>
  <c r="E117" i="3"/>
  <c r="E116" i="3"/>
  <c r="E115" i="3"/>
  <c r="E114" i="3"/>
  <c r="E113" i="3"/>
  <c r="E112" i="3"/>
  <c r="E111" i="3"/>
  <c r="E122" i="3"/>
  <c r="E121" i="3"/>
  <c r="E120" i="3"/>
  <c r="E119" i="3"/>
  <c r="E110" i="3"/>
  <c r="E98" i="3"/>
  <c r="E93" i="3"/>
  <c r="E97" i="3"/>
  <c r="E96" i="3"/>
  <c r="E95" i="3"/>
  <c r="E94" i="3"/>
  <c r="E92" i="3"/>
  <c r="E91" i="3"/>
  <c r="E76" i="3"/>
  <c r="E75" i="3"/>
  <c r="E73" i="3"/>
  <c r="E63" i="3"/>
  <c r="E62" i="3"/>
  <c r="E33" i="3"/>
  <c r="E32" i="3"/>
  <c r="E30" i="3"/>
  <c r="E29" i="3"/>
  <c r="E28" i="3"/>
  <c r="C3" i="3" s="1"/>
  <c r="E25" i="3"/>
  <c r="E24" i="3"/>
  <c r="E31" i="3"/>
  <c r="E27" i="3"/>
  <c r="E26" i="3"/>
  <c r="E23" i="3"/>
  <c r="E22" i="3"/>
  <c r="E20" i="3"/>
  <c r="E47" i="3"/>
  <c r="C13" i="19" l="1"/>
  <c r="D13" i="19"/>
  <c r="E13" i="19"/>
  <c r="F13" i="19"/>
  <c r="H13" i="19"/>
  <c r="G13" i="19"/>
  <c r="E149" i="3"/>
  <c r="C116" i="4" l="1"/>
  <c r="C93" i="4" l="1"/>
  <c r="C90" i="4"/>
  <c r="C79" i="4" l="1"/>
  <c r="C62" i="4" l="1"/>
  <c r="C57" i="4" l="1"/>
  <c r="C49" i="4"/>
  <c r="C42" i="4" l="1"/>
  <c r="C23" i="4" l="1"/>
  <c r="C7" i="4" l="1"/>
  <c r="C18" i="4" l="1"/>
  <c r="C122" i="4"/>
  <c r="C112" i="4"/>
  <c r="C105" i="4"/>
  <c r="C100" i="4"/>
  <c r="C85" i="4"/>
  <c r="C81" i="4"/>
  <c r="C77" i="4"/>
  <c r="C71" i="4"/>
  <c r="C67" i="4"/>
  <c r="C54" i="4"/>
  <c r="C36" i="4"/>
  <c r="C27" i="4"/>
  <c r="C117" i="4" l="1"/>
  <c r="C121" i="4" s="1"/>
  <c r="C123" i="4" s="1"/>
  <c r="C7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KasiaM</author>
    <author>Przemek</author>
    <author>PrzemekB</author>
  </authors>
  <commentList>
    <comment ref="T17" authorId="0" shapeId="0" xr:uid="{E15BFF69-25CD-45BF-97F9-5DE8046FCBC0}">
      <text>
        <r>
          <rPr>
            <b/>
            <sz val="9"/>
            <color indexed="81"/>
            <rFont val="Tahoma"/>
            <family val="2"/>
            <charset val="238"/>
          </rPr>
          <t xml:space="preserve">PŁYTY WARSTWOWE: 
</t>
        </r>
        <r>
          <rPr>
            <sz val="9"/>
            <color indexed="81"/>
            <rFont val="Tahoma"/>
            <family val="2"/>
            <charset val="238"/>
          </rPr>
          <t>lekkie elementy budowlane wykonane z dwóch zewnętrznych okładzin z blachy falistej, przedzielonych rdzeniem z lekkiego materiału o dobrej izolacyjności termicznej - materiały łatwopalne</t>
        </r>
      </text>
    </comment>
    <comment ref="AA17" authorId="0" shapeId="0" xr:uid="{597BA4A9-2D88-406C-A1C9-F7688D3A8CAC}">
      <text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
</t>
        </r>
        <r>
          <rPr>
            <b/>
            <sz val="9"/>
            <color indexed="81"/>
            <rFont val="Tahoma"/>
            <family val="2"/>
            <charset val="238"/>
          </rPr>
          <t xml:space="preserve">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A20" authorId="0" shapeId="0" xr:uid="{92DB1EAA-FD58-4E26-B77F-DEF641649CA3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20" authorId="1" shapeId="0" xr:uid="{24951488-C13C-416B-A2F4-A0A81A26BE69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20" authorId="1" shapeId="0" xr:uid="{91E16A9C-8EE1-4A10-8079-9EAA92000A7C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20" authorId="2" shapeId="0" xr:uid="{23CC43FC-4DBA-4F8D-98DE-7CAA650B310F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20" authorId="2" shapeId="0" xr:uid="{4586DBDE-EC56-4C75-BD00-E1B5D8FFD4A5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21" authorId="0" shapeId="0" xr:uid="{9F6BA384-9267-4CA4-BC7F-87DA4BE2A52A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21" authorId="1" shapeId="0" xr:uid="{2696F41E-50C5-43FD-A9DF-8D8496E6EFA0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21" authorId="1" shapeId="0" xr:uid="{4DA592C6-00D8-4878-A40E-4882BA474DC7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21" authorId="2" shapeId="0" xr:uid="{09EC188F-97EB-4BAF-AB27-47B75187657B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21" authorId="2" shapeId="0" xr:uid="{14380F7A-F09A-4136-A571-CD6846777103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22" authorId="0" shapeId="0" xr:uid="{4A2BA2FB-A0F4-45C7-BFC6-C70A31253C3A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22" authorId="1" shapeId="0" xr:uid="{A04128D2-085D-4B45-B4D5-62E0E807486D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22" authorId="1" shapeId="0" xr:uid="{BC0DB752-4E8E-4B41-86FB-EDFA03F24FB9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22" authorId="2" shapeId="0" xr:uid="{E593B866-658D-4A97-9F12-FFE50A0DDBF2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22" authorId="2" shapeId="0" xr:uid="{5F26EAD7-BCD3-4ACA-9F51-7F103A2E63F4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23" authorId="0" shapeId="0" xr:uid="{5C457AAD-1B72-4979-80BC-FF90C1A368E3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23" authorId="1" shapeId="0" xr:uid="{0F2A6A84-10C6-4CD7-B36C-0B2C074C16A6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23" authorId="1" shapeId="0" xr:uid="{76C2C0E1-800E-4897-980A-4EC8C4962A1D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23" authorId="2" shapeId="0" xr:uid="{8C54D0D7-D6E1-42AA-A77A-584633CE4408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23" authorId="2" shapeId="0" xr:uid="{10352B48-5114-4C72-BA99-5E1F7F09E469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24" authorId="0" shapeId="0" xr:uid="{0978BE97-F7EC-44B8-9383-6F3C9F590326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24" authorId="1" shapeId="0" xr:uid="{6B92E88B-7D00-4BFF-8130-755A8D34F4FB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24" authorId="1" shapeId="0" xr:uid="{BA61F8A8-6496-4B48-85E0-0450508BDE81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24" authorId="2" shapeId="0" xr:uid="{F6685FC9-15F5-4776-88E8-ED446EDA9775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24" authorId="2" shapeId="0" xr:uid="{9EE4EF17-2E27-4769-9EB8-5B9DF431DFAE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25" authorId="0" shapeId="0" xr:uid="{5AA7AF6A-9921-4CE1-94AF-99A0467415E8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25" authorId="1" shapeId="0" xr:uid="{1ED9F698-34A2-4404-868B-3A4D72BA4354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25" authorId="1" shapeId="0" xr:uid="{33358C51-9E12-4C78-A623-25DE93B030D1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25" authorId="2" shapeId="0" xr:uid="{E0462D1E-F9B5-469E-9687-889A1721B2D9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25" authorId="2" shapeId="0" xr:uid="{E95BF5A9-563E-4BC1-AF02-38B1DDC28CE3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26" authorId="0" shapeId="0" xr:uid="{9C0AAFB6-422B-4D4F-B28C-66ABB9456C86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26" authorId="1" shapeId="0" xr:uid="{53F98520-F49D-4F7B-9B73-212509211E75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26" authorId="1" shapeId="0" xr:uid="{00007A84-C404-4D2E-A95E-8308F25FDE35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26" authorId="2" shapeId="0" xr:uid="{09E3D041-D688-46BA-8DB6-4F40215A3462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26" authorId="2" shapeId="0" xr:uid="{CD84506B-52FF-4412-B027-FBDF91E698A2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27" authorId="0" shapeId="0" xr:uid="{E18774C3-F0C3-4902-856F-CD5CE227253C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27" authorId="1" shapeId="0" xr:uid="{CC36ADE8-A231-46DC-8632-94D06214F3E1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27" authorId="1" shapeId="0" xr:uid="{F8298120-07BC-4B91-9F7E-BC12C56530F0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27" authorId="2" shapeId="0" xr:uid="{95EDFFB5-CFD7-49EE-9C29-A3F1602634F0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27" authorId="2" shapeId="0" xr:uid="{3F56574D-59B2-4CA4-996B-48C7B453B16D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28" authorId="0" shapeId="0" xr:uid="{147EA906-7530-4F07-8440-80F30146B506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28" authorId="1" shapeId="0" xr:uid="{990ADAA2-F26D-42F6-83BD-C604E889BC15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28" authorId="1" shapeId="0" xr:uid="{C77E3A05-EDCE-4FDF-A33B-0679141BC3C4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28" authorId="2" shapeId="0" xr:uid="{98D3E5C5-8069-4A00-913C-CD568DE5EAC8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28" authorId="2" shapeId="0" xr:uid="{22F8BAC0-FCC3-46D1-B6A0-678FB808771B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29" authorId="0" shapeId="0" xr:uid="{7B615CAB-7BEE-4752-85C1-9420EAE91622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29" authorId="1" shapeId="0" xr:uid="{EC481CD7-3A64-4AC5-82CC-3D828381ED98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29" authorId="1" shapeId="0" xr:uid="{4A6984C0-C3C5-41FC-84CA-6A234EEF1FA4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29" authorId="2" shapeId="0" xr:uid="{B128B837-33D2-4B87-906F-186AA88C376B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29" authorId="2" shapeId="0" xr:uid="{1233FE36-1417-4276-AF65-566BADD00381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30" authorId="0" shapeId="0" xr:uid="{6DF7DA5C-53BA-48AD-84C3-2046D57C8E48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30" authorId="1" shapeId="0" xr:uid="{1EB3C18B-2DD3-42DB-9404-7B4D84C9CD8A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30" authorId="1" shapeId="0" xr:uid="{FE560F52-33F4-4441-B339-E407B5DB0AFC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30" authorId="2" shapeId="0" xr:uid="{65086F5C-304D-439D-9638-628B0E44B4CA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30" authorId="2" shapeId="0" xr:uid="{A8CE45D6-A23B-4F60-AB3A-6FBEED8EA990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31" authorId="0" shapeId="0" xr:uid="{F4A18066-05B3-4675-981F-21797F3A12A5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31" authorId="1" shapeId="0" xr:uid="{AD0705DE-DC06-43E3-99EF-DB130937C9A8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31" authorId="1" shapeId="0" xr:uid="{B4AB704C-8D86-4A5F-8FEE-6F9EBA1FA4A6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31" authorId="2" shapeId="0" xr:uid="{2C79C844-E7BF-46A1-901F-9D2BAE1967B6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31" authorId="2" shapeId="0" xr:uid="{C7D67FAE-2236-4B61-8D80-308014789D45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32" authorId="0" shapeId="0" xr:uid="{91516C7B-02C0-4F43-B39C-476A14E90DF6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32" authorId="1" shapeId="0" xr:uid="{C8C1D1B7-7924-4C38-92C8-294C5DE5CC4B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32" authorId="1" shapeId="0" xr:uid="{1F134C45-EC10-4E81-9C58-612142B845BA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32" authorId="2" shapeId="0" xr:uid="{2874C599-4665-42BF-8A17-EA89E690D823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32" authorId="2" shapeId="0" xr:uid="{03348786-159C-4F12-BE90-54A36918B89A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33" authorId="0" shapeId="0" xr:uid="{9FCC9C4C-D05A-4DD3-9FCE-C88562808FC2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33" authorId="1" shapeId="0" xr:uid="{2B412C17-D22B-40EA-AB4B-EF452B8265A9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33" authorId="1" shapeId="0" xr:uid="{D869E78E-527E-4A52-972A-E1970DBE1068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33" authorId="2" shapeId="0" xr:uid="{D9A47F4C-C859-4DF4-A2A3-7CA56C1DDDA1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33" authorId="2" shapeId="0" xr:uid="{1C71E8D2-215F-48C8-BB98-E880C2434666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T59" authorId="0" shapeId="0" xr:uid="{A4D2F42F-289F-4E84-BB63-D6307BBF06B1}">
      <text>
        <r>
          <rPr>
            <b/>
            <sz val="9"/>
            <color indexed="81"/>
            <rFont val="Tahoma"/>
            <family val="2"/>
            <charset val="238"/>
          </rPr>
          <t xml:space="preserve">PŁYTY WARSTWOWE: 
</t>
        </r>
        <r>
          <rPr>
            <sz val="9"/>
            <color indexed="81"/>
            <rFont val="Tahoma"/>
            <family val="2"/>
            <charset val="238"/>
          </rPr>
          <t>lekkie elementy budowlane wykonane z dwóch zewnętrznych okładzin z blachy falistej, przedzielonych rdzeniem z lekkiego materiału o dobrej izolacyjności termicznej - materiały łatwopalne</t>
        </r>
      </text>
    </comment>
    <comment ref="AA59" authorId="0" shapeId="0" xr:uid="{8B013625-6B7B-480B-A949-CD52C69C6AA3}">
      <text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
</t>
        </r>
        <r>
          <rPr>
            <b/>
            <sz val="9"/>
            <color indexed="81"/>
            <rFont val="Tahoma"/>
            <family val="2"/>
            <charset val="238"/>
          </rPr>
          <t xml:space="preserve">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A62" authorId="0" shapeId="0" xr:uid="{67860AA2-E520-4C3D-B01C-2A582AB8EA63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62" authorId="1" shapeId="0" xr:uid="{02989915-200C-427B-9D13-1D0132FB624C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62" authorId="1" shapeId="0" xr:uid="{C19433FD-E15A-4FF4-B6AD-213BC22EC95A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62" authorId="2" shapeId="0" xr:uid="{4C5C174C-4055-46E6-BD13-8021082A4F19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62" authorId="2" shapeId="0" xr:uid="{EE29CD21-B2E6-49C8-B4EA-A270F9EF6CFE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63" authorId="0" shapeId="0" xr:uid="{72436D30-792B-4B56-8B65-CA4C49D559F3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63" authorId="1" shapeId="0" xr:uid="{B168F407-38C0-4F25-AC2B-9B2B113FB37B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63" authorId="1" shapeId="0" xr:uid="{04549CD5-37AD-4E32-BF84-994F7E79EB33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63" authorId="2" shapeId="0" xr:uid="{31ABDDC6-FC93-44AB-B89E-3F22A0DF66D0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63" authorId="2" shapeId="0" xr:uid="{FD26B34D-5551-49C0-99F4-3BDC07702FEE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T70" authorId="0" shapeId="0" xr:uid="{23D6F78E-9BCE-4261-9F72-965BA384CB50}">
      <text>
        <r>
          <rPr>
            <b/>
            <sz val="9"/>
            <color indexed="81"/>
            <rFont val="Tahoma"/>
            <family val="2"/>
            <charset val="238"/>
          </rPr>
          <t xml:space="preserve">PŁYTY WARSTWOWE: 
</t>
        </r>
        <r>
          <rPr>
            <sz val="9"/>
            <color indexed="81"/>
            <rFont val="Tahoma"/>
            <family val="2"/>
            <charset val="238"/>
          </rPr>
          <t>lekkie elementy budowlane wykonane z dwóch zewnętrznych okładzin z blachy falistej, przedzielonych rdzeniem z lekkiego materiału o dobrej izolacyjności termicznej - materiały łatwopalne</t>
        </r>
      </text>
    </comment>
    <comment ref="AA70" authorId="0" shapeId="0" xr:uid="{6C586341-AF84-4D4B-9373-FE0534D3316F}">
      <text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
</t>
        </r>
        <r>
          <rPr>
            <b/>
            <sz val="9"/>
            <color indexed="81"/>
            <rFont val="Tahoma"/>
            <family val="2"/>
            <charset val="238"/>
          </rPr>
          <t xml:space="preserve">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A73" authorId="0" shapeId="0" xr:uid="{3665BFD8-E92F-4801-9714-7A3956585078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V73" authorId="1" shapeId="0" xr:uid="{B8F30FA4-9415-4218-B5A2-AC7BA763533D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73" authorId="2" shapeId="0" xr:uid="{613BD122-3A72-4814-8C24-79B70894AC01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73" authorId="2" shapeId="0" xr:uid="{D3E35D99-6E96-4EA9-B5FA-84E2AA3C7DCF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74" authorId="0" shapeId="0" xr:uid="{EC014F87-4DF1-4581-B726-506E38419430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V74" authorId="1" shapeId="0" xr:uid="{5513DF92-05C5-40D9-83F3-302D841185B6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74" authorId="2" shapeId="0" xr:uid="{6398EE6E-E346-41C1-A593-2338E95AA904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74" authorId="2" shapeId="0" xr:uid="{0D54DDCB-F5D9-4993-9C28-E6E056B8C913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75" authorId="0" shapeId="0" xr:uid="{D16F8BEE-965E-4ADC-A038-9CCA7A6632B4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75" authorId="1" shapeId="0" xr:uid="{C5B15F9B-851F-4515-809D-BF51FAF2E3AF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75" authorId="1" shapeId="0" xr:uid="{3F93EF02-2EDD-47B3-8D94-FF7317C0A04C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75" authorId="2" shapeId="0" xr:uid="{713DB500-6748-4CA9-A8F0-581B12A95F41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75" authorId="2" shapeId="0" xr:uid="{FC8E8C13-2E81-4A9B-A7B1-6538169EF94F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76" authorId="0" shapeId="0" xr:uid="{45D7450F-C8CA-4965-9D29-D762B23A6FB7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76" authorId="1" shapeId="0" xr:uid="{193DA8E4-CCFC-44C0-B867-93D4AA9131F5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76" authorId="1" shapeId="0" xr:uid="{EF59E70D-C010-4066-818B-D95576A323D8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76" authorId="2" shapeId="0" xr:uid="{AC7418A0-7EE4-4AC4-AC00-417317C09706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76" authorId="2" shapeId="0" xr:uid="{1504494C-2767-4A4D-8B0C-B0B4DB424157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T88" authorId="0" shapeId="0" xr:uid="{13A28B46-7A73-421F-B141-6291424982DF}">
      <text>
        <r>
          <rPr>
            <b/>
            <sz val="9"/>
            <color indexed="81"/>
            <rFont val="Tahoma"/>
            <family val="2"/>
            <charset val="238"/>
          </rPr>
          <t xml:space="preserve">PŁYTY WARSTWOWE: 
</t>
        </r>
        <r>
          <rPr>
            <sz val="9"/>
            <color indexed="81"/>
            <rFont val="Tahoma"/>
            <family val="2"/>
            <charset val="238"/>
          </rPr>
          <t>lekkie elementy budowlane wykonane z dwóch zewnętrznych okładzin z blachy falistej, przedzielonych rdzeniem z lekkiego materiału o dobrej izolacyjności termicznej - materiały łatwopalne</t>
        </r>
      </text>
    </comment>
    <comment ref="AA88" authorId="0" shapeId="0" xr:uid="{66DFB8AC-F299-4D51-B551-73F1847FA455}">
      <text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
</t>
        </r>
        <r>
          <rPr>
            <b/>
            <sz val="9"/>
            <color indexed="81"/>
            <rFont val="Tahoma"/>
            <family val="2"/>
            <charset val="238"/>
          </rPr>
          <t xml:space="preserve">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A91" authorId="0" shapeId="0" xr:uid="{24DFB372-B07C-4CDD-806A-234C18745824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91" authorId="1" shapeId="0" xr:uid="{8128B3F4-D13B-4CFE-B25F-C81E530D35F0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91" authorId="1" shapeId="0" xr:uid="{9DD61E60-D155-4FD2-864E-0A580AE864FE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91" authorId="2" shapeId="0" xr:uid="{2A8C689E-81D3-4B89-8FEB-1B99712E57FD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91" authorId="2" shapeId="0" xr:uid="{FF2931EF-1DEA-41E8-94BA-39A8D50177F9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92" authorId="0" shapeId="0" xr:uid="{77F81063-26DF-4D55-B010-67F4BDF6663A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92" authorId="1" shapeId="0" xr:uid="{0D476AC1-48F0-4D47-9B63-EC09C4571215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92" authorId="1" shapeId="0" xr:uid="{12A18B98-69E6-4D42-928E-C7472B5139C1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92" authorId="2" shapeId="0" xr:uid="{0DCD967A-4E73-4532-B102-F6C71F2348CF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92" authorId="2" shapeId="0" xr:uid="{BB865841-9924-4FC0-B15D-22B138D39973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93" authorId="0" shapeId="0" xr:uid="{F3CF1CA8-925B-4C98-A96C-06B9AE8D96E3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93" authorId="1" shapeId="0" xr:uid="{9F38C99E-A978-4E9E-B4B2-7252D48BD988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93" authorId="1" shapeId="0" xr:uid="{E4C62FAC-788C-4F1D-9BDB-B44D5B4FA454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93" authorId="2" shapeId="0" xr:uid="{7F8D3A4D-0C07-4B9A-AECD-06F293765F77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93" authorId="2" shapeId="0" xr:uid="{23D80BD5-D1B1-40DD-AAFC-84E8737E8109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94" authorId="0" shapeId="0" xr:uid="{FDDE4796-E0EA-4B7A-9C07-911B298417CC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94" authorId="1" shapeId="0" xr:uid="{90A370FC-BA09-4E7C-AAF4-E7EC35349157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94" authorId="1" shapeId="0" xr:uid="{AC5B43CB-1493-46E8-A7B1-B40A2149C98E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94" authorId="2" shapeId="0" xr:uid="{5EBBC36C-AD57-4793-808B-A5F3C83FDD4C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94" authorId="2" shapeId="0" xr:uid="{0C2C12B8-C313-452A-8819-038996F1EF5D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95" authorId="0" shapeId="0" xr:uid="{D4F57A59-ABA5-4232-9F58-54CEAF1E9982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95" authorId="1" shapeId="0" xr:uid="{739CC5A3-EEE3-470A-AD6C-BC729FF0C1E3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95" authorId="1" shapeId="0" xr:uid="{8511C42A-C4BA-4100-B0BA-1254D146636C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95" authorId="2" shapeId="0" xr:uid="{DAE2573C-80C6-4556-B7CA-98557D75A0E6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95" authorId="2" shapeId="0" xr:uid="{432FD45A-DB91-4EE3-946D-DA419FA6EED0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96" authorId="0" shapeId="0" xr:uid="{D35B248D-ECDB-4278-88A0-559AEC0392F4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96" authorId="1" shapeId="0" xr:uid="{E4776881-05A6-4A03-96DC-484B3561154B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96" authorId="1" shapeId="0" xr:uid="{D6193358-B9EA-4EBA-9466-F871F8B027E0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96" authorId="2" shapeId="0" xr:uid="{3E5214DE-4F24-4279-BBC3-12C22BBA0C1A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96" authorId="2" shapeId="0" xr:uid="{27264C83-3883-4AAD-8086-38579FDE3EDA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97" authorId="0" shapeId="0" xr:uid="{98EEF155-8CCD-4579-8F3D-330BB50DF3AE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97" authorId="1" shapeId="0" xr:uid="{2A36CE77-1CBF-4B6E-A00F-CD235622F491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97" authorId="1" shapeId="0" xr:uid="{A60B39C6-3C00-4569-8C23-38048EDCB5CE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97" authorId="2" shapeId="0" xr:uid="{44962BD5-4B15-49F0-970E-D59EAB506D95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97" authorId="2" shapeId="0" xr:uid="{CCBE1036-D877-49B5-BBFF-E3BFF35C9C17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98" authorId="0" shapeId="0" xr:uid="{4930F1C2-2AAF-457E-823C-13000A233606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98" authorId="1" shapeId="0" xr:uid="{997BC618-2B7E-480F-94A2-1332222C6766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98" authorId="1" shapeId="0" xr:uid="{B46EE24C-5A58-4EBE-8E66-B613AB355773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98" authorId="2" shapeId="0" xr:uid="{D93CACF9-346B-46F0-B4B5-29EE90020A1E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98" authorId="2" shapeId="0" xr:uid="{370EDCFE-F5D5-4E6B-BE4D-3CCC90B7E093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T107" authorId="0" shapeId="0" xr:uid="{25268D69-72DF-4527-AD88-9EC5917DDCDF}">
      <text>
        <r>
          <rPr>
            <b/>
            <sz val="9"/>
            <color indexed="81"/>
            <rFont val="Tahoma"/>
            <family val="2"/>
            <charset val="238"/>
          </rPr>
          <t xml:space="preserve">PŁYTY WARSTWOWE: 
</t>
        </r>
        <r>
          <rPr>
            <sz val="9"/>
            <color indexed="81"/>
            <rFont val="Tahoma"/>
            <family val="2"/>
            <charset val="238"/>
          </rPr>
          <t>lekkie elementy budowlane wykonane z dwóch zewnętrznych okładzin z blachy falistej, przedzielonych rdzeniem z lekkiego materiału o dobrej izolacyjności termicznej - materiały łatwopalne</t>
        </r>
      </text>
    </comment>
    <comment ref="AA107" authorId="0" shapeId="0" xr:uid="{AD8C9849-1E71-491B-9E99-7EDCB7E5E985}">
      <text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
</t>
        </r>
        <r>
          <rPr>
            <b/>
            <sz val="9"/>
            <color indexed="81"/>
            <rFont val="Tahoma"/>
            <family val="2"/>
            <charset val="238"/>
          </rPr>
          <t xml:space="preserve">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A110" authorId="0" shapeId="0" xr:uid="{83D38DAE-E282-4DAC-A0CF-9434B6A261D3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10" authorId="1" shapeId="0" xr:uid="{1515785C-0578-446B-8764-A2576690A594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10" authorId="1" shapeId="0" xr:uid="{9D571F5C-F3D6-4021-AF8C-4A60F1C03225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10" authorId="2" shapeId="0" xr:uid="{3BCBD20C-78C5-4774-8533-F63846EE711D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10" authorId="2" shapeId="0" xr:uid="{22947C84-38EF-40BC-AA31-3402D4C8DA41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111" authorId="0" shapeId="0" xr:uid="{5879C800-0D3F-4162-8103-205E02C1E496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11" authorId="1" shapeId="0" xr:uid="{36A15F30-57C1-4A2C-836D-715998E1DDE9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11" authorId="1" shapeId="0" xr:uid="{58ED6FC4-303D-4E03-A914-7FDF0F32DB3D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11" authorId="2" shapeId="0" xr:uid="{FD7DE07B-FBE6-4FF5-A44E-FC80CAF82D43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11" authorId="2" shapeId="0" xr:uid="{FDD780FA-0EAC-4EB5-99E2-235B7C7EF0B4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112" authorId="0" shapeId="0" xr:uid="{7561B314-9175-4AE5-B642-9607A8210F40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12" authorId="1" shapeId="0" xr:uid="{16535716-6F61-4B3A-B4BE-7D5AE49487CE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12" authorId="1" shapeId="0" xr:uid="{FA24AD9B-BD81-4549-8A06-88616F505289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12" authorId="2" shapeId="0" xr:uid="{6026FF83-7144-4E3E-82E6-B8342CB0FE7B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12" authorId="2" shapeId="0" xr:uid="{452222D6-1418-42B3-B820-E78A1114DD12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113" authorId="0" shapeId="0" xr:uid="{6E0CC529-EED8-4E33-A9C1-7321D22B7DA9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13" authorId="1" shapeId="0" xr:uid="{D79C2937-D80D-47D5-ACF8-0CEE2854122B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13" authorId="1" shapeId="0" xr:uid="{95BB18D1-FFEB-4200-A69B-7C619B532069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13" authorId="2" shapeId="0" xr:uid="{6486C675-A2B7-45A2-BB21-51CB4BF3DF94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13" authorId="2" shapeId="0" xr:uid="{77AEBB98-D30E-4856-8A07-E695A7C1B7E0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114" authorId="0" shapeId="0" xr:uid="{F9183492-DCEF-435C-BB03-F16A88574919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14" authorId="1" shapeId="0" xr:uid="{2CB3FEE1-AC8B-402F-BCA9-C4C173EFB3D7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14" authorId="1" shapeId="0" xr:uid="{06E7BBBF-44CA-4478-9173-53785BD9F81A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14" authorId="2" shapeId="0" xr:uid="{0A813572-2C83-4392-AE1E-C57999FE2F75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14" authorId="2" shapeId="0" xr:uid="{07F07EFA-E37E-42B0-844D-A656F76708E4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115" authorId="0" shapeId="0" xr:uid="{3DB2BB1C-C248-4DA4-ADB6-E7D94260B2AC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15" authorId="1" shapeId="0" xr:uid="{56CEC9BC-AD66-45AE-A750-4B454988413A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15" authorId="1" shapeId="0" xr:uid="{73D51E70-A2CA-48A7-987E-064A8C075D5D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15" authorId="2" shapeId="0" xr:uid="{88AF46CE-3D3E-4240-A314-7FAB45098542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15" authorId="2" shapeId="0" xr:uid="{947E81E9-2917-4908-8CCA-3D9E96678733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116" authorId="0" shapeId="0" xr:uid="{F1DADA18-8E18-4B94-BA03-9127D38855C1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16" authorId="1" shapeId="0" xr:uid="{F0637D4A-AF78-417C-8C15-D45A92ECFDB2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16" authorId="1" shapeId="0" xr:uid="{5B832C3F-BE5C-422E-BB7A-E0B5765C2E8B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16" authorId="2" shapeId="0" xr:uid="{E297798C-0361-49AB-BEAF-F44B41BAFE14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16" authorId="2" shapeId="0" xr:uid="{80D8E807-3985-4EE3-9F91-8522E56E6A33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117" authorId="0" shapeId="0" xr:uid="{ACCCD25D-176F-47DE-9279-FBC176D777D8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17" authorId="1" shapeId="0" xr:uid="{A7CD3785-B0C9-4C4E-B537-51877DE92D16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17" authorId="1" shapeId="0" xr:uid="{39134446-8762-4F22-A080-63A8DB77E11A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17" authorId="2" shapeId="0" xr:uid="{236BC031-D030-4DF1-9408-5E88ED4F34AC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17" authorId="2" shapeId="0" xr:uid="{534AC2D4-C0FE-4355-95D4-14825570E798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118" authorId="0" shapeId="0" xr:uid="{1251739B-FA56-408C-8DE9-FC70440F7EA7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18" authorId="1" shapeId="0" xr:uid="{C3B8C7D1-AD2E-469B-9DFD-E4AB5E048735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18" authorId="1" shapeId="0" xr:uid="{9DE6D8B6-91F9-43C0-9B5E-2610E0217AD9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18" authorId="2" shapeId="0" xr:uid="{11E39144-A08C-4971-A232-371EA88AD72E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18" authorId="2" shapeId="0" xr:uid="{1A93A827-6009-45B8-BE93-D37CA65EF286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119" authorId="0" shapeId="0" xr:uid="{1345CCCF-71DA-4204-B83E-2E8B9F2DF7A8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19" authorId="1" shapeId="0" xr:uid="{78795408-10A0-4018-A3A5-D5668E8C9390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19" authorId="1" shapeId="0" xr:uid="{894279BB-CE71-4C37-B070-2B278377C3BF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19" authorId="2" shapeId="0" xr:uid="{F38530B7-C158-417C-BAA7-435D23F13CFB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19" authorId="2" shapeId="0" xr:uid="{6B06C159-9059-43C7-99C4-F99916C41E5B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120" authorId="0" shapeId="0" xr:uid="{853E181D-658F-48B6-87F7-5B754269C14C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20" authorId="1" shapeId="0" xr:uid="{F7452950-0EB4-457D-B9DA-0B5A48361FAE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20" authorId="1" shapeId="0" xr:uid="{708B4C52-7F6E-4E98-9B34-58D4523DDB65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20" authorId="2" shapeId="0" xr:uid="{4AD64E10-BA16-4DE3-8D07-43A557AEA572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20" authorId="2" shapeId="0" xr:uid="{F8474255-F80F-4815-955F-8764A0125EFD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121" authorId="0" shapeId="0" xr:uid="{F8BC2B33-7D6E-464D-AF6B-2AACBF6043A3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21" authorId="1" shapeId="0" xr:uid="{4AAFD67C-D4CD-452A-BEE4-4D84505B49F1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21" authorId="1" shapeId="0" xr:uid="{CC766EE6-5B0E-4D47-B50B-1FCD8D514638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21" authorId="2" shapeId="0" xr:uid="{304F537C-E1FE-4427-9A7E-5E9B13656B15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21" authorId="2" shapeId="0" xr:uid="{C6FFD595-9822-40A1-8C78-241D93FA8B7F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122" authorId="0" shapeId="0" xr:uid="{A8B35227-D598-494C-B5C8-1DAC30E78126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22" authorId="1" shapeId="0" xr:uid="{533026DE-625B-4200-AD27-FC14CE33803F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22" authorId="1" shapeId="0" xr:uid="{E2FF4C8C-9B33-4304-8A71-80E4446F4018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22" authorId="2" shapeId="0" xr:uid="{B4D1D0A8-D680-4A71-B076-5561AC8A0C69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22" authorId="2" shapeId="0" xr:uid="{321247B8-172A-4B2D-9E7B-C5F5306EA220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123" authorId="0" shapeId="0" xr:uid="{DF1B5703-DE86-4BB3-BED5-B12AF1BB74ED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23" authorId="1" shapeId="0" xr:uid="{2E6C9838-8AA0-4D14-98EA-6E2155AB0AA9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23" authorId="1" shapeId="0" xr:uid="{B2634970-3AD7-4F94-9C0F-98CC54E4D597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23" authorId="2" shapeId="0" xr:uid="{8E5502EB-9EBD-4EA1-B639-CB161BF95D20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23" authorId="2" shapeId="0" xr:uid="{6F9EA6AA-BFA3-4473-A7D0-3A336B88A9D1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124" authorId="0" shapeId="0" xr:uid="{15C32D6F-7428-47DA-A12C-4774EF293F3B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24" authorId="1" shapeId="0" xr:uid="{8B7AA661-5A3D-4653-A6AE-F12AEF8E52B9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24" authorId="1" shapeId="0" xr:uid="{060B68C1-B11D-4D1A-A215-74AB312B7AD2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24" authorId="2" shapeId="0" xr:uid="{55D834DC-13A7-48B0-872D-0A92CE32E769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24" authorId="2" shapeId="0" xr:uid="{5034F57C-D63C-4119-BB55-E196EDEA34FD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126" authorId="0" shapeId="0" xr:uid="{9BB23788-329A-4206-9AC8-EB84AC26C17B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26" authorId="1" shapeId="0" xr:uid="{DB09A901-F32B-4374-AC17-48ADC00875D2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26" authorId="1" shapeId="0" xr:uid="{6024B7C1-217E-4F70-B6A5-D373D5B89095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26" authorId="2" shapeId="0" xr:uid="{E1D73DE3-4D33-47A7-A6C9-29BBAEDB5610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26" authorId="2" shapeId="0" xr:uid="{EE47E2F1-2B1F-4A9D-A184-0C990AF6592F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127" authorId="0" shapeId="0" xr:uid="{3DC92EBC-CA09-4BC7-B135-91055A0F4340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27" authorId="1" shapeId="0" xr:uid="{BE434967-3531-480D-B70D-E09E49441723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27" authorId="1" shapeId="0" xr:uid="{9064F267-CEED-45D7-B249-6A21A9DC10EF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27" authorId="2" shapeId="0" xr:uid="{E8591C66-B247-472F-A1A5-FCC077BF1D67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27" authorId="2" shapeId="0" xr:uid="{42582C4C-A664-4BE0-A2A2-25CDDA3AA98A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T138" authorId="0" shapeId="0" xr:uid="{C8140830-978A-4156-BE7C-8A136EEAD550}">
      <text>
        <r>
          <rPr>
            <b/>
            <sz val="9"/>
            <color indexed="81"/>
            <rFont val="Tahoma"/>
            <family val="2"/>
            <charset val="238"/>
          </rPr>
          <t xml:space="preserve">PŁYTY WARSTWOWE: 
</t>
        </r>
        <r>
          <rPr>
            <sz val="9"/>
            <color indexed="81"/>
            <rFont val="Tahoma"/>
            <family val="2"/>
            <charset val="238"/>
          </rPr>
          <t>lekkie elementy budowlane wykonane z dwóch zewnętrznych okładzin z blachy falistej, przedzielonych rdzeniem z lekkiego materiału o dobrej izolacyjności termicznej - materiały łatwopalne</t>
        </r>
      </text>
    </comment>
    <comment ref="AA138" authorId="0" shapeId="0" xr:uid="{FB600682-89AA-4BFD-AC3C-182D94BD4CFF}">
      <text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
</t>
        </r>
        <r>
          <rPr>
            <b/>
            <sz val="9"/>
            <color indexed="81"/>
            <rFont val="Tahoma"/>
            <family val="2"/>
            <charset val="238"/>
          </rPr>
          <t xml:space="preserve">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A141" authorId="0" shapeId="0" xr:uid="{4AD48F86-4F6D-488B-A586-FFBF1AB585C0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41" authorId="1" shapeId="0" xr:uid="{B521F681-BBC4-412B-B81D-55A32779CC35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41" authorId="1" shapeId="0" xr:uid="{C7278B3F-9A23-4794-8F55-A10AECE8021C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41" authorId="2" shapeId="0" xr:uid="{17556CF2-35F1-4097-8020-FEF5246B8D96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41" authorId="2" shapeId="0" xr:uid="{5C86D220-3A67-4A7F-AC4F-C86D6E2ED9F4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142" authorId="0" shapeId="0" xr:uid="{5601BB8F-C1DD-47FB-8E89-372F2F02AF56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42" authorId="1" shapeId="0" xr:uid="{8B1CEB8E-6D81-48F5-A81C-7DAE47086FBB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42" authorId="1" shapeId="0" xr:uid="{003C717F-495F-483B-A6FC-4C55D3A36115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42" authorId="2" shapeId="0" xr:uid="{35527AC9-4B69-4C9C-A86F-F50053D40C85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42" authorId="2" shapeId="0" xr:uid="{1FFA1203-5D3F-491D-B445-5229CFC45780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143" authorId="0" shapeId="0" xr:uid="{0C4CB1C6-1669-4B12-A2C4-1A6FCD496DFE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43" authorId="1" shapeId="0" xr:uid="{CBBBBE14-7A4A-4283-81C1-F4E03C741B2C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43" authorId="1" shapeId="0" xr:uid="{70B05E8F-4105-4DBB-A0FE-4FA9B7CD26AD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43" authorId="2" shapeId="0" xr:uid="{D89DCA42-3D89-4F48-9876-517380EB8E37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43" authorId="2" shapeId="0" xr:uid="{B459A1F5-527D-48E2-A3FD-88AF46A49D1C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T158" authorId="0" shapeId="0" xr:uid="{278C719C-36DD-45A0-B836-D48E296240FE}">
      <text>
        <r>
          <rPr>
            <b/>
            <sz val="9"/>
            <color indexed="81"/>
            <rFont val="Tahoma"/>
            <family val="2"/>
            <charset val="238"/>
          </rPr>
          <t xml:space="preserve">PŁYTY WARSTWOWE: 
</t>
        </r>
        <r>
          <rPr>
            <sz val="9"/>
            <color indexed="81"/>
            <rFont val="Tahoma"/>
            <family val="2"/>
            <charset val="238"/>
          </rPr>
          <t>lekkie elementy budowlane wykonane z dwóch zewnętrznych okładzin z blachy falistej, przedzielonych rdzeniem z lekkiego materiału o dobrej izolacyjności termicznej - materiały łatwopalne</t>
        </r>
      </text>
    </comment>
    <comment ref="AA158" authorId="0" shapeId="0" xr:uid="{312D6287-CA1C-4A54-A68F-2945A0D95EBA}">
      <text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
</t>
        </r>
        <r>
          <rPr>
            <b/>
            <sz val="9"/>
            <color indexed="81"/>
            <rFont val="Tahoma"/>
            <family val="2"/>
            <charset val="238"/>
          </rPr>
          <t xml:space="preserve">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A161" authorId="0" shapeId="0" xr:uid="{B4B514BA-F218-4301-A16A-7824366CCFC5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61" authorId="1" shapeId="0" xr:uid="{C9F27DAE-A9D2-4095-9E37-83EAFB0B0C37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61" authorId="1" shapeId="0" xr:uid="{C136338A-53C8-43F0-8AB9-C597768B21CC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61" authorId="2" shapeId="0" xr:uid="{6639A6BF-61A1-497B-A686-073D549069C1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61" authorId="2" shapeId="0" xr:uid="{84947364-1FD9-4BB2-A54D-18EC60C5BC07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162" authorId="0" shapeId="0" xr:uid="{CBE27DE7-CCAE-4013-84B3-4C29AB6F052D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62" authorId="1" shapeId="0" xr:uid="{A31C354F-E871-4A29-BED8-314B1DD6CE7E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62" authorId="1" shapeId="0" xr:uid="{CC757B14-2E31-42BB-B84C-6BF7441AA195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62" authorId="2" shapeId="0" xr:uid="{466FD331-57CD-4F09-A13F-1F2659D21CE4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62" authorId="2" shapeId="0" xr:uid="{473808DD-96E6-4919-A6AB-C424E3480939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T171" authorId="0" shapeId="0" xr:uid="{28251F0D-4F0D-42AB-BBDA-0E04AF085804}">
      <text>
        <r>
          <rPr>
            <b/>
            <sz val="9"/>
            <color indexed="81"/>
            <rFont val="Tahoma"/>
            <family val="2"/>
            <charset val="238"/>
          </rPr>
          <t xml:space="preserve">PŁYTY WARSTWOWE: 
</t>
        </r>
        <r>
          <rPr>
            <sz val="9"/>
            <color indexed="81"/>
            <rFont val="Tahoma"/>
            <family val="2"/>
            <charset val="238"/>
          </rPr>
          <t>lekkie elementy budowlane wykonane z dwóch zewnętrznych okładzin z blachy falistej, przedzielonych rdzeniem z lekkiego materiału o dobrej izolacyjności termicznej - materiały łatwopalne</t>
        </r>
      </text>
    </comment>
    <comment ref="AA171" authorId="0" shapeId="0" xr:uid="{D1B905D1-3334-4824-A621-CA4FF72A5958}">
      <text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
</t>
        </r>
        <r>
          <rPr>
            <b/>
            <sz val="9"/>
            <color indexed="81"/>
            <rFont val="Tahoma"/>
            <family val="2"/>
            <charset val="238"/>
          </rPr>
          <t xml:space="preserve">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A174" authorId="0" shapeId="0" xr:uid="{BBCE4D0F-0363-4DAF-9A3D-49997306AEA2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174" authorId="1" shapeId="0" xr:uid="{2D74B425-38A3-46F0-A8A6-85F0C821E509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174" authorId="1" shapeId="0" xr:uid="{49C9031F-E9DA-40F9-998A-98E7ED1585D1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174" authorId="2" shapeId="0" xr:uid="{1654A07C-DE60-434B-B6C8-DC5FB4A30A1A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174" authorId="2" shapeId="0" xr:uid="{22B61DC9-AB57-4495-B073-E61292D848A7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T215" authorId="0" shapeId="0" xr:uid="{0BE5B870-6547-4296-9001-7F4FB886BE22}">
      <text>
        <r>
          <rPr>
            <b/>
            <sz val="9"/>
            <color indexed="81"/>
            <rFont val="Tahoma"/>
            <family val="2"/>
            <charset val="238"/>
          </rPr>
          <t xml:space="preserve">PŁYTY WARSTWOWE: 
</t>
        </r>
        <r>
          <rPr>
            <sz val="9"/>
            <color indexed="81"/>
            <rFont val="Tahoma"/>
            <family val="2"/>
            <charset val="238"/>
          </rPr>
          <t>lekkie elementy budowlane wykonane z dwóch zewnętrznych okładzin z blachy falistej, przedzielonych rdzeniem z lekkiego materiału o dobrej izolacyjności termicznej - materiały łatwopalne</t>
        </r>
      </text>
    </comment>
    <comment ref="AA215" authorId="0" shapeId="0" xr:uid="{DC26B9CA-9AF6-4980-99DF-4AD10C70E4DC}">
      <text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
</t>
        </r>
        <r>
          <rPr>
            <b/>
            <sz val="9"/>
            <color indexed="81"/>
            <rFont val="Tahoma"/>
            <family val="2"/>
            <charset val="238"/>
          </rPr>
          <t xml:space="preserve">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A218" authorId="0" shapeId="0" xr:uid="{91B5CF84-4D9C-49C1-BE49-236B08F2DE43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218" authorId="1" shapeId="0" xr:uid="{E86C576F-652F-47CE-93DD-8693BFE99ED6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218" authorId="1" shapeId="0" xr:uid="{1186C845-F4F1-42F5-BBAA-A4181B7EAF2C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218" authorId="2" shapeId="0" xr:uid="{3B0B8CED-2782-4BA0-AF10-BB7907B14AD6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218" authorId="2" shapeId="0" xr:uid="{7D5B3671-2741-4A42-BF36-ED72B65D0350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219" authorId="0" shapeId="0" xr:uid="{41C35DFF-92B0-4C6C-9675-DAC13FB48988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219" authorId="1" shapeId="0" xr:uid="{017F4DFA-232C-4A98-B771-9C140C1E7C1A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219" authorId="1" shapeId="0" xr:uid="{5CA6BF02-34F3-4D92-9F23-6854A7ADBEFA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219" authorId="2" shapeId="0" xr:uid="{B3C9F40E-B7FC-4810-96F3-88BACF63D070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219" authorId="2" shapeId="0" xr:uid="{7F28159A-8A68-4E31-B9DF-1831E0B5DEB7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T227" authorId="0" shapeId="0" xr:uid="{F3B1C1D8-0B8D-4AE0-AE8C-D356A0E33220}">
      <text>
        <r>
          <rPr>
            <b/>
            <sz val="9"/>
            <color indexed="81"/>
            <rFont val="Tahoma"/>
            <family val="2"/>
            <charset val="238"/>
          </rPr>
          <t xml:space="preserve">PŁYTY WARSTWOWE: 
</t>
        </r>
        <r>
          <rPr>
            <sz val="9"/>
            <color indexed="81"/>
            <rFont val="Tahoma"/>
            <family val="2"/>
            <charset val="238"/>
          </rPr>
          <t>lekkie elementy budowlane wykonane z dwóch zewnętrznych okładzin z blachy falistej, przedzielonych rdzeniem z lekkiego materiału o dobrej izolacyjności termicznej - materiały łatwopalne</t>
        </r>
      </text>
    </comment>
    <comment ref="AA227" authorId="0" shapeId="0" xr:uid="{A0D295A1-157B-4CCC-A2E0-6D1F91B07800}">
      <text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
</t>
        </r>
        <r>
          <rPr>
            <b/>
            <sz val="9"/>
            <color indexed="81"/>
            <rFont val="Tahoma"/>
            <family val="2"/>
            <charset val="238"/>
          </rPr>
          <t xml:space="preserve">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A230" authorId="0" shapeId="0" xr:uid="{2200040E-E4AB-434A-A6D6-6BBB6400A0E4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230" authorId="1" shapeId="0" xr:uid="{3543734F-5EBF-493F-848B-2DFDA4E09AE7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230" authorId="1" shapeId="0" xr:uid="{208FDCB1-1F99-49AB-994D-1D5107B14D95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230" authorId="2" shapeId="0" xr:uid="{D9944727-B71D-4871-8BDC-B5E3320BAF0B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230" authorId="2" shapeId="0" xr:uid="{062C6865-21ED-4C39-9E8B-4C7A09BB97B3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T235" authorId="0" shapeId="0" xr:uid="{A822100D-2AE8-4913-AE67-0A01649F6C3D}">
      <text>
        <r>
          <rPr>
            <b/>
            <sz val="9"/>
            <color indexed="81"/>
            <rFont val="Tahoma"/>
            <family val="2"/>
            <charset val="238"/>
          </rPr>
          <t xml:space="preserve">PŁYTY WARSTWOWE: 
</t>
        </r>
        <r>
          <rPr>
            <sz val="9"/>
            <color indexed="81"/>
            <rFont val="Tahoma"/>
            <family val="2"/>
            <charset val="238"/>
          </rPr>
          <t>lekkie elementy budowlane wykonane z dwóch zewnętrznych okładzin z blachy falistej, przedzielonych rdzeniem z lekkiego materiału o dobrej izolacyjności termicznej - materiały łatwopalne</t>
        </r>
      </text>
    </comment>
    <comment ref="AA235" authorId="0" shapeId="0" xr:uid="{85F2690B-F127-440E-8031-5DD7C8729A0F}">
      <text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
</t>
        </r>
        <r>
          <rPr>
            <b/>
            <sz val="9"/>
            <color indexed="81"/>
            <rFont val="Tahoma"/>
            <family val="2"/>
            <charset val="238"/>
          </rPr>
          <t xml:space="preserve">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A238" authorId="0" shapeId="0" xr:uid="{9F7238A7-E2C2-4D18-BF84-9F6A5AF391EC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238" authorId="1" shapeId="0" xr:uid="{3CACCF4F-E7C9-43DC-8345-1F9ED1A3A3F9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238" authorId="1" shapeId="0" xr:uid="{8EC12FFD-C021-4126-8836-D90B39D7B0A4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238" authorId="2" shapeId="0" xr:uid="{03589251-8608-4242-B8BE-475EB883247A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238" authorId="2" shapeId="0" xr:uid="{ACFE3174-B8DC-48EF-A71C-57B90350CEF0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239" authorId="0" shapeId="0" xr:uid="{385D1371-DC8F-40D4-8A32-FAA1EA2B7337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239" authorId="1" shapeId="0" xr:uid="{D8164FF5-AD18-4C8B-86E4-37F5422AA5E2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239" authorId="1" shapeId="0" xr:uid="{146EA985-783F-45C0-B2F8-C49F0F325264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239" authorId="2" shapeId="0" xr:uid="{32BD3C88-2356-46A1-98E6-1D68C795B5CF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239" authorId="2" shapeId="0" xr:uid="{AC2C315D-F5BA-483A-B6E5-40E63B4FA339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240" authorId="0" shapeId="0" xr:uid="{9DC3F5AE-539A-461D-8DF8-453A22FC24A7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240" authorId="1" shapeId="0" xr:uid="{A95F9321-396B-4B44-84FB-EC684C02CB40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240" authorId="1" shapeId="0" xr:uid="{421E9811-A3D5-4AC9-8342-C7C439AC44A9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240" authorId="2" shapeId="0" xr:uid="{274CE085-D801-498A-9543-CE92B8C69EDB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240" authorId="2" shapeId="0" xr:uid="{356C6872-F1EA-4C91-A2D8-2715C65B2E1A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241" authorId="0" shapeId="0" xr:uid="{C177BEE6-0DE7-4856-947D-61E77548408B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241" authorId="1" shapeId="0" xr:uid="{5669FC90-48A4-4579-8BFE-83D42395C9CF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241" authorId="1" shapeId="0" xr:uid="{FF7517C1-95D5-4139-BFC0-AF48EABB586D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241" authorId="2" shapeId="0" xr:uid="{8AE99A5F-4D40-41B8-B2CD-87356796CDE5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241" authorId="2" shapeId="0" xr:uid="{DC14B80E-5278-4AD2-82F4-55DEED120146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242" authorId="0" shapeId="0" xr:uid="{3C1A0452-2819-4C89-8B40-B099BF1A45AD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242" authorId="1" shapeId="0" xr:uid="{8F4C203A-B144-4ED8-9EB7-F18D0728C72C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242" authorId="1" shapeId="0" xr:uid="{637A2D56-C031-4B52-B8A3-34442EC93B1B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242" authorId="2" shapeId="0" xr:uid="{8672E0B2-F510-4A3D-BB60-AC66197387C1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242" authorId="2" shapeId="0" xr:uid="{02E439F8-E90C-4788-8F29-52E1D2902C48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243" authorId="0" shapeId="0" xr:uid="{79FDF15A-92E2-4345-8D48-4ADE74E5060F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243" authorId="1" shapeId="0" xr:uid="{42DC9021-977F-4023-B63C-67FCBEF5BC82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243" authorId="1" shapeId="0" xr:uid="{194B50C9-8E04-4BA1-A21A-F2A93B16A87F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243" authorId="2" shapeId="0" xr:uid="{C78E7208-E435-4F3E-8C5A-C94D99C61C07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243" authorId="2" shapeId="0" xr:uid="{4FA8D04D-C164-4F52-B7FD-5A4847FE2122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244" authorId="0" shapeId="0" xr:uid="{29044364-540B-4624-80EC-D7387797C124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244" authorId="1" shapeId="0" xr:uid="{D991919B-DFB5-4D4F-A3D3-C881E362B298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244" authorId="1" shapeId="0" xr:uid="{C597C1DD-DED1-4494-9D15-0A2FB2BB31C1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244" authorId="2" shapeId="0" xr:uid="{D191069A-5ACB-429C-A121-74EF28C995D4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244" authorId="2" shapeId="0" xr:uid="{AD79E02A-1512-41D9-8604-8490BCAD55EC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245" authorId="0" shapeId="0" xr:uid="{D1481B76-01D0-4597-B6D9-394BE6AFBDD2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245" authorId="1" shapeId="0" xr:uid="{4F01643D-2B3C-4E1D-A3DC-762D5E6C637B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245" authorId="1" shapeId="0" xr:uid="{D9C499A1-F511-4837-AB1A-80201E02B078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245" authorId="2" shapeId="0" xr:uid="{8B72A625-92D0-4781-978D-A324153581A1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245" authorId="2" shapeId="0" xr:uid="{31F1852C-8CC3-440F-BADB-01FACC34C560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T257" authorId="0" shapeId="0" xr:uid="{A6799E37-BE84-4854-B807-242DB0719EA2}">
      <text>
        <r>
          <rPr>
            <b/>
            <sz val="9"/>
            <color indexed="81"/>
            <rFont val="Tahoma"/>
            <family val="2"/>
            <charset val="238"/>
          </rPr>
          <t xml:space="preserve">PŁYTY WARSTWOWE: 
</t>
        </r>
        <r>
          <rPr>
            <sz val="9"/>
            <color indexed="81"/>
            <rFont val="Tahoma"/>
            <family val="2"/>
            <charset val="238"/>
          </rPr>
          <t>lekkie elementy budowlane wykonane z dwóch zewnętrznych okładzin z blachy falistej, przedzielonych rdzeniem z lekkiego materiału o dobrej izolacyjności termicznej - materiały łatwopalne</t>
        </r>
      </text>
    </comment>
    <comment ref="AA257" authorId="0" shapeId="0" xr:uid="{10C1AAD2-87CE-4815-9C92-947D376ED081}">
      <text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
</t>
        </r>
        <r>
          <rPr>
            <b/>
            <sz val="9"/>
            <color indexed="81"/>
            <rFont val="Tahoma"/>
            <family val="2"/>
            <charset val="238"/>
          </rPr>
          <t xml:space="preserve">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A260" authorId="0" shapeId="0" xr:uid="{9C05835C-1F2D-4223-9A27-F1305F741BD5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260" authorId="1" shapeId="0" xr:uid="{813BA005-5CE9-4914-87B1-6C64DFE27137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260" authorId="1" shapeId="0" xr:uid="{4EBBE6BE-6033-4D57-A97A-ED9C7D2D3EC1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260" authorId="2" shapeId="0" xr:uid="{80669675-10DC-41DD-9D79-DF0D9DD9A150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260" authorId="2" shapeId="0" xr:uid="{CDC3A810-4072-454A-A99D-A4CE7BEEBDCE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T267" authorId="0" shapeId="0" xr:uid="{70EC31EA-50A8-4166-92B5-0ECE07A02365}">
      <text>
        <r>
          <rPr>
            <b/>
            <sz val="9"/>
            <color indexed="81"/>
            <rFont val="Tahoma"/>
            <family val="2"/>
            <charset val="238"/>
          </rPr>
          <t xml:space="preserve">PŁYTY WARSTWOWE: 
</t>
        </r>
        <r>
          <rPr>
            <sz val="9"/>
            <color indexed="81"/>
            <rFont val="Tahoma"/>
            <family val="2"/>
            <charset val="238"/>
          </rPr>
          <t>lekkie elementy budowlane wykonane z dwóch zewnętrznych okładzin z blachy falistej, przedzielonych rdzeniem z lekkiego materiału o dobrej izolacyjności termicznej - materiały łatwopalne</t>
        </r>
      </text>
    </comment>
    <comment ref="AA267" authorId="0" shapeId="0" xr:uid="{E0C65F33-6A0E-49B6-A121-A3D1023514E9}">
      <text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
</t>
        </r>
        <r>
          <rPr>
            <b/>
            <sz val="9"/>
            <color indexed="81"/>
            <rFont val="Tahoma"/>
            <family val="2"/>
            <charset val="238"/>
          </rPr>
          <t xml:space="preserve">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A270" authorId="0" shapeId="0" xr:uid="{6FBA4994-8C79-40C1-9295-C726219F9630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270" authorId="1" shapeId="0" xr:uid="{DD2F7688-A5D5-409F-9628-315FF8C3B579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270" authorId="1" shapeId="0" xr:uid="{64A78072-905A-4488-B9A4-61ABD76E38AE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270" authorId="2" shapeId="0" xr:uid="{AA5B473C-9A28-4262-B402-C61BFDC3FA26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270" authorId="2" shapeId="0" xr:uid="{B4DFC09A-0AAB-4DEB-A95E-F4C4566D1D2A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271" authorId="0" shapeId="0" xr:uid="{7548D3CE-631C-4AFB-A466-4D1D25C8785B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271" authorId="1" shapeId="0" xr:uid="{C2B8766E-B21E-47E7-A1CE-F9305AF0DE68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271" authorId="1" shapeId="0" xr:uid="{1348FCAD-FFE6-4D34-8E6E-0B28B1F6F8DB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271" authorId="2" shapeId="0" xr:uid="{6F9AE401-726A-4CC1-ADF1-4E9BB86E65D6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271" authorId="2" shapeId="0" xr:uid="{0D913D5D-BE6E-4EB0-B838-A39C54A2E49C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T280" authorId="0" shapeId="0" xr:uid="{C39D8619-3DB8-473F-9EE3-ECBE8E574F17}">
      <text>
        <r>
          <rPr>
            <b/>
            <sz val="9"/>
            <color indexed="81"/>
            <rFont val="Tahoma"/>
            <family val="2"/>
            <charset val="238"/>
          </rPr>
          <t xml:space="preserve">PŁYTY WARSTWOWE: 
</t>
        </r>
        <r>
          <rPr>
            <sz val="9"/>
            <color indexed="81"/>
            <rFont val="Tahoma"/>
            <family val="2"/>
            <charset val="238"/>
          </rPr>
          <t>lekkie elementy budowlane wykonane z dwóch zewnętrznych okładzin z blachy falistej, przedzielonych rdzeniem z lekkiego materiału o dobrej izolacyjności termicznej - materiały łatwopalne</t>
        </r>
      </text>
    </comment>
    <comment ref="AA280" authorId="0" shapeId="0" xr:uid="{604354EF-6928-45D7-9583-2304DA058EBA}">
      <text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
</t>
        </r>
        <r>
          <rPr>
            <b/>
            <sz val="9"/>
            <color indexed="81"/>
            <rFont val="Tahoma"/>
            <family val="2"/>
            <charset val="238"/>
          </rPr>
          <t xml:space="preserve">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A283" authorId="0" shapeId="0" xr:uid="{3BFE440C-A4CC-43D7-A780-D6F47DB8E5EF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283" authorId="1" shapeId="0" xr:uid="{89C5909A-C71D-46E9-8750-3598D9F568C5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283" authorId="1" shapeId="0" xr:uid="{E807C54F-A797-4FF8-9F40-7D5C1FFA3A3F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283" authorId="2" shapeId="0" xr:uid="{1C84820B-854D-4F71-95EC-A05BD9991CAA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283" authorId="2" shapeId="0" xr:uid="{A7F35DFB-4B6F-4801-BE56-669F8361D329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AA285" authorId="0" shapeId="0" xr:uid="{EA4DC992-B608-4C8B-93A0-9875B13AD533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U285" authorId="1" shapeId="0" xr:uid="{91CCA043-2480-4CCD-86EF-52E988BB6054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V285" authorId="1" shapeId="0" xr:uid="{B87207A5-8FDB-46F8-A9CB-7E38C23E35F5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J285" authorId="2" shapeId="0" xr:uid="{864CD695-98C7-4587-A49D-2B8ED803FA80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K285" authorId="2" shapeId="0" xr:uid="{CBE164F9-1B0A-49D4-8DA5-5A43305AA8B8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S290" authorId="0" shapeId="0" xr:uid="{0414B006-D5D3-45AA-9500-F1DAAF836A47}">
      <text>
        <r>
          <rPr>
            <b/>
            <sz val="9"/>
            <color indexed="81"/>
            <rFont val="Tahoma"/>
            <family val="2"/>
            <charset val="238"/>
          </rPr>
          <t xml:space="preserve">PŁYTY WARSTWOWE: 
</t>
        </r>
        <r>
          <rPr>
            <sz val="9"/>
            <color indexed="81"/>
            <rFont val="Tahoma"/>
            <family val="2"/>
            <charset val="238"/>
          </rPr>
          <t>lekkie elementy budowlane wykonane z dwóch zewnętrznych okładzin z blachy falistej, przedzielonych rdzeniem z lekkiego materiału o dobrej izolacyjności termicznej - materiały łatwopalne</t>
        </r>
      </text>
    </comment>
    <comment ref="Z290" authorId="0" shapeId="0" xr:uid="{0B153A1C-B3C4-4EBD-8548-44B730D650B1}">
      <text>
        <r>
          <rPr>
            <b/>
            <sz val="9"/>
            <color indexed="81"/>
            <rFont val="Tahoma"/>
            <family val="2"/>
            <charset val="238"/>
          </rPr>
          <t xml:space="preserve">A </t>
        </r>
        <r>
          <rPr>
            <sz val="9"/>
            <color indexed="81"/>
            <rFont val="Tahoma"/>
            <family val="2"/>
            <charset val="238"/>
          </rPr>
          <t xml:space="preserve">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
</t>
        </r>
        <r>
          <rPr>
            <b/>
            <sz val="9"/>
            <color indexed="81"/>
            <rFont val="Tahoma"/>
            <family val="2"/>
            <charset val="238"/>
          </rPr>
          <t xml:space="preserve">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Z293" authorId="0" shapeId="0" xr:uid="{B0880248-E50F-40EE-9310-56B70DEF2A59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T293" authorId="1" shapeId="0" xr:uid="{AD41CE75-21BE-403B-9092-63804325D8E3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U293" authorId="1" shapeId="0" xr:uid="{E8F59390-3B60-4E06-9078-4619D17A6C3D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H293" authorId="2" shapeId="0" xr:uid="{7AFE866F-6D56-4B8C-9A09-E28012F5B7B2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I293" authorId="2" shapeId="0" xr:uid="{97A6F1FB-61DF-4B9B-9586-2265842C8D0C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  <comment ref="Z294" authorId="0" shapeId="0" xr:uid="{DE9F3908-42AD-412E-8164-3701BFC43AE4}">
      <text>
        <r>
          <rPr>
            <b/>
            <sz val="9"/>
            <color indexed="81"/>
            <rFont val="Tahoma"/>
            <family val="2"/>
            <charset val="238"/>
          </rPr>
          <t>A</t>
        </r>
        <r>
          <rPr>
            <sz val="9"/>
            <color indexed="81"/>
            <rFont val="Tahoma"/>
            <family val="2"/>
            <charset val="238"/>
          </rPr>
          <t xml:space="preserve"> - zgodnie z art. 62 ust. 1 pkt 1 i 3 ustawy Prawo budowlane obiekty budowlane powinny być w czasie ich użytkowania  poddawane okresowej kontroli co najmniej raz w roku (w przypadku niektórych obiektów dwa razy w roku) polegającej na sprawdzeniu stanu technicznego:
- elementów budynku, budowli i instalacji narażonych na szkodliwe wpływy atmosferyczne i niszczące działania czynników występujących podczas użytkowania obiektu,
- instalacji i urządzeń służących ochronie środowiska,
- instalacji gazowych oraz przewodów kominowych (dymowych, spalinowych i wentylacyjnych)</t>
        </r>
        <r>
          <rPr>
            <b/>
            <sz val="9"/>
            <color indexed="81"/>
            <rFont val="Tahoma"/>
            <family val="2"/>
            <charset val="238"/>
          </rPr>
          <t xml:space="preserve">
B </t>
        </r>
        <r>
          <rPr>
            <sz val="9"/>
            <color indexed="81"/>
            <rFont val="Tahoma"/>
            <family val="2"/>
            <charset val="238"/>
          </rPr>
          <t>- zgodnie z art. 62 ust. 1 pkt 2 ustawy Prawo budowlane obiekty budowlane powinny być w czasie ich użytkowania  poddawane okresowej kontroli co najmniej raz na 5 lat polegającej na sprawdzeniu stanu technicznego i przydatności do użytkowania obiektu budowlanego, estetyki obiektu budowlanego oraz jego otoczenia; kontrolą tą powinno być objęte również badanie instalacji elektrycznej i piorunochronnej w zakresie stanu sprawności połączeń, osprzętu, zabezpieczeń i środków ochrony od porażeń, oporności izolacji przewodów oraz uziemień instalacji i aparatów;</t>
        </r>
      </text>
    </comment>
    <comment ref="AT294" authorId="1" shapeId="0" xr:uid="{E3D44541-3FED-4B6B-BA97-3D8519D33C8C}">
      <text>
        <r>
          <rPr>
            <sz val="9"/>
            <color indexed="81"/>
            <rFont val="Tahoma"/>
            <family val="2"/>
            <charset val="238"/>
          </rPr>
          <t>Wywołującym alarm w miejscu chronionego obiektu, bez stałego adresata alarmu.</t>
        </r>
      </text>
    </comment>
    <comment ref="AU294" authorId="1" shapeId="0" xr:uid="{27164273-DB3F-4613-88D3-0AC43A9D0DD6}">
      <text>
        <r>
          <rPr>
            <sz val="9"/>
            <color indexed="81"/>
            <rFont val="Tahoma"/>
            <family val="2"/>
            <charset val="238"/>
          </rPr>
          <t>np. Policja, firma ochrony mienia</t>
        </r>
      </text>
    </comment>
    <comment ref="BH294" authorId="2" shapeId="0" xr:uid="{680F6FA8-4835-4E2D-8835-6252E8916DEB}">
      <text>
        <r>
          <rPr>
            <sz val="9"/>
            <color indexed="81"/>
            <rFont val="Tahoma"/>
            <family val="2"/>
            <charset val="238"/>
          </rPr>
          <t>np. Państwowa Straż Pożarna, zakładowa straż pożarna, portiernia, agencja ochrony mienia</t>
        </r>
      </text>
    </comment>
    <comment ref="BI294" authorId="2" shapeId="0" xr:uid="{C95B0307-6585-4D15-A749-2B5D33F5F456}">
      <text>
        <r>
          <rPr>
            <sz val="9"/>
            <color indexed="81"/>
            <rFont val="Tahoma"/>
            <family val="2"/>
            <charset val="238"/>
          </rPr>
          <t xml:space="preserve">Przykłady instalacji gaśnicznych:
wodna: tryskaczowa lub zraszaczowa, 
CO2, halonowa, azotowa, pianowa, proszkowa </t>
        </r>
      </text>
    </comment>
  </commentList>
</comments>
</file>

<file path=xl/sharedStrings.xml><?xml version="1.0" encoding="utf-8"?>
<sst xmlns="http://schemas.openxmlformats.org/spreadsheetml/2006/main" count="6625" uniqueCount="1406">
  <si>
    <t>Lp.</t>
  </si>
  <si>
    <t>Przedmiot ubezpieczenia</t>
  </si>
  <si>
    <t>Liczba miejsc</t>
  </si>
  <si>
    <t>Zabezpieczenia przeciwkradzieżowe</t>
  </si>
  <si>
    <t>Rodzaj pojazdu</t>
  </si>
  <si>
    <t>Moc silnika [kW]</t>
  </si>
  <si>
    <t>Zgodne z przepisami o ochronie przeciwpożarowej</t>
  </si>
  <si>
    <t>Alarm z sygnałem lokalnym</t>
  </si>
  <si>
    <t xml:space="preserve">System alarmowy z powiadomieniem służb patrolowych z całodobową ochroną          </t>
  </si>
  <si>
    <t>Monitoring (kamery przemysłowe)</t>
  </si>
  <si>
    <t>Czy teren jest oświetlony w godzinach nocnych?</t>
  </si>
  <si>
    <t>Pozostałe zabezpieczenia, informacje dodatkowe do poprzednich</t>
  </si>
  <si>
    <t>Czy są stosowane zabezpieczenia przeciwpożarowe?</t>
  </si>
  <si>
    <t>Data pierwszej rejestracji</t>
  </si>
  <si>
    <t>Lokalizacja (adres)</t>
  </si>
  <si>
    <t>Czy obiekt jest użytkowany?</t>
  </si>
  <si>
    <t>Zagrożenie powodziowe - opis</t>
  </si>
  <si>
    <t>RAZEM:</t>
  </si>
  <si>
    <t>Adres</t>
  </si>
  <si>
    <t xml:space="preserve">Liczba zatrudnionych </t>
  </si>
  <si>
    <t>Pełna nazwa jednostki</t>
  </si>
  <si>
    <t>Ulica</t>
  </si>
  <si>
    <t>Kod pocztowy</t>
  </si>
  <si>
    <t>Główne PKD</t>
  </si>
  <si>
    <t>REGON</t>
  </si>
  <si>
    <t>NIP</t>
  </si>
  <si>
    <t>Telefon</t>
  </si>
  <si>
    <t>E-mail</t>
  </si>
  <si>
    <t>Ogółem</t>
  </si>
  <si>
    <t>Nauczycieli</t>
  </si>
  <si>
    <t>Opis działalności</t>
  </si>
  <si>
    <t>Rodzaj budynku</t>
  </si>
  <si>
    <t>Powierzchnia użytkowa w m²</t>
  </si>
  <si>
    <t>Powierzchnia zabudowy w m²</t>
  </si>
  <si>
    <t>Rok / lata budowy</t>
  </si>
  <si>
    <t>Liczba kondygnacji oraz podpiwniczenie i poddasze</t>
  </si>
  <si>
    <t>Materiały konstrukcyjne</t>
  </si>
  <si>
    <t>Czy w konstrukcji budynku występują płyty warstwowe?</t>
  </si>
  <si>
    <t>Rodzaj ogrzewania</t>
  </si>
  <si>
    <t>Czy w budynku są zainstalowane windy / urządzenia dźwigowe?</t>
  </si>
  <si>
    <t>Czy obiekt posiada sprawne urządzenie odgromowe?</t>
  </si>
  <si>
    <t>Czy budynek znajduje się pod nadzorem konserwatora zabytków?</t>
  </si>
  <si>
    <t xml:space="preserve">Czy obiekt posiada książkę obiektu budowlanego? </t>
  </si>
  <si>
    <t>Zabezpieczenia ppoż.</t>
  </si>
  <si>
    <t>Liczba kondygnacji ponad poziom gruntu</t>
  </si>
  <si>
    <t>Liczba kondygnacji poniżej poziomu gruntu</t>
  </si>
  <si>
    <t>Czy budynek posiada poddasze?</t>
  </si>
  <si>
    <t>Czy budynek jest podpiwniczony?</t>
  </si>
  <si>
    <t>ścian</t>
  </si>
  <si>
    <t>stropów</t>
  </si>
  <si>
    <t>konstrukcji dachu</t>
  </si>
  <si>
    <t>pokrycie dachu</t>
  </si>
  <si>
    <t>Przyczyna nieużytkowania</t>
  </si>
  <si>
    <t>Czy obiekt przeznaczony jest do rozbiórki?</t>
  </si>
  <si>
    <t>Uwagi / informacje dodatkowe</t>
  </si>
  <si>
    <t xml:space="preserve">Czy mienie było dotknięte ryzykiem powodzi od 1997 roku do dnia dzisiejszego? </t>
  </si>
  <si>
    <t>Czy są stosowane zabezpieczenia przeciwkradzieżowe?</t>
  </si>
  <si>
    <t>Wszystkie drzwi zewnętrzne i okna są w należytym stanie technicznym uniemożliwiającym ich wywarzenie i włamanie bez użycia siły i/lub narzędzi</t>
  </si>
  <si>
    <t>Wszystkie drzwi zewnętrzne zaopatrzone są w co najmniej 2 zamki wielozastawkowe  lub 1 zamek antywłamaniowy lub 1 zamek wielopunktowy</t>
  </si>
  <si>
    <t xml:space="preserve">Wszystkie drzwi zewnętrzne i okna zaopatrzone są w co najmniej 1 zamek wielozastawkowy        </t>
  </si>
  <si>
    <t>Wszystkie drzwi zewnętrzne są drzwiami antywłamaniowymi</t>
  </si>
  <si>
    <t>Czy teren jest ogrodzony?</t>
  </si>
  <si>
    <t>Instalacja sygnalizacji pożaru sygnalizująca w miejscu chronionym</t>
  </si>
  <si>
    <t>Instalacja sygnalizacji pożaru sygnalizująca poza miejscem chronionym</t>
  </si>
  <si>
    <t>Instalacja sygnalizacji pożaru z powiadomieniem służb patrolowych</t>
  </si>
  <si>
    <t>Czy oznakowane są miejsca usytuowania urządzeń przeciwpożarowych, elementów sterujących urządzeniami pożarowymi, przeciwpożarowych wyłączników prądu, głównych zaworów gazu, drogi ewakuacyjne?</t>
  </si>
  <si>
    <t>Czy w lokalizacji obowiązuje zakaz palenia tytoniu?</t>
  </si>
  <si>
    <t>Czy są wydzielone miejsca do palenia tytoniu?</t>
  </si>
  <si>
    <t>Wartość</t>
  </si>
  <si>
    <t>Rok produkcji lub zakupu</t>
  </si>
  <si>
    <t>Przeznaczenie pojazdu / wykorzystanie pojazdu</t>
  </si>
  <si>
    <t>Data ważności badań techn.</t>
  </si>
  <si>
    <t>Przebieg pojazdu (wg stanu licznika)</t>
  </si>
  <si>
    <t>Zabezpieczenia przeciwkradzieżowe (np. zamontowany GPS)</t>
  </si>
  <si>
    <t>UWAGI / INFORMACJE DODATKOWE</t>
  </si>
  <si>
    <t>Lokalizacje / Filie / Oddziały</t>
  </si>
  <si>
    <t>Sprzęt elektroniczny stacjonarny</t>
  </si>
  <si>
    <t>Sprzęt elektroniczny przenośny</t>
  </si>
  <si>
    <t>Maszyny, wyposażenie i urządzenia</t>
  </si>
  <si>
    <t xml:space="preserve">Suma ubezpieczenia </t>
  </si>
  <si>
    <r>
      <rPr>
        <b/>
        <sz val="10"/>
        <color theme="1"/>
        <rFont val="Tahoma"/>
        <family val="2"/>
        <charset val="238"/>
      </rPr>
      <t xml:space="preserve">UWAGA: </t>
    </r>
    <r>
      <rPr>
        <sz val="10"/>
        <color theme="1"/>
        <rFont val="Tahoma"/>
        <family val="2"/>
        <charset val="238"/>
      </rPr>
      <t>Zamawiający pozostawia sobie prawo do zmiany rodzaju wartości przedmiotu ubezpieczenia, co do zasady z wartości księgowej brutto na wartość odtworzeniową nową.</t>
    </r>
  </si>
  <si>
    <r>
      <rPr>
        <b/>
        <sz val="10"/>
        <color theme="1"/>
        <rFont val="Tahoma"/>
        <family val="2"/>
        <charset val="238"/>
      </rPr>
      <t xml:space="preserve">UWAGA: </t>
    </r>
    <r>
      <rPr>
        <sz val="10"/>
        <color theme="1"/>
        <rFont val="Tahoma"/>
        <family val="2"/>
        <charset val="238"/>
      </rPr>
      <t xml:space="preserve">Zamawiający informuje, że przed rozpoczęciem okresu ubezpieczenia lub w czasie jego trwania, może dojść do zmiany jednostek zarządzających poszczególnymi składnikami mienia. </t>
    </r>
  </si>
  <si>
    <r>
      <rPr>
        <b/>
        <sz val="10"/>
        <color theme="1"/>
        <rFont val="Tahoma"/>
        <family val="2"/>
        <charset val="238"/>
      </rPr>
      <t xml:space="preserve">UWAGA: </t>
    </r>
    <r>
      <rPr>
        <sz val="10"/>
        <color theme="1"/>
        <rFont val="Tahoma"/>
        <family val="2"/>
        <charset val="238"/>
      </rPr>
      <t>Zamawiający pozostawia sobie prawo do ostatecznej weryfikacji wykazów majątkowych po rozstrzygnięciu postępowania.</t>
    </r>
  </si>
  <si>
    <t>1</t>
  </si>
  <si>
    <t>TAK</t>
  </si>
  <si>
    <t>NIE</t>
  </si>
  <si>
    <t>Szkody powodziowe w przeszłości - wartość</t>
  </si>
  <si>
    <t>4</t>
  </si>
  <si>
    <t>Czy jest przeprowadzona okresowa kontrola stanu technicznego obiektu budowalnego zgodnie z art. 62 ustawy Prawo budowlane?</t>
  </si>
  <si>
    <t>Jeśli NIE, 
okres nieużytkowania</t>
  </si>
  <si>
    <t>Jeśli TYMCZASOWO,
do kiedy?</t>
  </si>
  <si>
    <t>Jeśli TAK, prosimy wskazać przyczynę.</t>
  </si>
  <si>
    <t>1.</t>
  </si>
  <si>
    <t>2.</t>
  </si>
  <si>
    <t>3.</t>
  </si>
  <si>
    <t>Razem suma</t>
  </si>
  <si>
    <t>RAZEM</t>
  </si>
  <si>
    <t>Częstotliwość archiwizacji  danych</t>
  </si>
  <si>
    <t>osobowy</t>
  </si>
  <si>
    <t>ciężarowy</t>
  </si>
  <si>
    <t>Rodzaj ubezpieczenia</t>
  </si>
  <si>
    <t>Ilość szkód</t>
  </si>
  <si>
    <t>Wypłata w zł</t>
  </si>
  <si>
    <t>Mienie od wszystkich ryzyk</t>
  </si>
  <si>
    <t>Mienie od kradzieży z włamaniem i rabunku</t>
  </si>
  <si>
    <t>Sprzęt   elektroniczny</t>
  </si>
  <si>
    <t>Przedmioty szklane od stłuczenia</t>
  </si>
  <si>
    <t xml:space="preserve">Odpowiedzialność cywilna </t>
  </si>
  <si>
    <t>Obowiązkowe ubezpieczenie OC pojazdów</t>
  </si>
  <si>
    <t xml:space="preserve">Auto Casco </t>
  </si>
  <si>
    <t>REZERWY</t>
  </si>
  <si>
    <t>SZKODOWOŚĆ  OGÓŁEM:</t>
  </si>
  <si>
    <t>BUDYNKI</t>
  </si>
  <si>
    <t>BUDOWLE</t>
  </si>
  <si>
    <t>Przeprowadzane remonty istotnie podwyższające wartość obiektu - data i zakres remontu</t>
  </si>
  <si>
    <t>Użytkowanie obiektu</t>
  </si>
  <si>
    <t>Powódź * / Zagrożenie powodziowe</t>
  </si>
  <si>
    <t>Kserokopiarki, urządzenia wielofunkcyjne</t>
  </si>
  <si>
    <t xml:space="preserve">Numer rejestracyjny </t>
  </si>
  <si>
    <t>Marka pojazdu</t>
  </si>
  <si>
    <t>Typ, model pojazdu</t>
  </si>
  <si>
    <t>Rok produkcji</t>
  </si>
  <si>
    <t>Dopuszczalna ładowność [kg]</t>
  </si>
  <si>
    <t>Dopuszczalna masa całkowita DMC</t>
  </si>
  <si>
    <t>Numer identyfikacyjny (VIN/ nadwozia/ podwozia/ ramy)</t>
  </si>
  <si>
    <t>KB</t>
  </si>
  <si>
    <t>I.</t>
  </si>
  <si>
    <t xml:space="preserve">II. </t>
  </si>
  <si>
    <t>III.</t>
  </si>
  <si>
    <t>WŁAŚCICIEL</t>
  </si>
  <si>
    <t>Okres ubezpieczenia OC</t>
  </si>
  <si>
    <t>Okres ubezpieczenia AC</t>
  </si>
  <si>
    <t xml:space="preserve">Okres ubezpieczenia NNW </t>
  </si>
  <si>
    <t>SUMA UBEZPIECZENIA AC</t>
  </si>
  <si>
    <t xml:space="preserve">Rodzaj wartości </t>
  </si>
  <si>
    <t>Poj.  silnika [ccm]</t>
  </si>
  <si>
    <t>UWAGA: Zamawiający zastrzega sobie prawo do zmiany rodzaju wartości podanych powyżej, obligatoryjnie dla wykonawcy, jeśli zamawiający wyrazi taką wolę.</t>
  </si>
  <si>
    <t xml:space="preserve">UWAGA: Zamawiający informuje, że przed rozpoczęciem okresu ubezpieczenia lub w czasie jego trwania, może dojść do zmiany jednostek zarządzających poszczególnymi składnikami mienia. </t>
  </si>
  <si>
    <t>UWAGA: Zamawiający pozostawia sobie prawo do ostatecznej weryfikacji wykazów majątkowych po rozstrzygnięciu postępowania.</t>
  </si>
  <si>
    <t>WYKAZ   SPRZĘTU    ELEKTRONICZNEGO</t>
  </si>
  <si>
    <t>nie dotyczy</t>
  </si>
  <si>
    <r>
      <t>Tytuł prawny do zajmowanej nieruchomości
(</t>
    </r>
    <r>
      <rPr>
        <b/>
        <i/>
        <sz val="9"/>
        <rFont val="Tahoma"/>
        <family val="2"/>
        <charset val="238"/>
      </rPr>
      <t>np. własność, dzierżawa)</t>
    </r>
  </si>
  <si>
    <r>
      <t xml:space="preserve">Stan techniczny budynku 
</t>
    </r>
    <r>
      <rPr>
        <b/>
        <i/>
        <sz val="9"/>
        <rFont val="Tahoma"/>
        <family val="2"/>
        <charset val="238"/>
      </rPr>
      <t>(prosimy ocenić wizualnie oraz podać jedną z trzech ocen: dobry, dostateczny, zły)</t>
    </r>
  </si>
  <si>
    <r>
      <t xml:space="preserve">Czy w pobliżu znajdują się cieki wodne stwarzające zagrożenie powodzią?
</t>
    </r>
    <r>
      <rPr>
        <b/>
        <i/>
        <sz val="9"/>
        <rFont val="Tahoma"/>
        <family val="2"/>
        <charset val="238"/>
      </rPr>
      <t>(prosimy podać odległość i nazwę)</t>
    </r>
  </si>
  <si>
    <t>8560Z</t>
  </si>
  <si>
    <t>URSUS</t>
  </si>
  <si>
    <t>Ciągnik rolniczy</t>
  </si>
  <si>
    <t>służbowy</t>
  </si>
  <si>
    <t>codziennie</t>
  </si>
  <si>
    <t>Czy budynek jest aktualnie ubezpieczony?</t>
  </si>
  <si>
    <t>WO</t>
  </si>
  <si>
    <r>
      <t xml:space="preserve">Czy okna budynków są okratowane
</t>
    </r>
    <r>
      <rPr>
        <b/>
        <i/>
        <sz val="9"/>
        <rFont val="Tahoma"/>
        <family val="2"/>
        <charset val="238"/>
      </rPr>
      <t>(jeśli tak proszę podać, które i w jakich pomieszczeniach)</t>
    </r>
  </si>
  <si>
    <r>
      <t xml:space="preserve">Stały dozór fizyczny - ochrona własna 
</t>
    </r>
    <r>
      <rPr>
        <b/>
        <i/>
        <sz val="9"/>
        <rFont val="Tahoma"/>
        <family val="2"/>
        <charset val="238"/>
      </rPr>
      <t>(w jakich godzinach)</t>
    </r>
  </si>
  <si>
    <r>
      <t xml:space="preserve">Stały dozór fizyczny - pracownicy firmy ochrony mienia. 
</t>
    </r>
    <r>
      <rPr>
        <b/>
        <i/>
        <sz val="9"/>
        <rFont val="Tahoma"/>
        <family val="2"/>
        <charset val="238"/>
      </rPr>
      <t>(w jakich godzinach)</t>
    </r>
  </si>
  <si>
    <r>
      <t xml:space="preserve">Gaśnice
</t>
    </r>
    <r>
      <rPr>
        <b/>
        <i/>
        <sz val="9"/>
        <rFont val="Tahoma"/>
        <family val="2"/>
        <charset val="238"/>
      </rPr>
      <t>(podać liczbę)</t>
    </r>
  </si>
  <si>
    <r>
      <t xml:space="preserve">Agregaty gaśnicze
</t>
    </r>
    <r>
      <rPr>
        <b/>
        <i/>
        <sz val="9"/>
        <rFont val="Tahoma"/>
        <family val="2"/>
        <charset val="238"/>
      </rPr>
      <t>(podać liczbę)</t>
    </r>
  </si>
  <si>
    <r>
      <t xml:space="preserve">Hydranty wewnętrzne
</t>
    </r>
    <r>
      <rPr>
        <b/>
        <i/>
        <sz val="9"/>
        <rFont val="Tahoma"/>
        <family val="2"/>
        <charset val="238"/>
      </rPr>
      <t>(podać liczbę)</t>
    </r>
  </si>
  <si>
    <r>
      <t xml:space="preserve">Hydranty zewnętrzne
</t>
    </r>
    <r>
      <rPr>
        <b/>
        <i/>
        <sz val="9"/>
        <rFont val="Tahoma"/>
        <family val="2"/>
        <charset val="238"/>
      </rPr>
      <t>(podać liczbę)</t>
    </r>
  </si>
  <si>
    <r>
      <t xml:space="preserve">Koce gaśnicze
</t>
    </r>
    <r>
      <rPr>
        <b/>
        <i/>
        <sz val="9"/>
        <rFont val="Tahoma"/>
        <family val="2"/>
        <charset val="238"/>
      </rPr>
      <t>(podać liczbę)</t>
    </r>
  </si>
  <si>
    <r>
      <t xml:space="preserve">Sprawna instalacja gaśnicza
</t>
    </r>
    <r>
      <rPr>
        <b/>
        <i/>
        <sz val="9"/>
        <rFont val="Tahoma"/>
        <family val="2"/>
        <charset val="238"/>
      </rPr>
      <t>(rodzaj instalacji gaśniczej)</t>
    </r>
  </si>
  <si>
    <r>
      <t xml:space="preserve">Czy zainstalowano urządzenia oddymiające (klapy dymowe, żaluzje dymowe, okna oddymiające)?
</t>
    </r>
    <r>
      <rPr>
        <b/>
        <i/>
        <sz val="9"/>
        <rFont val="Tahoma"/>
        <family val="2"/>
        <charset val="238"/>
      </rPr>
      <t>(jakie?)</t>
    </r>
  </si>
  <si>
    <t>8413Z</t>
  </si>
  <si>
    <t>8899Z</t>
  </si>
  <si>
    <t>Suma ubezpieczenia</t>
  </si>
  <si>
    <t>ksreokopiarki i urządzenia wielofunkcyjne</t>
  </si>
  <si>
    <t xml:space="preserve">BRUTTO </t>
  </si>
  <si>
    <t>samochód osobowy</t>
  </si>
  <si>
    <t>własność</t>
  </si>
  <si>
    <t>nie</t>
  </si>
  <si>
    <t>Rodzaj</t>
  </si>
  <si>
    <t>Ilość odcinków</t>
  </si>
  <si>
    <t>Drogi - łącznie, w tym:</t>
  </si>
  <si>
    <t>nieutwardzone</t>
  </si>
  <si>
    <t>utwardzone</t>
  </si>
  <si>
    <t>Mosty</t>
  </si>
  <si>
    <t>Ilość i długość będących pod zarządem jednostki dróg publicznych, w tym dróg nieutwardzonych oraz ilość mostów, wiaduktów i innych obiektów inżynierskich</t>
  </si>
  <si>
    <t>8411 Z</t>
  </si>
  <si>
    <t>8720Z</t>
  </si>
  <si>
    <t xml:space="preserve">HYUNDAI </t>
  </si>
  <si>
    <t>KIA</t>
  </si>
  <si>
    <t>alarm</t>
  </si>
  <si>
    <t>Ursus</t>
  </si>
  <si>
    <t>ciągnik rolniczy</t>
  </si>
  <si>
    <t>Niewiadów</t>
  </si>
  <si>
    <t>Teknamotor</t>
  </si>
  <si>
    <t>przyczepa specjalna - rębak</t>
  </si>
  <si>
    <t>T132</t>
  </si>
  <si>
    <t>przyczepa ciężarowa rolnicza</t>
  </si>
  <si>
    <t>B/N</t>
  </si>
  <si>
    <t>równiarka drogowa</t>
  </si>
  <si>
    <t>FIAT</t>
  </si>
  <si>
    <t>AUTOSAN</t>
  </si>
  <si>
    <t>przyczepa</t>
  </si>
  <si>
    <t>autobus</t>
  </si>
  <si>
    <t>Mercedes</t>
  </si>
  <si>
    <t>-</t>
  </si>
  <si>
    <t>dobry</t>
  </si>
  <si>
    <t>3</t>
  </si>
  <si>
    <t>TAK - wewnętrzny i zewnętrzny</t>
  </si>
  <si>
    <t>0</t>
  </si>
  <si>
    <t>2</t>
  </si>
  <si>
    <t>Budynek mieszkalny</t>
  </si>
  <si>
    <t>drewno</t>
  </si>
  <si>
    <t>eternit</t>
  </si>
  <si>
    <t>brak</t>
  </si>
  <si>
    <t>Ogrodzenie</t>
  </si>
  <si>
    <t>blacha</t>
  </si>
  <si>
    <t>papa</t>
  </si>
  <si>
    <r>
      <t>Tytuł prawny do zajmowanej nieruchomości
(</t>
    </r>
    <r>
      <rPr>
        <b/>
        <i/>
        <sz val="10"/>
        <rFont val="Tahoma"/>
        <family val="2"/>
        <charset val="238"/>
      </rPr>
      <t>np. własność, dzierżawa)</t>
    </r>
  </si>
  <si>
    <r>
      <t xml:space="preserve">Stan techniczny budynku 
</t>
    </r>
    <r>
      <rPr>
        <b/>
        <i/>
        <sz val="10"/>
        <rFont val="Tahoma"/>
        <family val="2"/>
        <charset val="238"/>
      </rPr>
      <t>(prosimy ocenić wizualnie oraz podać jedną z trzech ocen: dobry, dostateczny, zły)</t>
    </r>
  </si>
  <si>
    <r>
      <t xml:space="preserve">Czy w pobliżu znajdują się cieki wodne stwarzające zagrożenie powodzią?
</t>
    </r>
    <r>
      <rPr>
        <b/>
        <i/>
        <sz val="10"/>
        <rFont val="Tahoma"/>
        <family val="2"/>
        <charset val="238"/>
      </rPr>
      <t>(prosimy podać odległość i nazwę)</t>
    </r>
  </si>
  <si>
    <r>
      <t xml:space="preserve">Czy okna budynków są okratowane
</t>
    </r>
    <r>
      <rPr>
        <b/>
        <i/>
        <sz val="10"/>
        <rFont val="Tahoma"/>
        <family val="2"/>
        <charset val="238"/>
      </rPr>
      <t>(jeśli tak proszę podać, które i w jakich pomieszczeniach)</t>
    </r>
  </si>
  <si>
    <r>
      <t xml:space="preserve">Stały dozór fizyczny - ochrona własna 
</t>
    </r>
    <r>
      <rPr>
        <b/>
        <i/>
        <sz val="10"/>
        <rFont val="Tahoma"/>
        <family val="2"/>
        <charset val="238"/>
      </rPr>
      <t>(w jakich godzinach)</t>
    </r>
  </si>
  <si>
    <r>
      <t xml:space="preserve">Stały dozór fizyczny - pracownicy firmy ochrony mienia. 
</t>
    </r>
    <r>
      <rPr>
        <b/>
        <i/>
        <sz val="10"/>
        <rFont val="Tahoma"/>
        <family val="2"/>
        <charset val="238"/>
      </rPr>
      <t>(w jakich godzinach)</t>
    </r>
  </si>
  <si>
    <r>
      <t xml:space="preserve">Gaśnice
</t>
    </r>
    <r>
      <rPr>
        <b/>
        <i/>
        <sz val="10"/>
        <rFont val="Tahoma"/>
        <family val="2"/>
        <charset val="238"/>
      </rPr>
      <t>(podać liczbę)</t>
    </r>
  </si>
  <si>
    <r>
      <t xml:space="preserve">Agregaty gaśnicze
</t>
    </r>
    <r>
      <rPr>
        <b/>
        <i/>
        <sz val="10"/>
        <rFont val="Tahoma"/>
        <family val="2"/>
        <charset val="238"/>
      </rPr>
      <t>(podać liczbę)</t>
    </r>
  </si>
  <si>
    <r>
      <t xml:space="preserve">Hydranty wewnętrzne
</t>
    </r>
    <r>
      <rPr>
        <b/>
        <i/>
        <sz val="10"/>
        <rFont val="Tahoma"/>
        <family val="2"/>
        <charset val="238"/>
      </rPr>
      <t>(podać liczbę)</t>
    </r>
  </si>
  <si>
    <r>
      <t xml:space="preserve">Hydranty zewnętrzne
</t>
    </r>
    <r>
      <rPr>
        <b/>
        <i/>
        <sz val="10"/>
        <rFont val="Tahoma"/>
        <family val="2"/>
        <charset val="238"/>
      </rPr>
      <t>(podać liczbę)</t>
    </r>
  </si>
  <si>
    <r>
      <t xml:space="preserve">Koce gaśnicze
</t>
    </r>
    <r>
      <rPr>
        <b/>
        <i/>
        <sz val="10"/>
        <rFont val="Tahoma"/>
        <family val="2"/>
        <charset val="238"/>
      </rPr>
      <t>(podać liczbę)</t>
    </r>
  </si>
  <si>
    <r>
      <t xml:space="preserve">Sprawna instalacja gaśnicza
</t>
    </r>
    <r>
      <rPr>
        <b/>
        <i/>
        <sz val="10"/>
        <rFont val="Tahoma"/>
        <family val="2"/>
        <charset val="238"/>
      </rPr>
      <t>(rodzaj instalacji gaśniczej)</t>
    </r>
  </si>
  <si>
    <r>
      <t xml:space="preserve">Czy zainstalowano urządzenia oddymiające (klapy dymowe, żaluzje dymowe, okna oddymiające)?
</t>
    </r>
    <r>
      <rPr>
        <b/>
        <i/>
        <sz val="10"/>
        <rFont val="Tahoma"/>
        <family val="2"/>
        <charset val="238"/>
      </rPr>
      <t>(jakie?)</t>
    </r>
  </si>
  <si>
    <t>Nie</t>
  </si>
  <si>
    <t>TAK - uruchamiana automatycznie</t>
  </si>
  <si>
    <t>Długość</t>
  </si>
  <si>
    <t>Wiadukty</t>
  </si>
  <si>
    <t>Estakady</t>
  </si>
  <si>
    <t>Tunele</t>
  </si>
  <si>
    <t>1 raz w miesiącu</t>
  </si>
  <si>
    <t>12</t>
  </si>
  <si>
    <t>dostateczny</t>
  </si>
  <si>
    <t>zły</t>
  </si>
  <si>
    <t>trwały zarząd</t>
  </si>
  <si>
    <t xml:space="preserve">nie </t>
  </si>
  <si>
    <t>TAK - zewnętrzny</t>
  </si>
  <si>
    <t>instalacja alarmowa</t>
  </si>
  <si>
    <t>monitoring</t>
  </si>
  <si>
    <t>1 raz w tygodniu</t>
  </si>
  <si>
    <t>Starostwo Powiatowe w Białymstoku</t>
  </si>
  <si>
    <t>ul. Borsucza 2</t>
  </si>
  <si>
    <t>15-569 Białystok</t>
  </si>
  <si>
    <t>050663983</t>
  </si>
  <si>
    <t>5422542039</t>
  </si>
  <si>
    <t>starostwo@st.bialystok.wrotapodlasia.pl</t>
  </si>
  <si>
    <t xml:space="preserve">ul. Słonimska 15/1, 15-028 Białytstok;
 ul. Branickiego 13, 15-085 Białystok; 
ul. Mickiewicza3, 15-213 Białystok;
ul. Chodakowskiego 3, 16-030 Supraśl;
ul. Białostocka 40, 16-030 Supraśl;
Przychodnia w Supraślu ul. Dolna 21, 16-030 Supraśl;
Filia Wydziału Komunikacji ul. Sikorskiego 15, 18-100 Łapy;
Filia Wydziału Geodezji, Katastru i Niruchomosci w Łapach ul. Bohaterów Westerplatte 8, 18-100 Łapy  </t>
  </si>
  <si>
    <t>Wykonywanie zadań publicznych własnych i zleconych ustawami oraz przyjętych do realizacji w drodze umów i porozumień, wykonywanie praw właścicielskich co do mienia Powiatu Białostockiego oraz co do części Skarbu Państwa w zakresie ustawowym.</t>
  </si>
  <si>
    <t>Powiatowe Centrum Pomocy Rodzinie w Białymstoku</t>
  </si>
  <si>
    <t>ul. Słonimska 15/1</t>
  </si>
  <si>
    <t>050658396</t>
  </si>
  <si>
    <t>pcpr@st.bialystok.wrotapodlasia.pl</t>
  </si>
  <si>
    <t>Centrum Kształcenia Zawodowego w Łapach</t>
  </si>
  <si>
    <t>ul. Sikorskiego 15</t>
  </si>
  <si>
    <t>18-100 Łapy</t>
  </si>
  <si>
    <t>8559B</t>
  </si>
  <si>
    <t>9662053572</t>
  </si>
  <si>
    <t>ckplapy@bialystok.home.pl</t>
  </si>
  <si>
    <t>4.</t>
  </si>
  <si>
    <t>Powiatowy Zarząd Dróg w Białymstoku</t>
  </si>
  <si>
    <t>Zaścianki ul. Szosa Baranowicka 37</t>
  </si>
  <si>
    <t>15-522 Białystok</t>
  </si>
  <si>
    <t>5221Z</t>
  </si>
  <si>
    <t>050668101</t>
  </si>
  <si>
    <t>(85) 7402217</t>
  </si>
  <si>
    <t>pzd@pzd.bialystok.pl,  kadry@pzd.bialystok.pl</t>
  </si>
  <si>
    <t>zarządzanie drogami powiatowymi ;zimowe utrzymanie dróg powiatowych na terenie gmin: Supraśl, Wasilków, Czarna Białostocka, Choroszcz, Suraż, Turośń Kościelna, Łapy, Poświętne, Michałowo, Zabłudów ; brak jest stołówki</t>
  </si>
  <si>
    <t>5.</t>
  </si>
  <si>
    <t>Dom Pomocy Społecznej w Uhowie</t>
  </si>
  <si>
    <t>ul. Surażska 67</t>
  </si>
  <si>
    <t>8730Z</t>
  </si>
  <si>
    <t>01265350</t>
  </si>
  <si>
    <t>5420010396</t>
  </si>
  <si>
    <t>(85) 7152891</t>
  </si>
  <si>
    <t>dpsuhowo@pro.onet.pl</t>
  </si>
  <si>
    <t xml:space="preserve">DPS zapewnia całodobową opiekę i wyżywienie  mieszkańcom , zaspokaja niezbędne potrzeby życiowe. </t>
  </si>
  <si>
    <t>6.</t>
  </si>
  <si>
    <t>Dom Pomocy Społecznej w Choroszczy</t>
  </si>
  <si>
    <t>Aleja Niepodległości 4</t>
  </si>
  <si>
    <t>16-070 Choroszcz</t>
  </si>
  <si>
    <t>0002930119</t>
  </si>
  <si>
    <t>9661579415</t>
  </si>
  <si>
    <t>(85) 7131441</t>
  </si>
  <si>
    <t>sekretariat.dps.choroszcz@st.bialystok.wrotapodlasia.pl</t>
  </si>
  <si>
    <t>Pomoc społeczna z zakwaterowaniem całodobowym dla 286 osób z zaburzeniami psychicznymi, pobyt całodobowy</t>
  </si>
  <si>
    <t>7.</t>
  </si>
  <si>
    <t>Dom Pomocy Społecznej JAWOR w Jałówce</t>
  </si>
  <si>
    <t>Leśna 11</t>
  </si>
  <si>
    <t>16-050 Jałówka</t>
  </si>
  <si>
    <t>000301285</t>
  </si>
  <si>
    <t>(85) 7131699</t>
  </si>
  <si>
    <t>dpsjalowka@op.pl</t>
  </si>
  <si>
    <t>8.</t>
  </si>
  <si>
    <t>Powiatowy Środowiskowy Dom Samopomocy w Łaźniach</t>
  </si>
  <si>
    <t>Łaźnie 23</t>
  </si>
  <si>
    <t>16-030 Supraśl</t>
  </si>
  <si>
    <t>200243245</t>
  </si>
  <si>
    <t>9661976464</t>
  </si>
  <si>
    <t>(85) 7183144</t>
  </si>
  <si>
    <t>laznieosw@wp.pl</t>
  </si>
  <si>
    <t>Pomoc społęczna dla osób z zaburzeniami psychicznymi - podbyt dzienny, dowóz uczestników własnymi środkami transportu</t>
  </si>
  <si>
    <t>9.</t>
  </si>
  <si>
    <t>Dom Pomocy Społecznej w Czerewkach</t>
  </si>
  <si>
    <t>Czerewki 1</t>
  </si>
  <si>
    <t xml:space="preserve">16-061 Juchnowiec Kościelny </t>
  </si>
  <si>
    <t>8710Z</t>
  </si>
  <si>
    <t>001313712</t>
  </si>
  <si>
    <t>9660584319</t>
  </si>
  <si>
    <t>(85) 7196166</t>
  </si>
  <si>
    <t>dps@dpsczerewki.podlasie.pl</t>
  </si>
  <si>
    <t>Zapewnienie całodobowej opieki oraz zapewnienie potrzeb bytowych i opiekuńczych , prowadzona jest stołówka</t>
  </si>
  <si>
    <t>10.</t>
  </si>
  <si>
    <t>Powiatowa Poradnia Psychologiczno-Pedagogiczna w Białymstoku</t>
  </si>
  <si>
    <t>15-028 Białystok</t>
  </si>
  <si>
    <t>8532C</t>
  </si>
  <si>
    <t>052213037</t>
  </si>
  <si>
    <t>9661685459</t>
  </si>
  <si>
    <t>Poradnia organizuje i udziela dzieciom , młodzieży pomocy psychologiczno-pedagogicznej, logopedycznej i terapeutycznej</t>
  </si>
  <si>
    <t>11.</t>
  </si>
  <si>
    <t>Poradnia Psychologiczno-Pedagogiczna w Łapach</t>
  </si>
  <si>
    <t>ul. Boh. Westerplatte 8</t>
  </si>
  <si>
    <t>000734541</t>
  </si>
  <si>
    <t>9661402645</t>
  </si>
  <si>
    <t>(85) 7152334</t>
  </si>
  <si>
    <t>12.</t>
  </si>
  <si>
    <t>Powiatowy Urząd Pracy w Białymstoku</t>
  </si>
  <si>
    <t>Pogodna 63/1</t>
  </si>
  <si>
    <t xml:space="preserve">15-356 Białystok </t>
  </si>
  <si>
    <t>7153Z</t>
  </si>
  <si>
    <t>050869213</t>
  </si>
  <si>
    <t>9660590610</t>
  </si>
  <si>
    <t>(85) 7473800</t>
  </si>
  <si>
    <t>bibi@praca.gov.pl</t>
  </si>
  <si>
    <t>13.</t>
  </si>
  <si>
    <t>Dom Dziecka w Supraślu</t>
  </si>
  <si>
    <t>ul. Piłsudskiego 17A</t>
  </si>
  <si>
    <t>8790Z</t>
  </si>
  <si>
    <t>001233953</t>
  </si>
  <si>
    <t>9660792526</t>
  </si>
  <si>
    <t>(85) 7183516</t>
  </si>
  <si>
    <t>ddz@bialystok.wrotapodlasia.pl</t>
  </si>
  <si>
    <t>14.</t>
  </si>
  <si>
    <t>Rodzinny Dom Dziecka w Supraślu</t>
  </si>
  <si>
    <t>ul. Piłsudskiego 17B</t>
  </si>
  <si>
    <t>388101714</t>
  </si>
  <si>
    <t>9662147741</t>
  </si>
  <si>
    <t>(85) 7183195</t>
  </si>
  <si>
    <t>Placówka opiekuńczo –wychowawcza sprawująca całodobową opiekę dla wychowanków w wieku 0-18 lat .Obiekt korzysta ze stołówki Domu Dziecka w Supraslu</t>
  </si>
  <si>
    <t>15.</t>
  </si>
  <si>
    <t>Centrum Administracyjne Obsługi Placówek Opiekuńczo-Wychowawczych w Krasnem</t>
  </si>
  <si>
    <t>Krasne 3, Zabłudów</t>
  </si>
  <si>
    <t>16-060 Zabłudów</t>
  </si>
  <si>
    <t>000206411</t>
  </si>
  <si>
    <t>9661302642</t>
  </si>
  <si>
    <t>(85) 7177135</t>
  </si>
  <si>
    <t>domdziecka.krasne@wp.pl</t>
  </si>
  <si>
    <t>Całodobowa opieka nad wychowankami, placówka zatrudnia kucharzy, którzy dla dzieci przygotowują na miejscu posiłki</t>
  </si>
  <si>
    <t>16.</t>
  </si>
  <si>
    <t>Rodzinny Dom Dziecka "Uśmiech Anioła" w Krasnem</t>
  </si>
  <si>
    <t>Krasne 3/1, Zabłudów</t>
  </si>
  <si>
    <t>388100005</t>
  </si>
  <si>
    <t>9662147758</t>
  </si>
  <si>
    <t>17.</t>
  </si>
  <si>
    <t>I Liceum Ogólnokształcące w Łapach im. Adama Mickiewicza</t>
  </si>
  <si>
    <t>ul. Boh. Westerplatte 10</t>
  </si>
  <si>
    <t>00734475</t>
  </si>
  <si>
    <t>(85) 7152702</t>
  </si>
  <si>
    <t>lolapy@lo-lapy,org</t>
  </si>
  <si>
    <t>18.</t>
  </si>
  <si>
    <t>Zespół Szkół w Czarnej Białostockiej</t>
  </si>
  <si>
    <t>ul. Sienkiewicza 7</t>
  </si>
  <si>
    <t>16-020 Czarna Białostocka</t>
  </si>
  <si>
    <t>05024354800000</t>
  </si>
  <si>
    <t>966-058-27-11</t>
  </si>
  <si>
    <t>(85) 7101072</t>
  </si>
  <si>
    <t>liceum@liceum.net</t>
  </si>
  <si>
    <t>Działalność oświatowa bez prowadzenia stołówki.</t>
  </si>
  <si>
    <t>19.</t>
  </si>
  <si>
    <t>Zespół Szkół Mechanicznych im. Stefana Czarneckiego w Łapach</t>
  </si>
  <si>
    <t>ul. Sikorskiego 68</t>
  </si>
  <si>
    <t>000187530</t>
  </si>
  <si>
    <t>5420012165</t>
  </si>
  <si>
    <t>(85) 7152821</t>
  </si>
  <si>
    <t>sekretariat@fajnaszkola.net</t>
  </si>
  <si>
    <t>Działalność oświatowa</t>
  </si>
  <si>
    <t>20.</t>
  </si>
  <si>
    <t>Powiatowy Inspektorat Nadzoru Budowalnego w Białymstoku</t>
  </si>
  <si>
    <t>050667538</t>
  </si>
  <si>
    <t>5422561189</t>
  </si>
  <si>
    <t>(85) 7482306</t>
  </si>
  <si>
    <t>BI 036FG</t>
  </si>
  <si>
    <t>KONA ELECTRIC</t>
  </si>
  <si>
    <t>pojazdy wykorzystywane do celów służbowych w Starostwie</t>
  </si>
  <si>
    <t>--</t>
  </si>
  <si>
    <t>---</t>
  </si>
  <si>
    <t>20.07.2021</t>
  </si>
  <si>
    <t>KMHK281HFLU108513</t>
  </si>
  <si>
    <t xml:space="preserve">centralny zamek, immobilizer, alarm </t>
  </si>
  <si>
    <t>POWIAT BIAŁOSTOCKI - Starostwo Powiatowe</t>
  </si>
  <si>
    <t xml:space="preserve"> 01.01.2024 - 31.12.2024</t>
  </si>
  <si>
    <t>BI 033EJ</t>
  </si>
  <si>
    <t>PEUGEOT</t>
  </si>
  <si>
    <t>EXPERT TRAVELLER</t>
  </si>
  <si>
    <t>12.08.2020</t>
  </si>
  <si>
    <t>VF3VEAHXKKZ096382</t>
  </si>
  <si>
    <t>BI 321EF</t>
  </si>
  <si>
    <t>SKODA</t>
  </si>
  <si>
    <t>SUPERB AMBITION</t>
  </si>
  <si>
    <t>19.06.2020</t>
  </si>
  <si>
    <t>TMBCP7NP7L7066080</t>
  </si>
  <si>
    <t>BI 4950P</t>
  </si>
  <si>
    <t>NISSAN</t>
  </si>
  <si>
    <t>QASHQAI</t>
  </si>
  <si>
    <t>29.05.2013</t>
  </si>
  <si>
    <t>SJNFENJ10U2769512</t>
  </si>
  <si>
    <t>BI 68OL</t>
  </si>
  <si>
    <t>URSUS C360</t>
  </si>
  <si>
    <t>ciagnik i przyczepa w dzierżawie Klubu Sportowego Viktoria</t>
  </si>
  <si>
    <t>02.05.1980</t>
  </si>
  <si>
    <t>3867O2</t>
  </si>
  <si>
    <t xml:space="preserve"> 01.01.2023 - 31.12.2023</t>
  </si>
  <si>
    <t xml:space="preserve">BI 4827M </t>
  </si>
  <si>
    <t>AGROMET ORKAN N225</t>
  </si>
  <si>
    <t xml:space="preserve"> ORKAN N225</t>
  </si>
  <si>
    <t>05.09.1985</t>
  </si>
  <si>
    <t>1164</t>
  </si>
  <si>
    <t>BI 8479A</t>
  </si>
  <si>
    <t>STIM P200</t>
  </si>
  <si>
    <t xml:space="preserve"> P200</t>
  </si>
  <si>
    <t>przyczepa ciężarowa</t>
  </si>
  <si>
    <t>na przyczepie stoi agregat</t>
  </si>
  <si>
    <t>23.07.2010</t>
  </si>
  <si>
    <t>SYAP2000000001840</t>
  </si>
  <si>
    <t>BI 4888K</t>
  </si>
  <si>
    <t>OPEL</t>
  </si>
  <si>
    <t>ASTRA</t>
  </si>
  <si>
    <t>03.06.2009</t>
  </si>
  <si>
    <t>WOLOAHL699G073326</t>
  </si>
  <si>
    <t>POWIAT BIAŁOSTOCKI - PCPR</t>
  </si>
  <si>
    <t>BIA 81588</t>
  </si>
  <si>
    <t>FORD</t>
  </si>
  <si>
    <t>MONDEO</t>
  </si>
  <si>
    <t>użytek własny</t>
  </si>
  <si>
    <t>03.12.2009</t>
  </si>
  <si>
    <t>WF0EXXGBBE9C56936</t>
  </si>
  <si>
    <t>CKZ ŁAPY</t>
  </si>
  <si>
    <t>BIA 22G7</t>
  </si>
  <si>
    <t>TOYOTA</t>
  </si>
  <si>
    <t>YARIS</t>
  </si>
  <si>
    <t>nauka jazdy</t>
  </si>
  <si>
    <t>27.11.2012</t>
  </si>
  <si>
    <t>VNKKJ0D3X0A117659</t>
  </si>
  <si>
    <t>BIA 90SV</t>
  </si>
  <si>
    <t>MICRA</t>
  </si>
  <si>
    <t>08.11.2005</t>
  </si>
  <si>
    <t>SJNFBAK12U2056505</t>
  </si>
  <si>
    <t>BIA 30KA</t>
  </si>
  <si>
    <t>DOBLO</t>
  </si>
  <si>
    <t>19.12.2003</t>
  </si>
  <si>
    <t>ZFA22300005197002</t>
  </si>
  <si>
    <t>BIJ 3920</t>
  </si>
  <si>
    <t>SAM</t>
  </si>
  <si>
    <t>N</t>
  </si>
  <si>
    <t>02.02.1993</t>
  </si>
  <si>
    <t>BK6500237</t>
  </si>
  <si>
    <t>BIA 40TG</t>
  </si>
  <si>
    <t>ZETOR</t>
  </si>
  <si>
    <t>5211,2</t>
  </si>
  <si>
    <t>28.04.1987</t>
  </si>
  <si>
    <t>19297</t>
  </si>
  <si>
    <t>BIA 61T4</t>
  </si>
  <si>
    <t>3512</t>
  </si>
  <si>
    <t>20.12.1993</t>
  </si>
  <si>
    <t>74962</t>
  </si>
  <si>
    <t>BIA 33X1</t>
  </si>
  <si>
    <t>D-45</t>
  </si>
  <si>
    <t>08.12.1969</t>
  </si>
  <si>
    <t>230368</t>
  </si>
  <si>
    <t>BIA 81EX</t>
  </si>
  <si>
    <t>D-47B</t>
  </si>
  <si>
    <t>13.12.1976</t>
  </si>
  <si>
    <t>71574</t>
  </si>
  <si>
    <t>Toyota</t>
  </si>
  <si>
    <t>6FG15</t>
  </si>
  <si>
    <t>wózek jezdniowy podnośnikowy</t>
  </si>
  <si>
    <t>000-014-0014</t>
  </si>
  <si>
    <t>BIA 81999</t>
  </si>
  <si>
    <t>Benz 230E</t>
  </si>
  <si>
    <t>WDB1232231A076267</t>
  </si>
  <si>
    <t>GOODSENSE</t>
  </si>
  <si>
    <t>FY18_763</t>
  </si>
  <si>
    <t>nr fabr. 221012692</t>
  </si>
  <si>
    <t>BIA 7GL2</t>
  </si>
  <si>
    <t>CLAAS</t>
  </si>
  <si>
    <t>A72 Arion 410</t>
  </si>
  <si>
    <t>VPKTA7200A7200434</t>
  </si>
  <si>
    <t>BIA 7GL3</t>
  </si>
  <si>
    <t>VPKTA7200A7200440</t>
  </si>
  <si>
    <t>BIA 300AG</t>
  </si>
  <si>
    <t>MARPOL</t>
  </si>
  <si>
    <t>PMTB05</t>
  </si>
  <si>
    <t>SU9ML1PMTBM053010</t>
  </si>
  <si>
    <t>BIA 68992</t>
  </si>
  <si>
    <t>Renault</t>
  </si>
  <si>
    <t>Traffic JL</t>
  </si>
  <si>
    <t>16.05.2008</t>
  </si>
  <si>
    <t>VF1JLBJB68V325478</t>
  </si>
  <si>
    <t>GPS</t>
  </si>
  <si>
    <t>PZD w Białymstoku</t>
  </si>
  <si>
    <t>BIA 1P70</t>
  </si>
  <si>
    <t>Opel</t>
  </si>
  <si>
    <t>Astra T98</t>
  </si>
  <si>
    <t>24.01.2008</t>
  </si>
  <si>
    <t>W0L0TGF488G066447</t>
  </si>
  <si>
    <t>BIA 98787</t>
  </si>
  <si>
    <t xml:space="preserve">OPEL </t>
  </si>
  <si>
    <t>kombi</t>
  </si>
  <si>
    <t xml:space="preserve">2006
</t>
  </si>
  <si>
    <t>W0L0AHL3565128824</t>
  </si>
  <si>
    <t>hak</t>
  </si>
  <si>
    <t>BIA 10755</t>
  </si>
  <si>
    <t xml:space="preserve">Nissan </t>
  </si>
  <si>
    <t>Note E12</t>
  </si>
  <si>
    <t>26.11.2014</t>
  </si>
  <si>
    <t>SJNTBAE12U1090430</t>
  </si>
  <si>
    <t>BIA GC66</t>
  </si>
  <si>
    <t>Note E11</t>
  </si>
  <si>
    <t>20.07.2009</t>
  </si>
  <si>
    <t>SJNFAAE11U2018011</t>
  </si>
  <si>
    <t>BIA NL01</t>
  </si>
  <si>
    <t>12.10.2010</t>
  </si>
  <si>
    <t>SJNFAAE11U2081296</t>
  </si>
  <si>
    <t>BIA HV90</t>
  </si>
  <si>
    <t>04.12.2009</t>
  </si>
  <si>
    <t>SJNFAAE11U2040238</t>
  </si>
  <si>
    <t>BIA CL20</t>
  </si>
  <si>
    <t>X-Trail T31</t>
  </si>
  <si>
    <t>26.11.2021</t>
  </si>
  <si>
    <t>JN1TCNT31U0029750</t>
  </si>
  <si>
    <t>BIA 33G5</t>
  </si>
  <si>
    <t>Volkswagen</t>
  </si>
  <si>
    <t>Crafter</t>
  </si>
  <si>
    <t>31.10.2012</t>
  </si>
  <si>
    <t>WV1ZZZ2EZD6012413</t>
  </si>
  <si>
    <t>BIA 80L6</t>
  </si>
  <si>
    <t>24.04.2013</t>
  </si>
  <si>
    <t>WV1ZZZ2EZD6029674</t>
  </si>
  <si>
    <t>BIA 68657</t>
  </si>
  <si>
    <t>Ford</t>
  </si>
  <si>
    <t>Transit MCA</t>
  </si>
  <si>
    <t>Kabina 2.0 New Eco Blue</t>
  </si>
  <si>
    <t>30.07.2020</t>
  </si>
  <si>
    <t>WF0CXXTTRCLC56233</t>
  </si>
  <si>
    <t>BIA 5G88</t>
  </si>
  <si>
    <t>DAF</t>
  </si>
  <si>
    <t>FA 55</t>
  </si>
  <si>
    <t>24.07.2007</t>
  </si>
  <si>
    <t>XLRAE55FF7L331798</t>
  </si>
  <si>
    <t>BIA 00668</t>
  </si>
  <si>
    <t>FA LF55</t>
  </si>
  <si>
    <t>26.09.2013</t>
  </si>
  <si>
    <t>XLRAE55GF0L426008</t>
  </si>
  <si>
    <t>BIA 37673</t>
  </si>
  <si>
    <t>LF260 FA</t>
  </si>
  <si>
    <t>30.10.2017</t>
  </si>
  <si>
    <t>XLRAEL3700L469404</t>
  </si>
  <si>
    <t>BIA 8GF9</t>
  </si>
  <si>
    <t>John Deere</t>
  </si>
  <si>
    <t>3038</t>
  </si>
  <si>
    <t>12.12.2019</t>
  </si>
  <si>
    <t>1LV3038EAKK222428</t>
  </si>
  <si>
    <t>BIA 3GJ2</t>
  </si>
  <si>
    <t>6130M</t>
  </si>
  <si>
    <t>09.04.2020</t>
  </si>
  <si>
    <t>1L06130MCLG961585</t>
  </si>
  <si>
    <t>BIA 3GJ3</t>
  </si>
  <si>
    <t>1L06130MALG961726</t>
  </si>
  <si>
    <t>BIA 3GJ4</t>
  </si>
  <si>
    <t>1L06130MHLG961759</t>
  </si>
  <si>
    <t>BIA  7KR7</t>
  </si>
  <si>
    <t>6120M</t>
  </si>
  <si>
    <t>1L06120MKPX177248</t>
  </si>
  <si>
    <t>BIA 7KR6</t>
  </si>
  <si>
    <t>1L06120MHPX186279</t>
  </si>
  <si>
    <t>BIA 5GT5</t>
  </si>
  <si>
    <t xml:space="preserve">Class </t>
  </si>
  <si>
    <t>Elios</t>
  </si>
  <si>
    <t>VPKTA4500A4802718</t>
  </si>
  <si>
    <t>BIA 1GU1</t>
  </si>
  <si>
    <t>VPKTA4500A4802724</t>
  </si>
  <si>
    <t>BIA 944AG</t>
  </si>
  <si>
    <t>PRONAR</t>
  </si>
  <si>
    <t xml:space="preserve">Przyczepa ciężarowa rolnicza </t>
  </si>
  <si>
    <t>posypywarka</t>
  </si>
  <si>
    <t>SZB1320XXN3X00167</t>
  </si>
  <si>
    <t>BIA 256AJ</t>
  </si>
  <si>
    <t xml:space="preserve">PRONAR </t>
  </si>
  <si>
    <t>posypywark</t>
  </si>
  <si>
    <t>SZB1320XXP3X00219</t>
  </si>
  <si>
    <t>BIA 090AH</t>
  </si>
  <si>
    <t>FARO</t>
  </si>
  <si>
    <t>Solidus FA85 AS6</t>
  </si>
  <si>
    <t>przyczepa lekka</t>
  </si>
  <si>
    <t>470 kg</t>
  </si>
  <si>
    <t>SVNFA850A00005829</t>
  </si>
  <si>
    <t>BIA 271AH</t>
  </si>
  <si>
    <t>TEMARED</t>
  </si>
  <si>
    <t>14 WGV</t>
  </si>
  <si>
    <t xml:space="preserve">przyczepa ciężarowa , przewóz pojazdów </t>
  </si>
  <si>
    <t>SWH4L20600H328132</t>
  </si>
  <si>
    <t>BIA 455AG</t>
  </si>
  <si>
    <t>TEKNAMOTOR</t>
  </si>
  <si>
    <t>Skorpion 160 SD</t>
  </si>
  <si>
    <t>przyczepa specjalna</t>
  </si>
  <si>
    <t>do rozdrabniania odpadków drewnianych/rębak</t>
  </si>
  <si>
    <t>SVA130R16NBR00067</t>
  </si>
  <si>
    <t>BIA 97477</t>
  </si>
  <si>
    <t xml:space="preserve">RENAULT </t>
  </si>
  <si>
    <t xml:space="preserve">CLIO  Zen Tce 100 </t>
  </si>
  <si>
    <t>gaz LPG</t>
  </si>
  <si>
    <t>VF1RJA00869006898</t>
  </si>
  <si>
    <t xml:space="preserve">PZD  w Białymstoku </t>
  </si>
  <si>
    <t>BIA 5J91</t>
  </si>
  <si>
    <t>B3500</t>
  </si>
  <si>
    <t>07.03.2008</t>
  </si>
  <si>
    <t>SWNB3500080001980</t>
  </si>
  <si>
    <t>BIA 5J92</t>
  </si>
  <si>
    <t>B1400</t>
  </si>
  <si>
    <t>07.08.2008</t>
  </si>
  <si>
    <t>SWNB1400080007358</t>
  </si>
  <si>
    <t>BIA 366AC</t>
  </si>
  <si>
    <t>10.04.2018</t>
  </si>
  <si>
    <t>SWNB35000J0005303</t>
  </si>
  <si>
    <t>BIA 74V5</t>
  </si>
  <si>
    <t>SKORPION 160SD</t>
  </si>
  <si>
    <t>22.05.2014</t>
  </si>
  <si>
    <t>SVA130R16ED000091</t>
  </si>
  <si>
    <t>BIA U926</t>
  </si>
  <si>
    <t>SKORPION 120SD</t>
  </si>
  <si>
    <t>20.07.2001</t>
  </si>
  <si>
    <t>SVA100R121D000011</t>
  </si>
  <si>
    <t>BIA 83886</t>
  </si>
  <si>
    <t>RAV4  HSD4x4 selection</t>
  </si>
  <si>
    <t>hybryda</t>
  </si>
  <si>
    <t>22.09.2021</t>
  </si>
  <si>
    <t>JTMR63FV00J007017</t>
  </si>
  <si>
    <t>BIA 555AG</t>
  </si>
  <si>
    <t>Skorpion 250</t>
  </si>
  <si>
    <t xml:space="preserve">przyczepa specjalna </t>
  </si>
  <si>
    <t>do rozdrabniania odpadków drewnianych</t>
  </si>
  <si>
    <t>01.10.2021</t>
  </si>
  <si>
    <t>SVA250R25MKG00169</t>
  </si>
  <si>
    <t xml:space="preserve">XCMG Europe </t>
  </si>
  <si>
    <t>GR 180</t>
  </si>
  <si>
    <t>maszyna do robót ziemnych, służąca głównie do profilowania dróg</t>
  </si>
  <si>
    <t>193kM</t>
  </si>
  <si>
    <t>XUG215D3VLDB00031</t>
  </si>
  <si>
    <t>BIA 52110</t>
  </si>
  <si>
    <t>CITROEN</t>
  </si>
  <si>
    <t>Jumper</t>
  </si>
  <si>
    <t>przewóz osób</t>
  </si>
  <si>
    <t>11.01.2019</t>
  </si>
  <si>
    <t>VF7YC3MFC12K01131</t>
  </si>
  <si>
    <t>DPS UHOWO</t>
  </si>
  <si>
    <t>BIA 92700</t>
  </si>
  <si>
    <t xml:space="preserve"> PROACE_VERSO LONG  2.0</t>
  </si>
  <si>
    <t xml:space="preserve">osobowy, </t>
  </si>
  <si>
    <t>przewóz osób niepełnosprawnych</t>
  </si>
  <si>
    <t>YARVEEHS7GZ234280</t>
  </si>
  <si>
    <t xml:space="preserve">BRUTO </t>
  </si>
  <si>
    <t>D-47A</t>
  </si>
  <si>
    <t>01.01.1979</t>
  </si>
  <si>
    <t>61368</t>
  </si>
  <si>
    <t>DPS Choroszcz</t>
  </si>
  <si>
    <t>BTJ 4040</t>
  </si>
  <si>
    <t>Prace porządkowe</t>
  </si>
  <si>
    <t>11.01.2000</t>
  </si>
  <si>
    <t>0124916</t>
  </si>
  <si>
    <t>BIA 75U8</t>
  </si>
  <si>
    <t>Agromet</t>
  </si>
  <si>
    <t>T-169/1</t>
  </si>
  <si>
    <t>przyczepa rolnicza</t>
  </si>
  <si>
    <t>SXAT1691PXCB00601</t>
  </si>
  <si>
    <t>BIA 84994</t>
  </si>
  <si>
    <t>Transit Custom</t>
  </si>
  <si>
    <t>przewóz osób niepełnospr.</t>
  </si>
  <si>
    <t>28.09.2021</t>
  </si>
  <si>
    <t>WF01XXTTG1MA25523</t>
  </si>
  <si>
    <t>BIA 96604</t>
  </si>
  <si>
    <t>TRANSIT CUSTOM</t>
  </si>
  <si>
    <t>95,6 kW</t>
  </si>
  <si>
    <t>WF01XXTTG1NY32756</t>
  </si>
  <si>
    <t>BIA 2530A</t>
  </si>
  <si>
    <t>przewóz osób niepełnospr., w tym 1 na wózku</t>
  </si>
  <si>
    <t xml:space="preserve">2023
</t>
  </si>
  <si>
    <t>WF01XXTTG1PL56197</t>
  </si>
  <si>
    <t>BIA TF81</t>
  </si>
  <si>
    <t>KIOTI</t>
  </si>
  <si>
    <t>M35 -CCC DK551C</t>
  </si>
  <si>
    <t>27.10.2010</t>
  </si>
  <si>
    <t>KS7100016</t>
  </si>
  <si>
    <t>DPS  "Jawor" w Jałówce</t>
  </si>
  <si>
    <t>BIA 1J44</t>
  </si>
  <si>
    <t>NIEWIADÓW</t>
  </si>
  <si>
    <t>B750 -7B -D2413V</t>
  </si>
  <si>
    <t>28.06.2007</t>
  </si>
  <si>
    <t>SWNB7500070031843</t>
  </si>
  <si>
    <t>BIA U932</t>
  </si>
  <si>
    <t>B2000 -1 -A1</t>
  </si>
  <si>
    <t>26.07.2001</t>
  </si>
  <si>
    <t>SWNB2000010002693</t>
  </si>
  <si>
    <t>BIA 88228</t>
  </si>
  <si>
    <t>RENAULT</t>
  </si>
  <si>
    <t>CARPOL</t>
  </si>
  <si>
    <t>2021/
24.11.2021</t>
  </si>
  <si>
    <t>VF1JL000968124062</t>
  </si>
  <si>
    <t>BIA 50552</t>
  </si>
  <si>
    <t>OPEL/CARPOL</t>
  </si>
  <si>
    <t>VIVARO Combi Edition</t>
  </si>
  <si>
    <t xml:space="preserve">osobowy </t>
  </si>
  <si>
    <t>20.11.2018</t>
  </si>
  <si>
    <t>W0VJ7E601KV605886</t>
  </si>
  <si>
    <t>PŚDS Łaźnie</t>
  </si>
  <si>
    <t>Renualt</t>
  </si>
  <si>
    <t>VAN Trafic</t>
  </si>
  <si>
    <t>06.08.2004</t>
  </si>
  <si>
    <t>VF1JLBCB64Y055499</t>
  </si>
  <si>
    <t>BIA 06656</t>
  </si>
  <si>
    <t>VOLKSWAGEN</t>
  </si>
  <si>
    <t>Transporter</t>
  </si>
  <si>
    <t>23.12.1998</t>
  </si>
  <si>
    <t>WV2ZZZ70ZXX093824</t>
  </si>
  <si>
    <t>BIA 11L4</t>
  </si>
  <si>
    <t>T5 Caravelle</t>
  </si>
  <si>
    <t>18.04.2013</t>
  </si>
  <si>
    <t>WV2ZZZ7HZDH109823</t>
  </si>
  <si>
    <t>BIA11F6</t>
  </si>
  <si>
    <t>A0909L.07.01J</t>
  </si>
  <si>
    <t>Przewóz osób, przystosowany do przewozu 2 os. na  wózku</t>
  </si>
  <si>
    <t>01.10.2012</t>
  </si>
  <si>
    <t>SUADW3CHTCS681027</t>
  </si>
  <si>
    <t>BIA77YK</t>
  </si>
  <si>
    <t xml:space="preserve">IVECO </t>
  </si>
  <si>
    <t xml:space="preserve"> Daily</t>
  </si>
  <si>
    <t>Autobus</t>
  </si>
  <si>
    <t>Przewóz osób</t>
  </si>
  <si>
    <t>13.12.2006</t>
  </si>
  <si>
    <t>ZCFC50A1075624832</t>
  </si>
  <si>
    <t>BIA 01EN</t>
  </si>
  <si>
    <t>C-360</t>
  </si>
  <si>
    <t>274203</t>
  </si>
  <si>
    <t>BIA 0180A</t>
  </si>
  <si>
    <t xml:space="preserve">2023/
</t>
  </si>
  <si>
    <t>WF01XXTTG1PC39715</t>
  </si>
  <si>
    <t xml:space="preserve">DPS w Czerewkach </t>
  </si>
  <si>
    <t>BIA 2606A</t>
  </si>
  <si>
    <t>WF01XXTTG1PL55029</t>
  </si>
  <si>
    <t>BI 1771Y</t>
  </si>
  <si>
    <t>Skoda</t>
  </si>
  <si>
    <t>Rapid Sedan Ambition 1,0 TSI</t>
  </si>
  <si>
    <t>15.12.2017</t>
  </si>
  <si>
    <t>TMBAR6NH6J4529720</t>
  </si>
  <si>
    <t xml:space="preserve">PUP  w Białymstoku </t>
  </si>
  <si>
    <t>BI 024EH</t>
  </si>
  <si>
    <t>Nissan</t>
  </si>
  <si>
    <t>Leaf  Acenta 40KWH</t>
  </si>
  <si>
    <t>17.11.2020</t>
  </si>
  <si>
    <t>SJNFAAZE1U0077940</t>
  </si>
  <si>
    <t>GPS ALARM</t>
  </si>
  <si>
    <t>BIA 30383</t>
  </si>
  <si>
    <t>VIVARO</t>
  </si>
  <si>
    <t>22.12.2016</t>
  </si>
  <si>
    <t>W0LJ7D607HV624695</t>
  </si>
  <si>
    <t>gaśnica</t>
  </si>
  <si>
    <t>BIA 34038</t>
  </si>
  <si>
    <t>VIVARO KOMBI</t>
  </si>
  <si>
    <t>do przewozu osób niepełnosprawnych na wózku inwalidzkim, hak</t>
  </si>
  <si>
    <t>06.10.2017</t>
  </si>
  <si>
    <t>W0VJ7E608JV602658</t>
  </si>
  <si>
    <t>BIJ 5312</t>
  </si>
  <si>
    <t>B500/B5019</t>
  </si>
  <si>
    <t>SWNB50000X0002410</t>
  </si>
  <si>
    <t>CAOPO-W  im. Janusza Korczaka w Krasnem</t>
  </si>
  <si>
    <t>BIA 11511</t>
  </si>
  <si>
    <t>Volkswagen </t>
  </si>
  <si>
    <t>Caravelle AMZ KUTNO </t>
  </si>
  <si>
    <t>103 KW</t>
  </si>
  <si>
    <t>06.07.2014</t>
  </si>
  <si>
    <t>WV2ZZZ7HZFH076970 </t>
  </si>
  <si>
    <t>BIA 73300</t>
  </si>
  <si>
    <t>JL  TRAFIC</t>
  </si>
  <si>
    <t>06.05.2005</t>
  </si>
  <si>
    <t>VF1JLBDB65V243367</t>
  </si>
  <si>
    <t>BRAK</t>
  </si>
  <si>
    <t>Rodzinny Dom Dziecka "UŚMIECH ANIOŁA" W Krasnem</t>
  </si>
  <si>
    <t>BIA 02388</t>
  </si>
  <si>
    <t>Mercedes Benz</t>
  </si>
  <si>
    <t>639/2 Vito</t>
  </si>
  <si>
    <t xml:space="preserve">Przewóz osób </t>
  </si>
  <si>
    <t>11.12.2013</t>
  </si>
  <si>
    <t>WDF63970513854298</t>
  </si>
  <si>
    <t>BIA 41145</t>
  </si>
  <si>
    <t>Astra</t>
  </si>
  <si>
    <t>2740 kg</t>
  </si>
  <si>
    <t>29.04.2003</t>
  </si>
  <si>
    <t>W0L0TGF6935182095</t>
  </si>
  <si>
    <t>ZSM Łapy</t>
  </si>
  <si>
    <t>BIA 44VS</t>
  </si>
  <si>
    <t>IRISBUS</t>
  </si>
  <si>
    <t>395E MIDIRIDER</t>
  </si>
  <si>
    <t>13700 kg</t>
  </si>
  <si>
    <t>19.05.2006</t>
  </si>
  <si>
    <t>Z6A699L006E000338</t>
  </si>
  <si>
    <t>autoalarm</t>
  </si>
  <si>
    <t>BKP 179U</t>
  </si>
  <si>
    <t>N410B</t>
  </si>
  <si>
    <t>400kg</t>
  </si>
  <si>
    <t>17470</t>
  </si>
  <si>
    <t>BIA 02399</t>
  </si>
  <si>
    <t>MERCEDES-BENZ</t>
  </si>
  <si>
    <t>VITO D</t>
  </si>
  <si>
    <t>WDF63970513851332</t>
  </si>
  <si>
    <t>BI 88144</t>
  </si>
  <si>
    <t>RIO 511 A</t>
  </si>
  <si>
    <t>71,3 kW</t>
  </si>
  <si>
    <t>20.07.2006</t>
  </si>
  <si>
    <t>KNEDE241266141765</t>
  </si>
  <si>
    <t>PINB</t>
  </si>
  <si>
    <t>BI 2320Y</t>
  </si>
  <si>
    <t>STONIC</t>
  </si>
  <si>
    <t>73,3 kW</t>
  </si>
  <si>
    <t>03.01.2018</t>
  </si>
  <si>
    <t>KNAD6814AJ6095361</t>
  </si>
  <si>
    <t>WD wyposażenie dodatkowe montowane sezonowo na pojazdach PZD w Białymstoku</t>
  </si>
  <si>
    <t>1. Starostwo Powiatowe w Białymstoku</t>
  </si>
  <si>
    <t>Urządzenia alarmowe</t>
  </si>
  <si>
    <t>2. Powiatowe Centrum Pomocy Rodzinie w Białymstoku</t>
  </si>
  <si>
    <t>3. Centrum Kształcenia Zawodowego w Łapach</t>
  </si>
  <si>
    <t>4. Powiatowy Zarząd Dróg w Białymstoku</t>
  </si>
  <si>
    <t>klimatyzatory</t>
  </si>
  <si>
    <t>5. Dom Pomocy Społecznej w Uhowie</t>
  </si>
  <si>
    <t>6. Dom Pomocy Społecznej w Choroszczy</t>
  </si>
  <si>
    <t>7. Dom Pomocy Społecznej JAWOR w Jałówce</t>
  </si>
  <si>
    <t>8. Powiatowy Środowiskowy Dom Samopomocy w Łaźniach</t>
  </si>
  <si>
    <t>9. Dom Pomocy Społecznej w Czerewkach</t>
  </si>
  <si>
    <t>10. Powiatowa Poradnia Psychologiczno-Pedagogiczna w Białymstoku</t>
  </si>
  <si>
    <t xml:space="preserve">1 raz w miesiącu </t>
  </si>
  <si>
    <t>11. Poradnia Psychologiczno-Pedagogiczna w Łapach</t>
  </si>
  <si>
    <t>12. Powiatowy Urząd Pracy w Białymstoku</t>
  </si>
  <si>
    <t>klimatyzacja i klimatyzatory</t>
  </si>
  <si>
    <t>13. Dom Dziecka w Supraślu</t>
  </si>
  <si>
    <t>14. Rodzinny Dom Dziecka w Supraślu</t>
  </si>
  <si>
    <t>15. Centrum Administracyjne Obsługi Placówek Opiekuńczo-Wychowawczych w Krasnem</t>
  </si>
  <si>
    <t>16. Rodzinny Dom Dziecka "Uśmiech Anioła" w Krasnem</t>
  </si>
  <si>
    <t>17.   I Liceum Ogólnokształcące w Łapach im. Adama Mickiewicza</t>
  </si>
  <si>
    <t>18. Zespół Szkół w Czarnej Białostockiej</t>
  </si>
  <si>
    <t>Strzelnica wirtualna szkolna</t>
  </si>
  <si>
    <t>19. Zespół Szkół Mechanicznych im. Stefana Czarneckiego w Łapach</t>
  </si>
  <si>
    <t>2 razy w miesiącu</t>
  </si>
  <si>
    <t>klimatyzacja</t>
  </si>
  <si>
    <t>20. Powiatowy Inspektorat Nadzoru Budowalnego w Białymstoku</t>
  </si>
  <si>
    <t>2025</t>
  </si>
  <si>
    <t>NNW dzieci i opiekunów</t>
  </si>
  <si>
    <t>01.01.2022  - 31.12.2022</t>
  </si>
  <si>
    <t>01.01.2023  - 31.12.2023</t>
  </si>
  <si>
    <t>01.01.2024  - 31.12.2024</t>
  </si>
  <si>
    <t>52</t>
  </si>
  <si>
    <t>BIA 2051C</t>
  </si>
  <si>
    <t>KAMIQ Selection</t>
  </si>
  <si>
    <t>22.08.2024</t>
  </si>
  <si>
    <t>TMBGK6NW5R3093974</t>
  </si>
  <si>
    <t>BIA 616AJ</t>
  </si>
  <si>
    <t>4/10/ZGV</t>
  </si>
  <si>
    <t>przyczepa ciężarowa z osprzętem</t>
  </si>
  <si>
    <t>SWH4K16400H425314</t>
  </si>
  <si>
    <t xml:space="preserve">nie dot. </t>
  </si>
  <si>
    <t>CI GNIONA</t>
  </si>
  <si>
    <t>FMG TLN250</t>
  </si>
  <si>
    <t>prace drogowe</t>
  </si>
  <si>
    <t>masa własna 2700kg</t>
  </si>
  <si>
    <t>RE06 YZF-R125</t>
  </si>
  <si>
    <t>motocykl</t>
  </si>
  <si>
    <t>124,66 cm</t>
  </si>
  <si>
    <t>VG5RE061000002608</t>
  </si>
  <si>
    <t>Pozostałe  informacje (np.  czy są zamontowane  instalacje  fotowoltaiczne, solary ?)</t>
  </si>
  <si>
    <t>Budynek biurowy Starostwa Powiatowego (budynek A Stary)</t>
  </si>
  <si>
    <t>ul. Borsucza 2, 15-569 Białystok</t>
  </si>
  <si>
    <t>cegła, murwane</t>
  </si>
  <si>
    <t>żelbetonowe</t>
  </si>
  <si>
    <t>beton stropodach</t>
  </si>
  <si>
    <t>Gaz</t>
  </si>
  <si>
    <t xml:space="preserve">2011 wymiana instalacji elektrycznej, teleinformatycznej oraz instalacji kontroli dostępu; 2011 malowanie i szpachlowanie scian na korytarzach; 2012 Wykonanie sieci strukturalnej budynku Starostwa Powiatowego w Białymstoku w tym wymiana instalacji elektrycznej, wymiana instalacji teletechnicznej oraz wykonanie instalacji kontroli dostępu; 2012Przebudowa holu wejściowego wraz z korytarzem parterze. 2024 izolacja termiczna ścian piwnicy do głębokości funamętów polistyrenm ekstrudowanym o grubości 15cm. Wymiana stolarki drzwiowej zewnętrznej. (wejście główne) </t>
  </si>
  <si>
    <t>TAK- poziom piwnic od ul. Borsuczej</t>
  </si>
  <si>
    <t>6.30-21.00 od poniedziałku do piątku</t>
  </si>
  <si>
    <t>31</t>
  </si>
  <si>
    <t>Brak</t>
  </si>
  <si>
    <t>5</t>
  </si>
  <si>
    <t>żelbetonowe monolityczny</t>
  </si>
  <si>
    <t xml:space="preserve"> stropodach żelbeton monolityczny</t>
  </si>
  <si>
    <t>membrana dachowa</t>
  </si>
  <si>
    <t>Miejskie</t>
  </si>
  <si>
    <t xml:space="preserve">Budynek nowy oddany do urzytku w 2024r. </t>
  </si>
  <si>
    <t>Odbiór techniczny bubynku odędzie się po 15.07.2024r.</t>
  </si>
  <si>
    <t>18</t>
  </si>
  <si>
    <t>Klapy dymowe, okna oddymiające</t>
  </si>
  <si>
    <t>Budynek gospodarczy-murowany</t>
  </si>
  <si>
    <t>Klimatyzacja z funkcją grzania</t>
  </si>
  <si>
    <t xml:space="preserve">2011 docieplenie ścian, wymiana stolarki okiennej i drzwiowej, pokrycie dachu budynku papa termozgrzewalną. 2023 zamontowano 2 klimatyzatory z funkcją grzania </t>
  </si>
  <si>
    <t>Budynek murowany garażowo-warsztatowy</t>
  </si>
  <si>
    <t>Budynek SP ZOZ Białystok</t>
  </si>
  <si>
    <t xml:space="preserve">ul. Słonimska 15/1, 15-028 Białystok </t>
  </si>
  <si>
    <t xml:space="preserve">2017 wymiana instalacji elektrycznej na miedzianą. 2024r. Termomodernizacja budynku ściany fundamentowe i ściany piwnic wyknano izolację w technice lekkiej-mokrej polistyren ekstrudowany XPS grubość 16cm. Ściany zewnętrzne wykonano izolację styropianem EPS grubość 18 cm, w wyszczegulnionych miejscach wykonano izolację z wełny mineralnej twardej grubość 18 cm. </t>
  </si>
  <si>
    <t>W 2024r. W wysokiej części budynku wybudowano szyb windowy i azamątowano windę, oraz gruntownie wyremątowano I i II Piętro wymieniając min. Instalacje elektryczną, piony wodno kanalizacyjne, stolarkę drzwiową. W niszych kondygnacjach zosty wyremontowane ciąci komunikacyjne i odświerzone  ponieszczenia biurowe.</t>
  </si>
  <si>
    <t>10</t>
  </si>
  <si>
    <t>Montaż kamer zewnętrznych i wewnętrznych czujek ruchu, czujek dymu, mątaż alarmu z trzema strefami wejścia</t>
  </si>
  <si>
    <t>Budynek Przychodni Rejonowej w Supraślu</t>
  </si>
  <si>
    <t>ul. Dolna 21, 16-030 Supraśl</t>
  </si>
  <si>
    <t xml:space="preserve"> 2015 roku remont dachu i elewacji zewnętrznej</t>
  </si>
  <si>
    <t>7.00-19.00 od poniedziałku do piątku</t>
  </si>
  <si>
    <t>Budynek stajni</t>
  </si>
  <si>
    <t>ul. Białostocka 40,     16-030 Supraśl</t>
  </si>
  <si>
    <t>konstrukcja murowana</t>
  </si>
  <si>
    <t>brak ogrzewania</t>
  </si>
  <si>
    <t>Budynek kuźni</t>
  </si>
  <si>
    <t xml:space="preserve">w XIX/XX </t>
  </si>
  <si>
    <t>belki ciosane bez wypełnienia</t>
  </si>
  <si>
    <t>dachówka holenderska</t>
  </si>
  <si>
    <t>ściany drewniane obite dranicami i otynkowane</t>
  </si>
  <si>
    <t>drewniany , ocieplony polepą</t>
  </si>
  <si>
    <t>więźba dachowa, konstrukcja drewniana, pokrycie eternitem</t>
  </si>
  <si>
    <t xml:space="preserve">brak danych o rodzaju ogrzewania </t>
  </si>
  <si>
    <t xml:space="preserve">Budynek w Łapach </t>
  </si>
  <si>
    <t>ul. Sikorskiego 15, 16-100 Łapy</t>
  </si>
  <si>
    <t>przyjęty w 2020 roku od CKZ w Łapach</t>
  </si>
  <si>
    <t>ściany z cegły od zewnatrz ocieplony styropianem</t>
  </si>
  <si>
    <t xml:space="preserve">konstrukcja stalowa pokryta płytą warstwową </t>
  </si>
  <si>
    <t>blachodachówka</t>
  </si>
  <si>
    <t>ul. Kościelna 9, 16-002 Dobrzyniewo Duże</t>
  </si>
  <si>
    <t>wspówłasność</t>
  </si>
  <si>
    <t>drewniane</t>
  </si>
  <si>
    <t>blacha ocynkowana</t>
  </si>
  <si>
    <t>piece w poszczególnych mieszkaniach na drewno</t>
  </si>
  <si>
    <t>Budynek gospodarczy</t>
  </si>
  <si>
    <t>murowane cegła dziurawka</t>
  </si>
  <si>
    <t>płytki korytkowe</t>
  </si>
  <si>
    <t>Budynek w Łapach GKN</t>
  </si>
  <si>
    <t>Przejęty od I LO w Łapach w 2024 roku. 
Rok budowy budynku 1967</t>
  </si>
  <si>
    <t xml:space="preserve">murowane cegła </t>
  </si>
  <si>
    <t>żelbetonowy</t>
  </si>
  <si>
    <t>2023 rok gruntowny remont pomieszczeń( remont łazienek, i korytarza, wylewane na nowo posadzki,szpachlowanie, malowanie ścian), wymieniona instalacja elektryczna, wymieniana instalacji wodno-konalizacyjnej na nową)</t>
  </si>
  <si>
    <t xml:space="preserve">w 2024 przekazana część budynku z ILO w Łapach dla Wydziału GKN  filii w Łapach </t>
  </si>
  <si>
    <t xml:space="preserve">Zainstalowany system przeciw pożarowy z powiadomieniem służb ratowniczych </t>
  </si>
  <si>
    <t>ul. Słonimska 15/1, Białystok</t>
  </si>
  <si>
    <t>Ogrodzenie - Białystok ul. Słonimska 15/1</t>
  </si>
  <si>
    <t>Szlaban Nice Signo - Białystok, ul. Słonimska 15/1</t>
  </si>
  <si>
    <t>ul. Dolna 21, Supraśl</t>
  </si>
  <si>
    <t>Ogrodzenie przychodni w Supraślu</t>
  </si>
  <si>
    <t>Wiata turystyczna ul. Białostocka 40 Supraśl</t>
  </si>
  <si>
    <t>ul. Białostocka 40, Supraśl</t>
  </si>
  <si>
    <t>Ogrodzenie (130m) ul. Białostocka 40, Supraśl</t>
  </si>
  <si>
    <t>Brama ul. Białostocka 40, Supraśl</t>
  </si>
  <si>
    <t>Ogrodzenie (250m) ul. Białostocka 40, Supraśl</t>
  </si>
  <si>
    <t>Ogrodzenie ul. Białostocka 40, Supraśl</t>
  </si>
  <si>
    <t xml:space="preserve">Tor przeszkód crossowych dla koni i koniowiąż w Supraślu ul. Białostocka 40 Supraśl </t>
  </si>
  <si>
    <t>Wiata ul. Białostocka 40, Supraśl</t>
  </si>
  <si>
    <t>Budynek gospodarczy ul. Białostocka 40, Supraśl</t>
  </si>
  <si>
    <t>Łapy, ul. Westerplatte 10</t>
  </si>
  <si>
    <t>Łapy, ul. Westerplatte 8</t>
  </si>
  <si>
    <t xml:space="preserve">Inwentarz żywy - konie 8 sztuk </t>
  </si>
  <si>
    <t>2017-2024</t>
  </si>
  <si>
    <t>System klimatyzacji</t>
  </si>
  <si>
    <t>System  telewizji dozorowanej  CCTV</t>
  </si>
  <si>
    <t>Sprzęt komputerowy użyczony przez Związek Powiatów  Woj. Podlaskiego</t>
  </si>
  <si>
    <t>Sprzęt komputerowy użyczony przez PWPW</t>
  </si>
  <si>
    <t>Sprzęt komputerowyużyczony przez Ministerstwo Cyfryzacji</t>
  </si>
  <si>
    <t>Sprzęt komputerowy użyczony przez Wojewodę Podlaskiego</t>
  </si>
  <si>
    <t xml:space="preserve">Ładowarka do samochodu elektrycznego  Green Wallbox , zamontowana ul. Borsucza 2, 2021 r. </t>
  </si>
  <si>
    <t>17.07.2026</t>
  </si>
  <si>
    <t>11.08.2025</t>
  </si>
  <si>
    <t>19.06.2025</t>
  </si>
  <si>
    <t>17.06.2025</t>
  </si>
  <si>
    <t>BI 585HX</t>
  </si>
  <si>
    <t>Przyczepa lekka</t>
  </si>
  <si>
    <t>bezterminowo</t>
  </si>
  <si>
    <t>9
03 SGV</t>
  </si>
  <si>
    <t>SWH9T21200B402876</t>
  </si>
  <si>
    <t>29-12-2023</t>
  </si>
  <si>
    <t>WYKAZ  POJAZDÓW  POWIATU  BIAŁOSTOCKIEGO 2025</t>
  </si>
  <si>
    <t xml:space="preserve">PCPR  w Białymstoku </t>
  </si>
  <si>
    <t>Realizuje zadania własne powiatu z zakresu pomocy społecznej, administracji rządowej dotyczące pomocy społecznej, w zakresie przeciwdziałania przemocy w rodzinie, realizuje zadania powiatu z zakresu administracji rządowej dotyczące przeciwdziałania przemocy w rodzinie, zadania powiatu z zakresu rehabilitacji społecznej osób niepełnosprawnych, zadania własne powiatu z zakresu pieczy zastępczej, z zakresu administracji rządowej dotyczące pieczy zastępczej, jest organizatorem rodzinnej pieczy zastępczej, dodatkowo prowadzi nadzór nad działalnością jednostek organizacyjnych pomocy społecznej, placówek opiekuńczo-wychowawczych</t>
  </si>
  <si>
    <t>Budynek szkolny</t>
  </si>
  <si>
    <t>Łapy, ul. Sikorskiego 15</t>
  </si>
  <si>
    <t>suporex</t>
  </si>
  <si>
    <t>metalowa</t>
  </si>
  <si>
    <t>blacha, pianka poliuretanowa, blacha/płyta warstwowa</t>
  </si>
  <si>
    <t>ogrzewanie sieciowe</t>
  </si>
  <si>
    <t xml:space="preserve">NIE </t>
  </si>
  <si>
    <t xml:space="preserve">nie dotyczy </t>
  </si>
  <si>
    <t>TAK - CAŁODOBOWO</t>
  </si>
  <si>
    <t>26</t>
  </si>
  <si>
    <t>7</t>
  </si>
  <si>
    <t>WODNA TRYSKACZOWA/ PROSZKOWA</t>
  </si>
  <si>
    <t>Budynek magazynu CKZ</t>
  </si>
  <si>
    <t>słupy stalowe z okładziną z blachy</t>
  </si>
  <si>
    <t>TAK- CAŁODOBOWO</t>
  </si>
  <si>
    <t>Filtrowentylacja. Urządzenie posadowione na gruncie przed budynkiem CKZ Łapy w odległości 1 metr (od budynku). Połączone z budynkiem przewodami wentylacyjnymi. Filtrowentylacja służy do oczyszczania powietrza ze spalin powstałych w wyniku spawania.</t>
  </si>
  <si>
    <r>
      <t xml:space="preserve">Stan techniczny budynku 
</t>
    </r>
    <r>
      <rPr>
        <b/>
        <i/>
        <sz val="9"/>
        <rFont val="Tahoma"/>
        <family val="2"/>
        <charset val="238"/>
      </rPr>
      <t>(prosimy ocenić wizualnie oraz podać jedną z trzech ocen: dobry, dostateczny, zły)</t>
    </r>
  </si>
  <si>
    <t>BIA 5JNS</t>
  </si>
  <si>
    <t>08-01-2025</t>
  </si>
  <si>
    <t>08-11-2024</t>
  </si>
  <si>
    <t>16-03-2025</t>
  </si>
  <si>
    <t>15-11-2024</t>
  </si>
  <si>
    <t>17-11-2025</t>
  </si>
  <si>
    <t>02-11-2025</t>
  </si>
  <si>
    <t>02-11-2024</t>
  </si>
  <si>
    <t>31-01-2025</t>
  </si>
  <si>
    <t>09-11-2024</t>
  </si>
  <si>
    <t xml:space="preserve"> 2018r - Remont Sali CNC
2022r. Remont pracowni OZE i spawalni</t>
  </si>
  <si>
    <t>Budynek administracyjny</t>
  </si>
  <si>
    <t>murowane</t>
  </si>
  <si>
    <t>płyta żelbetowa</t>
  </si>
  <si>
    <t>stropodach</t>
  </si>
  <si>
    <t>piec na paliwa stałe</t>
  </si>
  <si>
    <t>626,17, w tym:                241,41                                   384,76</t>
  </si>
  <si>
    <t>żelbetowe</t>
  </si>
  <si>
    <t>drewniana</t>
  </si>
  <si>
    <t>3 szt. okien w garażu okratowane,                 7 szt. okien w piwnicy okratowane</t>
  </si>
  <si>
    <t>6</t>
  </si>
  <si>
    <t>Portiernia</t>
  </si>
  <si>
    <t>belki</t>
  </si>
  <si>
    <t>na stałe</t>
  </si>
  <si>
    <t>brak potrzeby wykorzystania</t>
  </si>
  <si>
    <t>Budynek biurowo-socjalny</t>
  </si>
  <si>
    <t>kształtowniki stalowe</t>
  </si>
  <si>
    <t>stalowa</t>
  </si>
  <si>
    <t>blacha trapezowa</t>
  </si>
  <si>
    <t>za ppomocą grzejników elektrycznych</t>
  </si>
  <si>
    <t>budynek po przebudowie oddany do użytku grudzień 2022</t>
  </si>
  <si>
    <t>2 szt. Okien okratowane w pomieszczeniu socjalnym</t>
  </si>
  <si>
    <t>1) Obwód Drogowo- Mostowy w Białymstoku  ul. Usługowa 6/3 15-521 Zaścianki , 2)  Obwód Drogowo-Mostowy w Michałowie  ul. Białostocka 80, 16-050 Michałowo  3)  Obwód Drogowo-Mostowy w Surażu  ul. Piłsudskiego 61, 18-105 Suraż</t>
  </si>
  <si>
    <t>ul. Białostocka 80,16-050 Michałowo</t>
  </si>
  <si>
    <t>ogrodzenie 520 mb</t>
  </si>
  <si>
    <t>ogrodzenie 121 mb</t>
  </si>
  <si>
    <t>ul. Usługowa 6/3, 15-521 Zaścianki</t>
  </si>
  <si>
    <t>hala namiotowa o konstrukcji stalowej</t>
  </si>
  <si>
    <t>ul. Piłsudskiego 61, 18-105 Suraż</t>
  </si>
  <si>
    <t>ul. Białostocka 80,  16-050 Michałowo</t>
  </si>
  <si>
    <t>1078,60 km</t>
  </si>
  <si>
    <t>120,09 km</t>
  </si>
  <si>
    <t>958,51 km</t>
  </si>
  <si>
    <t>Ścieżki pieszo-rowerowe</t>
  </si>
  <si>
    <t>53,56 km</t>
  </si>
  <si>
    <t>1004 szt.</t>
  </si>
  <si>
    <t xml:space="preserve">Częstotliwośc objazdów dróg uzależniona jest od istniejącego natężenia ruchu, stanu technicznego drogi, panujących warunków atmosferycznych i nieprzewidzianych zdarzeń (np. wiosenne roztopy, wypadki itp.). Objazdy dróg wykonywane są co najmniej raz na dwa tygodnie, a dla dróg po których odbywa się regularna komunikacja zbiorowa i dowóz dzieci do szkół - objazd dróg minimum raz na tydzień </t>
  </si>
  <si>
    <t>89 szt</t>
  </si>
  <si>
    <t>częstotliwość  kontroli  stanU nawierzchni dróg i innych elementów przydrożnych na tych samych odcinkach</t>
  </si>
  <si>
    <t>WYKAZ DRÓG, 10.2024</t>
  </si>
  <si>
    <t>Przepusty</t>
  </si>
  <si>
    <t>Urządzenia montowane sezonowo na pojazdach  do utrzymania dróg (np. zamiatarki, kosiarki, pługi, wysięgniki, przycinarki ) wg wykazu</t>
  </si>
  <si>
    <t>różne lokalizacje/obwody</t>
  </si>
  <si>
    <t>system monitoring</t>
  </si>
  <si>
    <t>bazy danych, serwery-codziennie;                                stanowiska komputerowe- raz w tygodniu</t>
  </si>
  <si>
    <t>Agregatornia</t>
  </si>
  <si>
    <t>Uhowo, ul. Surażska 67</t>
  </si>
  <si>
    <t>cegła, suporex</t>
  </si>
  <si>
    <t>pyty kanałowe</t>
  </si>
  <si>
    <t>węgiel</t>
  </si>
  <si>
    <t>w pobliżu rzeka Narew</t>
  </si>
  <si>
    <t>nie było</t>
  </si>
  <si>
    <t>nie ma</t>
  </si>
  <si>
    <t xml:space="preserve">Pawilon 0 łóżkowy </t>
  </si>
  <si>
    <t>TAK - wewnętrzny</t>
  </si>
  <si>
    <t>Pawilon gastronomiczny</t>
  </si>
  <si>
    <t>Pawilon A łóżkowy</t>
  </si>
  <si>
    <t>Pawilon B łóżkowy</t>
  </si>
  <si>
    <t>Pawilon C łóżkowy</t>
  </si>
  <si>
    <t xml:space="preserve">Budynek pomocniczy </t>
  </si>
  <si>
    <t xml:space="preserve"> Dom Pomocy Społecznej w Uhowie</t>
  </si>
  <si>
    <t>Uhowo, ul. Surażska 68</t>
  </si>
  <si>
    <t>Mała architektura</t>
  </si>
  <si>
    <t>Uhowo, ul. Surażska 70</t>
  </si>
  <si>
    <t xml:space="preserve">Kolektory fotowoltaiczne  , ogniwa PV (80 sztuk) - na gruncie, moc całkowita  20 KW, na panele gwarancja 15 lat </t>
  </si>
  <si>
    <t xml:space="preserve">Budynek Domu Pomocy Społecznej (z windą) wraz z kolektorami słonecznymi na dachu </t>
  </si>
  <si>
    <t>ul. Leśna 11, 16-050 Jałówka</t>
  </si>
  <si>
    <t>cegła</t>
  </si>
  <si>
    <t>beton</t>
  </si>
  <si>
    <t>własna kotłownia na olej opałowy</t>
  </si>
  <si>
    <t>2021 r.:Wykonano wzmocnienie dachu budynku DPS, montaż kolektorów słonecznych na dachu. Przebudowa zespołu łazienek; 2018 r. Remont elewacji, balkonów, pomieszczeń dps-u; 2017 r. Izolacja pionowa budynku wraz z wykonaniem odwodnienia liniowego.</t>
  </si>
  <si>
    <t>monitoring wizyjny całodobowo obserwowany przez pracowników domu pomocy</t>
  </si>
  <si>
    <t>13</t>
  </si>
  <si>
    <t>proszkowa</t>
  </si>
  <si>
    <t>okna oddymiające</t>
  </si>
  <si>
    <t xml:space="preserve"> brak</t>
  </si>
  <si>
    <t>Agregatownia, używany jako magazyn przestarzałego mienia i rowerownia</t>
  </si>
  <si>
    <t>Stajnia - budynek gospodarczy, garaże</t>
  </si>
  <si>
    <t>2022 - modernizacja dachu, 2023 - modernizacja budynku</t>
  </si>
  <si>
    <t>Ogrodzenia z różnych materiałów</t>
  </si>
  <si>
    <t>2006,2016,2020</t>
  </si>
  <si>
    <t>Oczyszczalnia ścieków biologiczna</t>
  </si>
  <si>
    <t>Pomoc społeczna z zakwaterowaniem dla osób z zaburzeniami psychicznymi i wyżywieniem.  DPS "Jawor" w Jałówce świadczy usługi opiekuńcze i specjalistyczne 
usługi opiekuńcze osobom wymagającym całodobowej opieki z powodu wieku, choroby lub  niepełnosprawności, którzy nie mogą samodzielnie funkcjonować w codziennym życiu.</t>
  </si>
  <si>
    <t>Budynek mieszkalny - "żeński"</t>
  </si>
  <si>
    <t>Trwały zarząd</t>
  </si>
  <si>
    <t>c.o. z własnej kotłowni</t>
  </si>
  <si>
    <t>8</t>
  </si>
  <si>
    <t>TAK okno oddymiające</t>
  </si>
  <si>
    <t>Budynek główny mieszkalno-administracyjny A, B, C, D - kotłownia</t>
  </si>
  <si>
    <t>Remont ostatniej kondygnacji poddasza budynku A wraz z wymianą pokrycia dachowego - zakończono 07.2022. Remont kondygnacji 2,1,0 w bud. A - zakończono 08.2024.</t>
  </si>
  <si>
    <t>35</t>
  </si>
  <si>
    <t>22</t>
  </si>
  <si>
    <t>blacha + drewno z okładziną z wełny mineralnej</t>
  </si>
  <si>
    <t>Budynek higieniczno sanitarny nr 2</t>
  </si>
  <si>
    <t>od maja do września</t>
  </si>
  <si>
    <t>Budynek socjalno sanitarny nr 9</t>
  </si>
  <si>
    <t>Wiata garażowa (wiata na maszyny, budynek gospodarczy)</t>
  </si>
  <si>
    <t>beton komurkowy</t>
  </si>
  <si>
    <t>Wiata z kominkiem (budynek gospodarczy)</t>
  </si>
  <si>
    <t>cegła + konstrukcja drewniana ażurowa</t>
  </si>
  <si>
    <t>Wiata budynek gospodarczy</t>
  </si>
  <si>
    <t>konstrukcja stalowa + siatka</t>
  </si>
  <si>
    <t>stal</t>
  </si>
  <si>
    <t>dachówka</t>
  </si>
  <si>
    <t>Altana czworokątna bud. Gospodarczy</t>
  </si>
  <si>
    <t>konstrukcja drewniana ażurowa</t>
  </si>
  <si>
    <t>płyta ondulina</t>
  </si>
  <si>
    <t>Altana kwadratowa</t>
  </si>
  <si>
    <t>Altana sześciokątna</t>
  </si>
  <si>
    <t>Stałe elementy budunku - instalacja solarna  na dachu budynku kotłowni DPS , 51 sztuk</t>
  </si>
  <si>
    <t>Instalacja solarna zamontowana na dachu Budynku Głównego - kotłownia.</t>
  </si>
  <si>
    <t>Instalacja fotowoltaiczna na gruncie (2x49,92 kW) , 312 modułów</t>
  </si>
  <si>
    <t>Instalacja zamontowana na gruncie na terenie DPS.</t>
  </si>
  <si>
    <t>Budowle - ogrodzenia posesji, gosp. Pomocniczego, oddziałów żeńskich</t>
  </si>
  <si>
    <t>Budowle mostek drewniany</t>
  </si>
  <si>
    <t>Stacja gazowa z instalacją gazową</t>
  </si>
  <si>
    <t>Ogrodzenie terenu farmy fotowoltaicznej</t>
  </si>
  <si>
    <t xml:space="preserve"> Aleja Niepodległości 4, 16-070 Choroszcz</t>
  </si>
  <si>
    <t>Aleja Niepodległości 4, 16-070 Choroszcz</t>
  </si>
  <si>
    <t xml:space="preserve">Kosiarki z wyposażeniem  - 5 szt. </t>
  </si>
  <si>
    <t>Sprzęt muzyczny, nagłośnienie</t>
  </si>
  <si>
    <t>rolnicza</t>
  </si>
  <si>
    <t>25056</t>
  </si>
  <si>
    <t>30 592</t>
  </si>
  <si>
    <t>28.09.2024</t>
  </si>
  <si>
    <t>05.09.2025</t>
  </si>
  <si>
    <t>Budynek administracyjno - mieszkalny</t>
  </si>
  <si>
    <t>Łaźnie 23, 16-030 Supraśl</t>
  </si>
  <si>
    <t>modernizacja  2010 rok</t>
  </si>
  <si>
    <t>więżba drewniana</t>
  </si>
  <si>
    <t>pompa ciepła</t>
  </si>
  <si>
    <t>nie okratowane</t>
  </si>
  <si>
    <t>16</t>
  </si>
  <si>
    <t>klapa dymowa</t>
  </si>
  <si>
    <t>lata 70 XX w.</t>
  </si>
  <si>
    <t>nieogrzewany</t>
  </si>
  <si>
    <t>ni ma</t>
  </si>
  <si>
    <t>Oczyszczalnia ścieków</t>
  </si>
  <si>
    <t>System grzewczy</t>
  </si>
  <si>
    <t>nie zgłaszają mienia systemem sum stałych</t>
  </si>
  <si>
    <t xml:space="preserve">Kosiarka z wyposażeniem  - 1 szt. </t>
  </si>
  <si>
    <t>16.11.2024</t>
  </si>
  <si>
    <t>21.06.2025</t>
  </si>
  <si>
    <t>11.10.2024</t>
  </si>
  <si>
    <t>POWIAT BIAŁOSTOCKI</t>
  </si>
  <si>
    <t>BI 943JN</t>
  </si>
  <si>
    <t>Budynek agregatownia  - garaż</t>
  </si>
  <si>
    <t>DPS Czerewki 16-061 Juchnowoec Kościelny</t>
  </si>
  <si>
    <t>płyty żelbetowe</t>
  </si>
  <si>
    <t>Drewniana więźba dachowa,zaimpregnowana,obłożona płytą GKF,ocieplenie wełna mineralna</t>
  </si>
  <si>
    <t>pompa ciepła ,olej opałowy</t>
  </si>
  <si>
    <t>nie dtyczy</t>
  </si>
  <si>
    <t>tak  - kasa ,pomiszczenia administracyjne</t>
  </si>
  <si>
    <t>całodobowo</t>
  </si>
  <si>
    <t>41</t>
  </si>
  <si>
    <t>11</t>
  </si>
  <si>
    <t>tak klapy dymowe,okno oddymiające</t>
  </si>
  <si>
    <t>instalcje fotowoltaiczne</t>
  </si>
  <si>
    <t>DPS Czerewki</t>
  </si>
  <si>
    <t>Wiatrołap</t>
  </si>
  <si>
    <t>Weranda zadaszona</t>
  </si>
  <si>
    <t>Agregatorownia</t>
  </si>
  <si>
    <t>Brama i 2 bramki</t>
  </si>
  <si>
    <t>dźwigi osobowe - 3 szt. i platformy schodowe -3 szt.</t>
  </si>
  <si>
    <t>Kotłownia</t>
  </si>
  <si>
    <t>kosiarka i ciagnik ogrodniczy  (2 szt.)</t>
  </si>
  <si>
    <t>Czerewki 1 16-061 Juchnowiec Kościelny</t>
  </si>
  <si>
    <t>06.03.2026</t>
  </si>
  <si>
    <t>04.07.2026</t>
  </si>
  <si>
    <r>
      <t xml:space="preserve">Suma  ubezpieczenia 
</t>
    </r>
    <r>
      <rPr>
        <b/>
        <i/>
        <sz val="10"/>
        <rFont val="Tahoma"/>
        <family val="2"/>
        <charset val="238"/>
      </rPr>
      <t xml:space="preserve">
</t>
    </r>
  </si>
  <si>
    <t>najem</t>
  </si>
  <si>
    <t>Poradnia wynajmuje lokale o pow. 438,40 m2  na podst. Umowy najmu od Starostwa Powiatowego w Białymstoku.  Zajmuje głównie II piętro, cześc pomieszczeń na I piętrze oraz na parterze i w piwnicy (archiwum). W drzwiach jedenalbo dwa zamki. Budynek jest dozorowany przez firmę zewnętrzną</t>
  </si>
  <si>
    <t>18-100 Łapy, ul. Boh. Westerplatte 8</t>
  </si>
  <si>
    <t>nie zgłaszaja mienia systemem sum stałych</t>
  </si>
  <si>
    <t>Poradnia Psychologiczno Pedagogiczna udziela pomocy psychologicznej, pedagogicznej, i logopedycznej dzieciom i młodzieży oraz rodzicom z 5 gmin powiatu białostockiego. Do zadań poradnii należy m.in.. Prowadzenie diagnoz , terapidla dzieci z trudnościami w funkcjonowaniunszkolnym, z zaburzeniami w zachowaniu, zaburzeniami mowy, oraz innymi zaburzeniami rozwojowymi.</t>
  </si>
  <si>
    <t>Filia PUP, 18-100 Łapy, ul. Boh. Westerplatte 8 ( w budynku internatu - I  LO w Łapach, zawarta um. najmu)</t>
  </si>
  <si>
    <t xml:space="preserve">PUP zajmuje się promocją zatrudnienia, łagodzeniem skutków bezrobocia oraz aktywizacją zawodową osób bezrobotnych i poszukujacych pracy,  wspierciem pracodawców oraz przedsiębiorców.  </t>
  </si>
  <si>
    <t>PUP posiada Filię PUP w Łapach. Mieści się ona w budynku internatu przy ul. Bohaterów Westerplatte 8, 18 -100 Łapy. Budynek ten zarządzany jest przez Dyrektora I LO w Łapach, z którym została zawarta umowa najmu. Budynek należy do Powiatu Białostockiego.</t>
  </si>
  <si>
    <t>Białystok , ul. Pogodna 63/1</t>
  </si>
  <si>
    <r>
      <t>Tytuł prawny do zajmowanej nieruchomości
(</t>
    </r>
    <r>
      <rPr>
        <b/>
        <i/>
        <sz val="10"/>
        <rFont val="Tahoma"/>
        <family val="2"/>
        <charset val="238"/>
      </rPr>
      <t>np. własność, dzierżawa)</t>
    </r>
  </si>
  <si>
    <t>PUP w Białymstoku mieści się w budynku biurowym  należącym do ZDZ  w Białymstoku przy ul. Pogodnej 63/ 1.  Zajmuje na podstawie umowy najmu  powierzchnię 2 181,9 m2</t>
  </si>
  <si>
    <t>umowa najmu pow. 2181,9 m2</t>
  </si>
  <si>
    <t>gaz</t>
  </si>
  <si>
    <t>klapy dymowe</t>
  </si>
  <si>
    <t>całodobowy</t>
  </si>
  <si>
    <t>16-030 Supraśl, ul.Piłsudskiego 17A</t>
  </si>
  <si>
    <t>traktorek ogrodowy -1 szt.</t>
  </si>
  <si>
    <t>07.12.2024</t>
  </si>
  <si>
    <t>Dostosowanie budynku do przepisów przeciw pożarowych w 2023 r</t>
  </si>
  <si>
    <t>całodobowa ochrona własna</t>
  </si>
  <si>
    <t>klapa dymna</t>
  </si>
  <si>
    <t>04.10.2024</t>
  </si>
  <si>
    <t>rddz@st.bialystok.wrotapodlasia.pl</t>
  </si>
  <si>
    <t>16-030 Supraśl, ul.Piłsudskiego 17B</t>
  </si>
  <si>
    <t>Budynki transportu - garaże</t>
  </si>
  <si>
    <t>CAOPOW im. J. Korczaka w Krasnem, 16-060 Zabłudów, Krasne 3</t>
  </si>
  <si>
    <t>własność - trwały zarząd</t>
  </si>
  <si>
    <t>PUSTAK</t>
  </si>
  <si>
    <t>PŁYTA BETONOWA</t>
  </si>
  <si>
    <t>STALOWO-DREWNIANA</t>
  </si>
  <si>
    <t>PAPA</t>
  </si>
  <si>
    <t>NIE DOTYCZY</t>
  </si>
  <si>
    <t>Budynek skrzydło</t>
  </si>
  <si>
    <t>ŻELBETON</t>
  </si>
  <si>
    <t>BLACHA</t>
  </si>
  <si>
    <t>WŁASNA KOTŁOWNIA`</t>
  </si>
  <si>
    <t>wyłącznik główny prądu</t>
  </si>
  <si>
    <t>16-060 Zabłudów, Krasne 1</t>
  </si>
  <si>
    <t>DREWNO-BETON</t>
  </si>
  <si>
    <t>DREWNIANE</t>
  </si>
  <si>
    <t>PIEC KAFLOWY</t>
  </si>
  <si>
    <t>16-060 zabłudow, Krasne 5</t>
  </si>
  <si>
    <t>STALOWO-DREWNIANE</t>
  </si>
  <si>
    <t>Budynek mieszkalny główny</t>
  </si>
  <si>
    <t>CEGŁA</t>
  </si>
  <si>
    <t xml:space="preserve">OKNA ODDYMIAJĄCE </t>
  </si>
  <si>
    <t>16-060 Zabłudów, Krasne 2</t>
  </si>
  <si>
    <t>0,</t>
  </si>
  <si>
    <t>ul. Wąska 15A/67 Białystok</t>
  </si>
  <si>
    <t>Darowizna akt. Notarialny</t>
  </si>
  <si>
    <t>C.O.</t>
  </si>
  <si>
    <t>tymczasowo</t>
  </si>
  <si>
    <t>BRAK POTRZEBY</t>
  </si>
  <si>
    <t xml:space="preserve">Ogrodzenie </t>
  </si>
  <si>
    <t>Ogrodzenie boiska</t>
  </si>
  <si>
    <t>Ogrodzenie działki</t>
  </si>
  <si>
    <t>Studnia głębinowa 1A</t>
  </si>
  <si>
    <t>16-060 Zabłudów, Krasne 3</t>
  </si>
  <si>
    <t>domdzieckakrasne@st.bialystok.wrotapodlasia.pl</t>
  </si>
  <si>
    <t>Lokal mieszkalny</t>
  </si>
  <si>
    <t>Ksereokopiarki i urządzenia wielofunkcyjne</t>
  </si>
  <si>
    <t>Inwentarz żywy - koń huculski - 1 szt.</t>
  </si>
  <si>
    <t>Traktorek STIHL  - 1 sz</t>
  </si>
  <si>
    <t>WŁASNA KOTŁOWNIA</t>
  </si>
  <si>
    <t>II.</t>
  </si>
  <si>
    <t>Budynek szkoły</t>
  </si>
  <si>
    <t>zarządca</t>
  </si>
  <si>
    <t>żelbetowa</t>
  </si>
  <si>
    <t>papa na lepiku</t>
  </si>
  <si>
    <t>energia cieplna</t>
  </si>
  <si>
    <t>ZWIĘKSZENIE WARTOŚCI BUDYNKU SZKOŁY POPRZEZ PRZEBUDOWĘ I ROZBUDOWĘ WRAZ ZE ZMIANĄ UŻYTKOWANIA CZĘŚCI ISTNEJĄCEGO BUDYNKU SZKOLNEGO NA POMIESZCZENIA ADMINISTRACJI PUBLICZNEJ 2023R. Termomodernizacja budynku+naprawa dachu 2009/2010</t>
  </si>
  <si>
    <t>15</t>
  </si>
  <si>
    <t>TAK - uruchamiana ręcznie</t>
  </si>
  <si>
    <t>Budynek internatu</t>
  </si>
  <si>
    <t>ul.Bohaterów Westerplatte 8, 18-100 Łapy</t>
  </si>
  <si>
    <t>Przebudowa piwnicy 2009, modernizacja budynku intenatu poprzez budowę klatki schodowej wraz z windą dla osób niepełnosprawnych 2022r</t>
  </si>
  <si>
    <t>Dozorca internatu</t>
  </si>
  <si>
    <t xml:space="preserve"> I Liceum Ogólnokształcące w Łapach im. Adama Mickiewicza</t>
  </si>
  <si>
    <t>ul. Bohaterów Westerplatte 10, 18-100 Łapy</t>
  </si>
  <si>
    <t>Boisko wielofunkcyjne</t>
  </si>
  <si>
    <t>Boisko wielofunkcyjne z bieżnią</t>
  </si>
  <si>
    <t>ul.Bohaterów Westerplatte 10, 18-100 Łapy</t>
  </si>
  <si>
    <t>21</t>
  </si>
  <si>
    <t>ul. Sienkiewicza 7; 16-020 Czarna Białostocka</t>
  </si>
  <si>
    <t>żelbeton</t>
  </si>
  <si>
    <t>z sieci miejskiej</t>
  </si>
  <si>
    <t>Okratowane okna - biblioteka, pracownie komputerowe, sekretariat, gabinet dyrektora, księgowość.</t>
  </si>
  <si>
    <t>Zamontowana instalacja fotowoltaiczna</t>
  </si>
  <si>
    <t>Łapy ul. Sikorskiego 68</t>
  </si>
  <si>
    <t>cegła  murowana</t>
  </si>
  <si>
    <t>sieć miejska</t>
  </si>
  <si>
    <t xml:space="preserve">2016-remont hol piętro 120000 zł, 2017-remont hol parter 140000 zł ,2018 pracownie 26000 zł, 2019- montaż klimatyzacji 30228 zł, 2020- remont schody wejściowe 37900 zł, remont pracowni 70000 zł </t>
  </si>
  <si>
    <t>Nie dotyczy</t>
  </si>
  <si>
    <t>Hala sportowa</t>
  </si>
  <si>
    <t>cegła murowana</t>
  </si>
  <si>
    <t>ogrodzenie</t>
  </si>
  <si>
    <t>boisko wielofunkcyjne</t>
  </si>
  <si>
    <t>23.11.2024.</t>
  </si>
  <si>
    <t>29.11.2024.</t>
  </si>
  <si>
    <t>23.10.2024.</t>
  </si>
  <si>
    <t>sekretariat.pinb@st.bialystok.wrotapodlasia.pl</t>
  </si>
  <si>
    <t>Inspektorat wykonuje zadania rządowe z zakresu nadzoru budowlanego na obszarze powiatu białostockiego</t>
  </si>
  <si>
    <t>PINB w Białymstoku mieści się w budynku biurowym  należącym do Powiatu Białostockiego .  Zajmuje na podstawie umowy najmu  powierzchnię  123,56m2</t>
  </si>
  <si>
    <t xml:space="preserve">umowa najmu </t>
  </si>
  <si>
    <t>PCPR znajduje się w wynajomowanym budynku Starostwa P.  przy ul. Słonimskiej 15/1.Przedmiotem  najmu jest część budynku składajacego się z pomieszczeń znajdujących się w piwnicy (dwa pomieszczenia), na parterze (nr 2A,2,3,7,8,9) i pierwszym piętrze (nr 34) oraz powierzchni wspólnej użytkowanej wraz z innymi najemcami budynku. Zabezpieczeniem budynku jest monitoring. Siedziba PCPR w Białymstoku ma być przeniesiona do budynku Starostwa  ul. Borsucza 2 ,termin przeniesienia nie jest nam znany, prawdopodobnie w 2025r.</t>
  </si>
  <si>
    <t xml:space="preserve">CKZ realizuje zadania z zakresu przygotowania praktycznego uczniów, wynikające z programu nauczania dla danego zawodu, a także inne zadania zlecone przez szkoły i organ prowadzący oraz inne jednostki organizacyjne i jednostki gospodarcze.
CKZ Łapy świadczy usługi w zakresie prowadzenia Stacji Kontroli Pojazdów, gdzie są przyjmowane pojazdy mechaniczne w celu badania, naprawy, obróbki itp. oraz usługi na różnego rodzaju kursach szkoleniowych. Prowadzi zawodowe kursy kwalifikacyjne: rolnik , technik rolnik, technik urządzeń i systemów energetyki odnawialnej,  ślusarz, operator obrabiarek skrawających  - gdzie są prowadzone zajęcia praktyczne z udziałem maszyn i urządzeń , a także  Technik hotelarstwa. </t>
  </si>
  <si>
    <t>ul. Piłsudskiego 61,   18-105 Suraż</t>
  </si>
  <si>
    <t>Budynek warsztatowo-socjalny, w tym:     część socjalna                                        część warsztatowa</t>
  </si>
  <si>
    <t>Pawilon techniczno-gospodarczy, kotłownia</t>
  </si>
  <si>
    <t>Dom Pomocy Społecznej w Choroszczy, Aleja Niepodległości 4, 16-070 Choroszcz</t>
  </si>
  <si>
    <t>bloczki z betonu komurkowego</t>
  </si>
  <si>
    <t>monolit  żelbetowy</t>
  </si>
  <si>
    <t>dachówka  gładka + obróbka blacharska</t>
  </si>
  <si>
    <t>Budynek NOWY</t>
  </si>
  <si>
    <t>Instalacja zamontowana na dachu budynków</t>
  </si>
  <si>
    <t xml:space="preserve">Budynek tzw. "bliźniak"  z mieszkaniami chronionymi z instalacją fotowoltaiczną  </t>
  </si>
  <si>
    <t>Instalacja fotowoltaiczna na  gruncie , 140 paneli, moc 285 W</t>
  </si>
  <si>
    <t xml:space="preserve">Pług odśnieżny i  Kosiarka  - 2 szt. </t>
  </si>
  <si>
    <t>W 2020 roku wykonano montaż instalacji fotowoltaicznej wraz z ogrodzeniem inwestycji 157 211,47 zł;</t>
  </si>
  <si>
    <t xml:space="preserve">Panele fotowoltaiczne zostały umiejscowione na gruncie tj.140 paneli, każdy o mocy 285 W o łącznej mocy instalacji 39,9 kWp. Gwarancja na 73 miesiące od grudnia 2020 r.                                                                                                           </t>
  </si>
  <si>
    <t xml:space="preserve">Kolektory słoneczne zostały rozmieszczone na dachu budynku domu pomocy jako 5 baterii po 6 kolektorów, tj. 30 kolektorów, o łącznej powierzchni brutto 75 m2   i łącznej mocy 52,5 kW. Gwarancja na 74 miesięcy od października 2020 r. </t>
  </si>
  <si>
    <t xml:space="preserve">W roku 2020 wykonano montaż kolektorów słonecznych na dachu budynku DPS wraz z wzmocnieniem dachu budynku 298 098,00 zł. </t>
  </si>
  <si>
    <t>Stałe elementy budynku - instalacja fotowoltaiczna na dachu, 121 szt.</t>
  </si>
  <si>
    <t>kontakt@pppp.bialystok.pl</t>
  </si>
  <si>
    <t>kontakt@ppp.lapy.pl</t>
  </si>
  <si>
    <t>Całodobowa opieka nad wychowankami- 33 osoby, jest prowadzona stołówka.</t>
  </si>
  <si>
    <t>Nauka na poziomie ponadpodstawowym, internat I  LO Łapy</t>
  </si>
  <si>
    <t xml:space="preserve">instalacją fotowoltaiczna na dachu budynku szkoły (80 modułów, rok mont. 2017r.), gwarancja na 5 lat </t>
  </si>
  <si>
    <t>od 2009 r. - do 2021r remont dachu oraz instalacji odgromowej, naprawa instalacji deszczowej; wymiana stolarki okiennej, remont klatki schodowej i I piętra, elewacja z dociepleniem, instalacje .</t>
  </si>
  <si>
    <t xml:space="preserve">Budynek szkoły </t>
  </si>
  <si>
    <t>Placówka opiekuńczo –wychowawcza sprawująca całodobową opiekę dla  14 wychowanków .Obiekt posiada wewnętrzny i zewnętrzny monitoring, własną kuchnię przygotowująca posiłki na miejscu, plac zabaw , boisko sportowe, pomieszczenie na zajęcia komputerowe</t>
  </si>
  <si>
    <t>w- 948 219,19</t>
  </si>
  <si>
    <t>Instalacja solarna na dachu budynku DPS , 30 kolektorów , moc 52,5kW</t>
  </si>
  <si>
    <t>17.11.2024</t>
  </si>
  <si>
    <t>13.11.2024</t>
  </si>
  <si>
    <t>26.09.2024</t>
  </si>
  <si>
    <t>12.10.2024</t>
  </si>
  <si>
    <t>27.09.2024</t>
  </si>
  <si>
    <t>23.11.2024</t>
  </si>
  <si>
    <t>22.11.2024</t>
  </si>
  <si>
    <t>31.08.2024</t>
  </si>
  <si>
    <t>06.09.2024</t>
  </si>
  <si>
    <t>07.10.2024</t>
  </si>
  <si>
    <t>16.10.2024</t>
  </si>
  <si>
    <t>09.12.2024</t>
  </si>
  <si>
    <t>1 913 Mtg</t>
  </si>
  <si>
    <t>4 570 Mtg</t>
  </si>
  <si>
    <t>07.04.2025</t>
  </si>
  <si>
    <t>5 490 Mtg</t>
  </si>
  <si>
    <t>12.04.2025</t>
  </si>
  <si>
    <t>5 350 Mtg</t>
  </si>
  <si>
    <t>2205 Mtg</t>
  </si>
  <si>
    <t>2 643 Mtg</t>
  </si>
  <si>
    <t>30.08.2026</t>
  </si>
  <si>
    <t>667 Mtg</t>
  </si>
  <si>
    <t>767 Mtg</t>
  </si>
  <si>
    <t>17.10.2024</t>
  </si>
  <si>
    <t>2 242 Mtg</t>
  </si>
  <si>
    <t>1 813 Mtg</t>
  </si>
  <si>
    <t>01.10.2024</t>
  </si>
  <si>
    <t>158 Mtg</t>
  </si>
  <si>
    <t>13.05.2025</t>
  </si>
  <si>
    <t>195 Mtg</t>
  </si>
  <si>
    <t>22.09.2024</t>
  </si>
  <si>
    <t>24.11.2024</t>
  </si>
  <si>
    <t>22.08.2027</t>
  </si>
  <si>
    <t>03.11.2024</t>
  </si>
  <si>
    <t>Pawilon o. żeński - mieszkalny</t>
  </si>
  <si>
    <r>
      <t>1959-</t>
    </r>
    <r>
      <rPr>
        <sz val="10"/>
        <color theme="1"/>
        <rFont val="Tahoma"/>
        <family val="2"/>
        <charset val="238"/>
      </rPr>
      <t>1995</t>
    </r>
  </si>
  <si>
    <r>
      <t xml:space="preserve">Ubikacja polowa stacjonarna </t>
    </r>
    <r>
      <rPr>
        <b/>
        <sz val="10"/>
        <color rgb="FFFF0000"/>
        <rFont val="Tahoma"/>
        <family val="2"/>
        <charset val="238"/>
      </rPr>
      <t>(nieużytkowana)</t>
    </r>
  </si>
  <si>
    <t>Instalacja fotowoltaiczna na gruncie z ogrodzeniem, 22 szt.</t>
  </si>
  <si>
    <t>Budynek mieszkalny wraz z instalacją ciepłowniczą i pompami ciepła z 2021r.</t>
  </si>
  <si>
    <t>RDD "UŚMIECH ANIOŁA" w Krasnem, 16-060 Zabłudów, Krasne 3/1</t>
  </si>
  <si>
    <t>Budynek mieszkalny Pałac, budynek pod nadzorem konserwatora zabytków</t>
  </si>
  <si>
    <t xml:space="preserve">RDD mieści się w części budynku pod wydzielonym adresem  Krasne 3/ 1.  Zajmuje powierzchnię 217,27 m2 , którą posiada w  trwałym  zarządzie </t>
  </si>
  <si>
    <t>Lokale 4 - Budynek Archiwum GKN Łapy (były budynek internatu  I LO )</t>
  </si>
  <si>
    <t>Budynek mieszkalny, oddzielna polisa , Ubezpieczony Skarb Państwa-Starosta)</t>
  </si>
  <si>
    <t>CAOPOW im. J. Korczaka w Krasnem, 16-060 Zabłudów, Krasne 3  i Krasne 3/1</t>
  </si>
  <si>
    <t>Budynek szkoły I LO</t>
  </si>
  <si>
    <t>immobilizer</t>
  </si>
  <si>
    <t>19.01.2025</t>
  </si>
  <si>
    <t xml:space="preserve"> Aleja Niepodległości 4 C, 4D, 4E, 4F , 16-070 Choroszcz</t>
  </si>
  <si>
    <t>Instalacja fotowoltaiczna na dachach 2 budynków w zabudowie bliźniaczej , montaz 2024r. , moc 49,14 , na kadym po 12,285 kWP + inwerter</t>
  </si>
  <si>
    <t>DPS w Choroszczy, Aleja Niepodległości 4 E, 4F , 16-070 Choroszcz</t>
  </si>
  <si>
    <t>DPS w Choroszczy, Aleja Niepodległości 4C, 4 D, 16-070 Choroszcz</t>
  </si>
  <si>
    <t>549 000 zł + WD 82 410 zł</t>
  </si>
  <si>
    <t xml:space="preserve">wiata -konstrukcja wiaty murowana z elementami żelbetowymi, z murowaną ścianą szczytową, dach dwuspadowy, kryty blachą trapezową, okna o konstrukcji stalowej, instalacja elektryczna wykonana z przewodów aluminiowych </t>
  </si>
  <si>
    <t>wyposażenie i urządzenia nowy budynek  Starostwa Powiatowgo ul. Borsucza 2</t>
  </si>
  <si>
    <t>Ciąg pieszo-jezdny z parkingiem - Białystok ul. Słonimska 15/1</t>
  </si>
  <si>
    <t xml:space="preserve"> 01.01.2025 - 31.12.2026</t>
  </si>
  <si>
    <t xml:space="preserve">Assistanece </t>
  </si>
  <si>
    <t xml:space="preserve">70 000 zł + WD 79 000 zł </t>
  </si>
  <si>
    <t>129 000 zł +WD 38 000 zł</t>
  </si>
  <si>
    <t>2024, fabrycznie nowa</t>
  </si>
  <si>
    <t>77 000,00 zł + WD 16 000 zł</t>
  </si>
  <si>
    <t>BIA 493AG</t>
  </si>
  <si>
    <t>VF1MB000268897648</t>
  </si>
  <si>
    <t>Master Doka</t>
  </si>
  <si>
    <t xml:space="preserve">ciężarowy </t>
  </si>
  <si>
    <r>
      <rPr>
        <b/>
        <sz val="11"/>
        <rFont val="Tahoma"/>
        <family val="2"/>
        <charset val="238"/>
      </rPr>
      <t>Zielona Karta</t>
    </r>
    <r>
      <rPr>
        <b/>
        <sz val="9"/>
        <rFont val="Tahoma"/>
        <family val="2"/>
        <charset val="238"/>
      </rPr>
      <t>, Assistance</t>
    </r>
  </si>
  <si>
    <t>Sprzęt elektroniczny stacjonarny (nowy budynek B, ul. Borsucza 2)</t>
  </si>
  <si>
    <t>System klimatyzacji Białystok ul. Słonimska 15/1</t>
  </si>
  <si>
    <r>
      <t>Suma ubezpieczenia</t>
    </r>
    <r>
      <rPr>
        <b/>
        <i/>
        <sz val="10"/>
        <rFont val="Tahoma"/>
        <family val="2"/>
        <charset val="238"/>
      </rPr>
      <t xml:space="preserve">
</t>
    </r>
  </si>
  <si>
    <t>60 000 zł + WD 125 000 zł</t>
  </si>
  <si>
    <t>87 000,00 zł +WD 69 400 zł</t>
  </si>
  <si>
    <t>370 000 zł + WD 270 000 zł</t>
  </si>
  <si>
    <t>549 000 zł + WD 45 510 zł</t>
  </si>
  <si>
    <t xml:space="preserve">Zbiorcze zestawienie wypłaconych odszkodowań i ustanowionych rezerw w poszczególnych rodzajach ubezpieczeń (wg zaświadczen  na dzień 30 października i 5 listopada 2024r.  ) w okresie ostatnich 36 m-cy                     </t>
  </si>
  <si>
    <t>BIA 3877C</t>
  </si>
  <si>
    <t xml:space="preserve">BUDYNKI  </t>
  </si>
  <si>
    <t>tak</t>
  </si>
  <si>
    <t xml:space="preserve">tak </t>
  </si>
  <si>
    <t xml:space="preserve">przekazana do PZD w 2018r., remontowana </t>
  </si>
  <si>
    <t>370 000 zł + WD 77 490 zł</t>
  </si>
  <si>
    <t>129 000 zł +WD 40 850 zł</t>
  </si>
  <si>
    <t xml:space="preserve">BUDOWLE </t>
  </si>
  <si>
    <t xml:space="preserve">Instalacje fotowoltaiczne i solarne  </t>
  </si>
  <si>
    <t xml:space="preserve">Maszyny, wyposażenie i urządzenia </t>
  </si>
  <si>
    <t xml:space="preserve">Budynek mieszkalny (dom drewniany) </t>
  </si>
  <si>
    <t xml:space="preserve">Budynek mieszkalny RDDz   </t>
  </si>
  <si>
    <t>Budynek biurowy nowy Starostwa Powiatowego (budynek B nowy),  łacznie z instalacjami , w tym monitoringu, klimatyzacji , ładowarkami elektrycznymi 4 sztuki</t>
  </si>
  <si>
    <r>
      <t>Tytuł prawny do zajmowanej nieruchomości
(</t>
    </r>
    <r>
      <rPr>
        <b/>
        <i/>
        <sz val="9"/>
        <rFont val="Tahoma"/>
        <family val="2"/>
        <charset val="238"/>
      </rPr>
      <t>np. własność, dzierżawa)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</si>
</sst>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[&lt;=9999999]###\-##\-##;\(###\)\ ###\-##\-##"/>
    <numFmt numFmtId="166" formatCode="[$-415]General"/>
    <numFmt numFmtId="167" formatCode="&quot; &quot;#,##0.00&quot; zł &quot;;&quot;-&quot;#,##0.00&quot; zł &quot;;&quot; -&quot;#&quot; zł &quot;;&quot; &quot;@&quot; &quot;"/>
    <numFmt numFmtId="168" formatCode="[$-415]0%"/>
    <numFmt numFmtId="169" formatCode="#,##0.00&quot; &quot;[$zł-415];[Red]&quot;-&quot;#,##0.00&quot; &quot;[$zł-415]"/>
    <numFmt numFmtId="170" formatCode="#,##0.00\ &quot;zł&quot;;[Red]#,##0.00\ &quot;zł&quot;"/>
    <numFmt numFmtId="171" formatCode="#,##0.00&quot; zł&quot;"/>
    <numFmt numFmtId="172" formatCode="yyyy\-mm\-dd"/>
    <numFmt numFmtId="173" formatCode="_-* #,##0.00\ _z_ł_-;\-* #,##0.00\ _z_ł_-;_-* &quot;-&quot;??\ _z_ł_-;_-@_-"/>
    <numFmt numFmtId="174" formatCode="#,##0\ _z_ł;[Red]#,##0\ _z_ł"/>
  </numFmts>
  <fonts count="99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u/>
      <sz val="11"/>
      <color theme="10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1"/>
      <charset val="238"/>
    </font>
    <font>
      <u/>
      <sz val="10"/>
      <color rgb="FF0000FF"/>
      <name val="Arial"/>
      <family val="2"/>
      <charset val="238"/>
    </font>
    <font>
      <sz val="11"/>
      <color rgb="FF000000"/>
      <name val="Czcionka tekstu podstawowego"/>
      <charset val="238"/>
    </font>
    <font>
      <b/>
      <i/>
      <sz val="16"/>
      <color theme="1"/>
      <name val="Arial"/>
      <family val="2"/>
      <charset val="238"/>
    </font>
    <font>
      <u/>
      <sz val="11"/>
      <color rgb="FF0000FF"/>
      <name val="Calibri"/>
      <family val="2"/>
      <charset val="238"/>
    </font>
    <font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theme="1"/>
      <name val="Arial CE1"/>
      <charset val="238"/>
    </font>
    <font>
      <b/>
      <i/>
      <u/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ambira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1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0"/>
      <color theme="0"/>
      <name val="Tahoma"/>
      <family val="2"/>
      <charset val="238"/>
    </font>
    <font>
      <sz val="10"/>
      <color rgb="FFFF0000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8"/>
      <name val="Calibri"/>
      <family val="2"/>
      <charset val="238"/>
      <scheme val="minor"/>
    </font>
    <font>
      <sz val="9"/>
      <name val="Tahoma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1"/>
      <color theme="1"/>
      <name val="Cambria"/>
      <family val="1"/>
      <charset val="238"/>
      <scheme val="major"/>
    </font>
    <font>
      <b/>
      <sz val="11"/>
      <name val="Tahoma"/>
      <family val="2"/>
      <charset val="238"/>
    </font>
    <font>
      <b/>
      <sz val="9"/>
      <name val="Tahoma"/>
      <family val="2"/>
      <charset val="238"/>
    </font>
    <font>
      <b/>
      <sz val="12"/>
      <color theme="1"/>
      <name val="Cambria"/>
      <family val="1"/>
      <charset val="238"/>
      <scheme val="major"/>
    </font>
    <font>
      <b/>
      <sz val="12"/>
      <color rgb="FF000000"/>
      <name val="Cambria"/>
      <family val="1"/>
      <charset val="238"/>
      <scheme val="major"/>
    </font>
    <font>
      <b/>
      <sz val="11"/>
      <color rgb="FF000000"/>
      <name val="Cambria"/>
      <family val="1"/>
      <charset val="238"/>
      <scheme val="major"/>
    </font>
    <font>
      <sz val="10"/>
      <name val="Cambira"/>
      <charset val="238"/>
    </font>
    <font>
      <b/>
      <i/>
      <sz val="9"/>
      <name val="Tahoma"/>
      <family val="2"/>
      <charset val="238"/>
    </font>
    <font>
      <sz val="18"/>
      <color theme="3"/>
      <name val="Cambria"/>
      <family val="2"/>
      <charset val="238"/>
      <scheme val="major"/>
    </font>
    <font>
      <sz val="12"/>
      <color theme="1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2"/>
      <color rgb="FF006100"/>
      <name val="Times New Roman"/>
      <family val="2"/>
      <charset val="238"/>
    </font>
    <font>
      <sz val="12"/>
      <color rgb="FF9C0006"/>
      <name val="Times New Roman"/>
      <family val="2"/>
      <charset val="238"/>
    </font>
    <font>
      <sz val="12"/>
      <color rgb="FF9C6500"/>
      <name val="Times New Roman"/>
      <family val="2"/>
      <charset val="238"/>
    </font>
    <font>
      <sz val="12"/>
      <color rgb="FF3F3F76"/>
      <name val="Times New Roman"/>
      <family val="2"/>
      <charset val="238"/>
    </font>
    <font>
      <b/>
      <sz val="12"/>
      <color rgb="FF3F3F3F"/>
      <name val="Times New Roman"/>
      <family val="2"/>
      <charset val="238"/>
    </font>
    <font>
      <b/>
      <sz val="12"/>
      <color rgb="FFFA7D00"/>
      <name val="Times New Roman"/>
      <family val="2"/>
      <charset val="238"/>
    </font>
    <font>
      <sz val="12"/>
      <color rgb="FFFA7D00"/>
      <name val="Times New Roman"/>
      <family val="2"/>
      <charset val="238"/>
    </font>
    <font>
      <b/>
      <sz val="12"/>
      <color theme="0"/>
      <name val="Times New Roman"/>
      <family val="2"/>
      <charset val="238"/>
    </font>
    <font>
      <sz val="12"/>
      <color rgb="FFFF0000"/>
      <name val="Times New Roman"/>
      <family val="2"/>
      <charset val="238"/>
    </font>
    <font>
      <i/>
      <sz val="12"/>
      <color rgb="FF7F7F7F"/>
      <name val="Times New Roman"/>
      <family val="2"/>
      <charset val="238"/>
    </font>
    <font>
      <b/>
      <sz val="12"/>
      <color theme="1"/>
      <name val="Times New Roman"/>
      <family val="2"/>
      <charset val="238"/>
    </font>
    <font>
      <sz val="12"/>
      <color theme="0"/>
      <name val="Times New Roman"/>
      <family val="2"/>
      <charset val="238"/>
    </font>
    <font>
      <b/>
      <sz val="11"/>
      <name val="Cambria"/>
      <family val="1"/>
      <charset val="238"/>
      <scheme val="major"/>
    </font>
    <font>
      <b/>
      <sz val="12"/>
      <name val="Cambria"/>
      <family val="1"/>
      <charset val="238"/>
      <scheme val="major"/>
    </font>
    <font>
      <b/>
      <sz val="12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sz val="10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b/>
      <sz val="10"/>
      <color rgb="FFFF0000"/>
      <name val="Tahoma"/>
      <family val="2"/>
      <charset val="238"/>
    </font>
    <font>
      <b/>
      <sz val="11"/>
      <color theme="1"/>
      <name val="Tahoma"/>
      <family val="2"/>
      <charset val="238"/>
    </font>
    <font>
      <sz val="1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10"/>
      <name val="Tahoma"/>
      <family val="2"/>
      <charset val="238"/>
    </font>
    <font>
      <sz val="9"/>
      <color theme="1"/>
      <name val="Tahoma"/>
      <family val="2"/>
      <charset val="238"/>
    </font>
    <font>
      <sz val="8"/>
      <name val="Tahoma"/>
      <family val="2"/>
      <charset val="238"/>
    </font>
    <font>
      <b/>
      <sz val="12"/>
      <name val="Tahoma"/>
      <family val="2"/>
      <charset val="238"/>
    </font>
    <font>
      <u/>
      <sz val="10"/>
      <color theme="10"/>
      <name val="Tahoma"/>
      <family val="2"/>
      <charset val="238"/>
    </font>
    <font>
      <sz val="10"/>
      <color rgb="FF000000"/>
      <name val="Tahoma"/>
      <family val="2"/>
      <charset val="238"/>
    </font>
    <font>
      <sz val="12"/>
      <name val="Tahoma"/>
      <family val="2"/>
      <charset val="238"/>
    </font>
    <font>
      <sz val="9"/>
      <color rgb="FFFF0000"/>
      <name val="Tahoma"/>
      <family val="2"/>
      <charset val="238"/>
    </font>
    <font>
      <b/>
      <sz val="10"/>
      <name val="Cambria"/>
      <family val="1"/>
      <charset val="238"/>
      <scheme val="major"/>
    </font>
    <font>
      <sz val="11"/>
      <color indexed="8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sz val="10"/>
      <color rgb="FF333333"/>
      <name val="Tahoma"/>
      <family val="2"/>
      <charset val="238"/>
    </font>
    <font>
      <sz val="8"/>
      <color indexed="8"/>
      <name val="Tahoma"/>
      <family val="2"/>
      <charset val="238"/>
    </font>
    <font>
      <b/>
      <sz val="12"/>
      <color rgb="FFFF0000"/>
      <name val="Tahoma"/>
      <family val="2"/>
      <charset val="238"/>
    </font>
    <font>
      <sz val="9"/>
      <color indexed="8"/>
      <name val="Tahoma"/>
      <family val="2"/>
      <charset val="238"/>
    </font>
    <font>
      <sz val="11"/>
      <name val="Calibri"/>
      <family val="2"/>
      <charset val="238"/>
      <scheme val="minor"/>
    </font>
    <font>
      <sz val="11"/>
      <color indexed="8"/>
      <name val="Tahoma"/>
      <family val="2"/>
      <charset val="238"/>
    </font>
    <font>
      <sz val="10"/>
      <color indexed="8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10"/>
      <color indexed="8"/>
      <name val="Cambria"/>
      <family val="1"/>
      <charset val="238"/>
      <scheme val="major"/>
    </font>
    <font>
      <sz val="14"/>
      <color rgb="FFFF0000"/>
      <name val="Tahoma"/>
      <family val="2"/>
      <charset val="238"/>
    </font>
    <font>
      <sz val="14"/>
      <name val="Tahoma"/>
      <family val="2"/>
      <charset val="238"/>
    </font>
    <font>
      <sz val="12"/>
      <color rgb="FFFF0000"/>
      <name val="Cambria"/>
      <family val="1"/>
      <charset val="238"/>
      <scheme val="major"/>
    </font>
    <font>
      <sz val="12"/>
      <color theme="1"/>
      <name val="Cambria"/>
      <family val="1"/>
      <charset val="238"/>
      <scheme val="major"/>
    </font>
    <font>
      <b/>
      <sz val="10"/>
      <color theme="1"/>
      <name val="Cambira"/>
      <charset val="238"/>
    </font>
    <font>
      <b/>
      <sz val="10"/>
      <name val="Cambira"/>
      <charset val="238"/>
    </font>
    <font>
      <b/>
      <sz val="14"/>
      <color theme="1"/>
      <name val="Cambria"/>
      <family val="1"/>
      <charset val="238"/>
      <scheme val="major"/>
    </font>
  </fonts>
  <fills count="4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rgb="FF89C5FB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rgb="FFF2F2F2"/>
      </patternFill>
    </fill>
    <fill>
      <patternFill patternType="solid">
        <fgColor theme="0"/>
        <bgColor rgb="FFCCFFFF"/>
      </patternFill>
    </fill>
    <fill>
      <patternFill patternType="solid">
        <fgColor theme="0"/>
        <bgColor rgb="FFCCFFCC"/>
      </patternFill>
    </fill>
    <fill>
      <patternFill patternType="solid">
        <fgColor rgb="FF79BDFB"/>
        <bgColor indexed="64"/>
      </patternFill>
    </fill>
    <fill>
      <patternFill patternType="solid">
        <fgColor rgb="FF66FFFF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381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7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0" fontId="9" fillId="0" borderId="0"/>
    <xf numFmtId="167" fontId="10" fillId="0" borderId="0"/>
    <xf numFmtId="166" fontId="11" fillId="0" borderId="0"/>
    <xf numFmtId="166" fontId="10" fillId="0" borderId="0"/>
    <xf numFmtId="0" fontId="12" fillId="0" borderId="0"/>
    <xf numFmtId="0" fontId="13" fillId="0" borderId="0">
      <alignment horizontal="center"/>
    </xf>
    <xf numFmtId="0" fontId="13" fillId="0" borderId="0">
      <alignment horizontal="center" textRotation="90"/>
    </xf>
    <xf numFmtId="166" fontId="11" fillId="0" borderId="0"/>
    <xf numFmtId="166" fontId="14" fillId="0" borderId="0"/>
    <xf numFmtId="166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5" fillId="0" borderId="0"/>
    <xf numFmtId="166" fontId="16" fillId="0" borderId="0"/>
    <xf numFmtId="166" fontId="16" fillId="0" borderId="0"/>
    <xf numFmtId="166" fontId="17" fillId="0" borderId="0"/>
    <xf numFmtId="166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5" fillId="0" borderId="0"/>
    <xf numFmtId="166" fontId="16" fillId="0" borderId="0"/>
    <xf numFmtId="166" fontId="18" fillId="0" borderId="0"/>
    <xf numFmtId="166" fontId="16" fillId="0" borderId="0"/>
    <xf numFmtId="166" fontId="15" fillId="0" borderId="0"/>
    <xf numFmtId="166" fontId="16" fillId="0" borderId="0"/>
    <xf numFmtId="166" fontId="16" fillId="0" borderId="0"/>
    <xf numFmtId="166" fontId="17" fillId="0" borderId="0"/>
    <xf numFmtId="166" fontId="16" fillId="0" borderId="0"/>
    <xf numFmtId="166" fontId="17" fillId="0" borderId="0"/>
    <xf numFmtId="166" fontId="17" fillId="0" borderId="0"/>
    <xf numFmtId="166" fontId="18" fillId="0" borderId="0"/>
    <xf numFmtId="166" fontId="17" fillId="0" borderId="0"/>
    <xf numFmtId="168" fontId="10" fillId="0" borderId="0"/>
    <xf numFmtId="168" fontId="10" fillId="0" borderId="0"/>
    <xf numFmtId="0" fontId="19" fillId="0" borderId="0"/>
    <xf numFmtId="169" fontId="19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167" fontId="1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0" fillId="0" borderId="0" applyFont="0" applyFill="0" applyBorder="0" applyAlignment="0" applyProtection="0"/>
    <xf numFmtId="166" fontId="12" fillId="0" borderId="0"/>
    <xf numFmtId="0" fontId="6" fillId="0" borderId="0" applyNumberFormat="0" applyFill="0" applyBorder="0" applyAlignment="0" applyProtection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8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34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35" fillId="0" borderId="0"/>
    <xf numFmtId="0" fontId="1" fillId="0" borderId="0"/>
    <xf numFmtId="0" fontId="20" fillId="0" borderId="0"/>
    <xf numFmtId="0" fontId="20" fillId="0" borderId="0"/>
    <xf numFmtId="0" fontId="34" fillId="0" borderId="0"/>
    <xf numFmtId="0" fontId="20" fillId="0" borderId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6" fillId="0" borderId="0"/>
    <xf numFmtId="44" fontId="1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0" fillId="0" borderId="0"/>
    <xf numFmtId="9" fontId="20" fillId="0" borderId="0" applyFont="0" applyFill="0" applyBorder="0" applyAlignment="0" applyProtection="0"/>
    <xf numFmtId="44" fontId="36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0" fillId="0" borderId="0"/>
    <xf numFmtId="0" fontId="20" fillId="0" borderId="0"/>
    <xf numFmtId="9" fontId="2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5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7" fillId="0" borderId="28" applyNumberFormat="0" applyFill="0" applyAlignment="0" applyProtection="0"/>
    <xf numFmtId="0" fontId="48" fillId="0" borderId="29" applyNumberFormat="0" applyFill="0" applyAlignment="0" applyProtection="0"/>
    <xf numFmtId="0" fontId="49" fillId="0" borderId="30" applyNumberFormat="0" applyFill="0" applyAlignment="0" applyProtection="0"/>
    <xf numFmtId="0" fontId="49" fillId="0" borderId="0" applyNumberFormat="0" applyFill="0" applyBorder="0" applyAlignment="0" applyProtection="0"/>
    <xf numFmtId="0" fontId="50" fillId="10" borderId="0" applyNumberFormat="0" applyBorder="0" applyAlignment="0" applyProtection="0"/>
    <xf numFmtId="0" fontId="51" fillId="11" borderId="0" applyNumberFormat="0" applyBorder="0" applyAlignment="0" applyProtection="0"/>
    <xf numFmtId="0" fontId="52" fillId="12" borderId="0" applyNumberFormat="0" applyBorder="0" applyAlignment="0" applyProtection="0"/>
    <xf numFmtId="0" fontId="53" fillId="13" borderId="31" applyNumberFormat="0" applyAlignment="0" applyProtection="0"/>
    <xf numFmtId="0" fontId="54" fillId="14" borderId="32" applyNumberFormat="0" applyAlignment="0" applyProtection="0"/>
    <xf numFmtId="0" fontId="55" fillId="14" borderId="31" applyNumberFormat="0" applyAlignment="0" applyProtection="0"/>
    <xf numFmtId="0" fontId="56" fillId="0" borderId="33" applyNumberFormat="0" applyFill="0" applyAlignment="0" applyProtection="0"/>
    <xf numFmtId="0" fontId="57" fillId="15" borderId="34" applyNumberFormat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36" applyNumberFormat="0" applyFill="0" applyAlignment="0" applyProtection="0"/>
    <xf numFmtId="0" fontId="61" fillId="17" borderId="0" applyNumberFormat="0" applyBorder="0" applyAlignment="0" applyProtection="0"/>
    <xf numFmtId="0" fontId="46" fillId="18" borderId="0" applyNumberFormat="0" applyBorder="0" applyAlignment="0" applyProtection="0"/>
    <xf numFmtId="0" fontId="46" fillId="19" borderId="0" applyNumberFormat="0" applyBorder="0" applyAlignment="0" applyProtection="0"/>
    <xf numFmtId="0" fontId="61" fillId="20" borderId="0" applyNumberFormat="0" applyBorder="0" applyAlignment="0" applyProtection="0"/>
    <xf numFmtId="0" fontId="61" fillId="21" borderId="0" applyNumberFormat="0" applyBorder="0" applyAlignment="0" applyProtection="0"/>
    <xf numFmtId="0" fontId="46" fillId="22" borderId="0" applyNumberFormat="0" applyBorder="0" applyAlignment="0" applyProtection="0"/>
    <xf numFmtId="0" fontId="46" fillId="23" borderId="0" applyNumberFormat="0" applyBorder="0" applyAlignment="0" applyProtection="0"/>
    <xf numFmtId="0" fontId="61" fillId="24" borderId="0" applyNumberFormat="0" applyBorder="0" applyAlignment="0" applyProtection="0"/>
    <xf numFmtId="0" fontId="61" fillId="25" borderId="0" applyNumberFormat="0" applyBorder="0" applyAlignment="0" applyProtection="0"/>
    <xf numFmtId="0" fontId="46" fillId="26" borderId="0" applyNumberFormat="0" applyBorder="0" applyAlignment="0" applyProtection="0"/>
    <xf numFmtId="0" fontId="46" fillId="27" borderId="0" applyNumberFormat="0" applyBorder="0" applyAlignment="0" applyProtection="0"/>
    <xf numFmtId="0" fontId="61" fillId="28" borderId="0" applyNumberFormat="0" applyBorder="0" applyAlignment="0" applyProtection="0"/>
    <xf numFmtId="0" fontId="61" fillId="29" borderId="0" applyNumberFormat="0" applyBorder="0" applyAlignment="0" applyProtection="0"/>
    <xf numFmtId="0" fontId="46" fillId="30" borderId="0" applyNumberFormat="0" applyBorder="0" applyAlignment="0" applyProtection="0"/>
    <xf numFmtId="0" fontId="46" fillId="31" borderId="0" applyNumberFormat="0" applyBorder="0" applyAlignment="0" applyProtection="0"/>
    <xf numFmtId="0" fontId="61" fillId="32" borderId="0" applyNumberFormat="0" applyBorder="0" applyAlignment="0" applyProtection="0"/>
    <xf numFmtId="0" fontId="61" fillId="33" borderId="0" applyNumberFormat="0" applyBorder="0" applyAlignment="0" applyProtection="0"/>
    <xf numFmtId="0" fontId="46" fillId="34" borderId="0" applyNumberFormat="0" applyBorder="0" applyAlignment="0" applyProtection="0"/>
    <xf numFmtId="0" fontId="46" fillId="35" borderId="0" applyNumberFormat="0" applyBorder="0" applyAlignment="0" applyProtection="0"/>
    <xf numFmtId="0" fontId="61" fillId="36" borderId="0" applyNumberFormat="0" applyBorder="0" applyAlignment="0" applyProtection="0"/>
    <xf numFmtId="0" fontId="61" fillId="37" borderId="0" applyNumberFormat="0" applyBorder="0" applyAlignment="0" applyProtection="0"/>
    <xf numFmtId="0" fontId="46" fillId="38" borderId="0" applyNumberFormat="0" applyBorder="0" applyAlignment="0" applyProtection="0"/>
    <xf numFmtId="0" fontId="46" fillId="39" borderId="0" applyNumberFormat="0" applyBorder="0" applyAlignment="0" applyProtection="0"/>
    <xf numFmtId="0" fontId="61" fillId="40" borderId="0" applyNumberFormat="0" applyBorder="0" applyAlignment="0" applyProtection="0"/>
    <xf numFmtId="0" fontId="46" fillId="0" borderId="0"/>
    <xf numFmtId="0" fontId="46" fillId="16" borderId="35" applyNumberFormat="0" applyFont="0" applyAlignment="0" applyProtection="0"/>
    <xf numFmtId="44" fontId="1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566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4" fontId="4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164" fontId="22" fillId="0" borderId="1" xfId="0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44" fontId="22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3" fillId="2" borderId="1" xfId="0" applyFont="1" applyFill="1" applyBorder="1" applyAlignment="1" applyProtection="1">
      <alignment horizontal="center" vertical="center" wrapText="1"/>
      <protection locked="0"/>
    </xf>
    <xf numFmtId="49" fontId="2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3" fillId="2" borderId="1" xfId="0" applyNumberFormat="1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 applyProtection="1">
      <alignment vertical="center" wrapText="1"/>
      <protection locked="0"/>
    </xf>
    <xf numFmtId="49" fontId="23" fillId="2" borderId="4" xfId="0" applyNumberFormat="1" applyFont="1" applyFill="1" applyBorder="1" applyAlignment="1">
      <alignment horizontal="center" vertical="center"/>
    </xf>
    <xf numFmtId="0" fontId="23" fillId="5" borderId="1" xfId="0" applyFont="1" applyFill="1" applyBorder="1" applyAlignment="1">
      <alignment horizontal="center" vertical="center" wrapText="1"/>
    </xf>
    <xf numFmtId="49" fontId="23" fillId="5" borderId="1" xfId="0" applyNumberFormat="1" applyFont="1" applyFill="1" applyBorder="1" applyAlignment="1">
      <alignment horizontal="center" vertical="center" wrapText="1"/>
    </xf>
    <xf numFmtId="49" fontId="23" fillId="7" borderId="13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>
      <alignment horizontal="center" vertical="center" wrapText="1"/>
    </xf>
    <xf numFmtId="44" fontId="22" fillId="0" borderId="1" xfId="79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6" fillId="8" borderId="1" xfId="0" applyFont="1" applyFill="1" applyBorder="1" applyAlignment="1">
      <alignment horizontal="center" vertical="center" wrapText="1"/>
    </xf>
    <xf numFmtId="49" fontId="26" fillId="8" borderId="1" xfId="0" applyNumberFormat="1" applyFont="1" applyFill="1" applyBorder="1" applyAlignment="1">
      <alignment horizontal="center" vertical="center" wrapText="1"/>
    </xf>
    <xf numFmtId="0" fontId="37" fillId="0" borderId="0" xfId="0" applyFont="1" applyAlignment="1">
      <alignment vertical="center" wrapText="1"/>
    </xf>
    <xf numFmtId="49" fontId="22" fillId="0" borderId="0" xfId="0" applyNumberFormat="1" applyFont="1" applyAlignment="1">
      <alignment vertical="center" wrapText="1"/>
    </xf>
    <xf numFmtId="49" fontId="22" fillId="0" borderId="0" xfId="0" applyNumberFormat="1" applyFont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49" fontId="23" fillId="0" borderId="0" xfId="0" applyNumberFormat="1" applyFont="1" applyAlignment="1">
      <alignment horizontal="center" vertical="center"/>
    </xf>
    <xf numFmtId="0" fontId="40" fillId="9" borderId="16" xfId="0" applyFont="1" applyFill="1" applyBorder="1" applyAlignment="1">
      <alignment horizontal="center" vertical="center" wrapText="1"/>
    </xf>
    <xf numFmtId="0" fontId="41" fillId="9" borderId="19" xfId="0" applyFont="1" applyFill="1" applyBorder="1" applyAlignment="1">
      <alignment horizontal="center" vertical="center" wrapText="1"/>
    </xf>
    <xf numFmtId="0" fontId="42" fillId="9" borderId="18" xfId="0" applyFont="1" applyFill="1" applyBorder="1" applyAlignment="1">
      <alignment horizontal="right" vertical="center" wrapText="1"/>
    </xf>
    <xf numFmtId="49" fontId="23" fillId="0" borderId="1" xfId="0" applyNumberFormat="1" applyFont="1" applyBorder="1" applyAlignment="1" applyProtection="1">
      <alignment horizontal="center" vertical="center" wrapText="1"/>
      <protection locked="0"/>
    </xf>
    <xf numFmtId="170" fontId="5" fillId="0" borderId="19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3" fillId="2" borderId="0" xfId="0" applyFont="1" applyFill="1" applyAlignment="1">
      <alignment vertical="center" wrapText="1"/>
    </xf>
    <xf numFmtId="49" fontId="22" fillId="0" borderId="1" xfId="5" applyNumberFormat="1" applyFont="1" applyBorder="1" applyAlignment="1">
      <alignment horizontal="center" vertical="center" wrapText="1"/>
    </xf>
    <xf numFmtId="0" fontId="39" fillId="4" borderId="1" xfId="7" applyFont="1" applyFill="1" applyBorder="1" applyAlignment="1">
      <alignment horizontal="center" vertical="center" wrapText="1"/>
    </xf>
    <xf numFmtId="0" fontId="39" fillId="4" borderId="4" xfId="7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vertical="center"/>
    </xf>
    <xf numFmtId="170" fontId="3" fillId="0" borderId="0" xfId="0" applyNumberFormat="1" applyFont="1" applyAlignment="1">
      <alignment vertical="center"/>
    </xf>
    <xf numFmtId="0" fontId="26" fillId="0" borderId="37" xfId="0" applyFont="1" applyBorder="1" applyAlignment="1">
      <alignment horizontal="center" vertical="center"/>
    </xf>
    <xf numFmtId="0" fontId="26" fillId="0" borderId="20" xfId="0" applyFont="1" applyBorder="1" applyAlignment="1">
      <alignment vertical="center" wrapText="1"/>
    </xf>
    <xf numFmtId="0" fontId="26" fillId="0" borderId="20" xfId="0" applyFont="1" applyBorder="1" applyAlignment="1">
      <alignment horizontal="center" vertical="center"/>
    </xf>
    <xf numFmtId="49" fontId="26" fillId="0" borderId="20" xfId="0" applyNumberFormat="1" applyFont="1" applyBorder="1" applyAlignment="1">
      <alignment horizontal="center" vertical="center"/>
    </xf>
    <xf numFmtId="0" fontId="26" fillId="0" borderId="20" xfId="0" applyFont="1" applyBorder="1" applyAlignment="1">
      <alignment vertical="center"/>
    </xf>
    <xf numFmtId="49" fontId="26" fillId="0" borderId="20" xfId="0" applyNumberFormat="1" applyFont="1" applyBorder="1" applyAlignment="1">
      <alignment vertical="center" wrapText="1"/>
    </xf>
    <xf numFmtId="0" fontId="26" fillId="0" borderId="38" xfId="0" applyFont="1" applyBorder="1" applyAlignment="1">
      <alignment vertical="center" wrapText="1"/>
    </xf>
    <xf numFmtId="0" fontId="26" fillId="8" borderId="39" xfId="0" applyFont="1" applyFill="1" applyBorder="1" applyAlignment="1">
      <alignment horizontal="center" vertical="center" wrapText="1"/>
    </xf>
    <xf numFmtId="0" fontId="26" fillId="8" borderId="40" xfId="0" applyFont="1" applyFill="1" applyBorder="1" applyAlignment="1">
      <alignment horizontal="center" vertical="center" wrapText="1"/>
    </xf>
    <xf numFmtId="49" fontId="23" fillId="2" borderId="1" xfId="257" applyNumberFormat="1" applyFont="1" applyFill="1" applyBorder="1" applyAlignment="1" applyProtection="1">
      <alignment horizontal="center" vertical="center" wrapText="1"/>
      <protection locked="0"/>
    </xf>
    <xf numFmtId="165" fontId="23" fillId="2" borderId="1" xfId="0" applyNumberFormat="1" applyFont="1" applyFill="1" applyBorder="1" applyAlignment="1">
      <alignment horizontal="center" vertical="center"/>
    </xf>
    <xf numFmtId="3" fontId="23" fillId="2" borderId="1" xfId="257" applyNumberFormat="1" applyFont="1" applyFill="1" applyBorder="1" applyAlignment="1" applyProtection="1">
      <alignment horizontal="center" vertical="center" wrapText="1"/>
      <protection locked="0"/>
    </xf>
    <xf numFmtId="0" fontId="23" fillId="2" borderId="1" xfId="257" applyFont="1" applyFill="1" applyBorder="1" applyAlignment="1" applyProtection="1">
      <alignment horizontal="center" vertical="center" wrapText="1"/>
      <protection locked="0"/>
    </xf>
    <xf numFmtId="0" fontId="22" fillId="5" borderId="4" xfId="0" applyFont="1" applyFill="1" applyBorder="1" applyAlignment="1">
      <alignment horizontal="center" vertical="center"/>
    </xf>
    <xf numFmtId="49" fontId="22" fillId="5" borderId="1" xfId="0" applyNumberFormat="1" applyFont="1" applyFill="1" applyBorder="1" applyAlignment="1" applyProtection="1">
      <alignment vertical="center" wrapText="1"/>
      <protection locked="0"/>
    </xf>
    <xf numFmtId="44" fontId="23" fillId="5" borderId="8" xfId="0" applyNumberFormat="1" applyFont="1" applyFill="1" applyBorder="1" applyAlignment="1">
      <alignment horizontal="center" vertical="center"/>
    </xf>
    <xf numFmtId="0" fontId="23" fillId="0" borderId="1" xfId="7" applyFont="1" applyBorder="1" applyAlignment="1">
      <alignment horizontal="left" vertical="center"/>
    </xf>
    <xf numFmtId="44" fontId="23" fillId="0" borderId="2" xfId="0" applyNumberFormat="1" applyFont="1" applyBorder="1" applyAlignment="1">
      <alignment vertical="center"/>
    </xf>
    <xf numFmtId="44" fontId="23" fillId="4" borderId="2" xfId="0" applyNumberFormat="1" applyFont="1" applyFill="1" applyBorder="1" applyAlignment="1">
      <alignment vertical="center"/>
    </xf>
    <xf numFmtId="0" fontId="23" fillId="0" borderId="1" xfId="7" applyFont="1" applyBorder="1" applyAlignment="1">
      <alignment vertical="center"/>
    </xf>
    <xf numFmtId="0" fontId="23" fillId="0" borderId="1" xfId="0" applyFont="1" applyBorder="1" applyAlignment="1">
      <alignment vertical="center"/>
    </xf>
    <xf numFmtId="0" fontId="22" fillId="0" borderId="1" xfId="0" applyFont="1" applyBorder="1" applyAlignment="1">
      <alignment vertical="center"/>
    </xf>
    <xf numFmtId="44" fontId="22" fillId="0" borderId="2" xfId="0" applyNumberFormat="1" applyFont="1" applyBorder="1" applyAlignment="1">
      <alignment vertical="center"/>
    </xf>
    <xf numFmtId="0" fontId="22" fillId="5" borderId="1" xfId="0" applyFont="1" applyFill="1" applyBorder="1" applyAlignment="1">
      <alignment horizontal="center" vertical="center"/>
    </xf>
    <xf numFmtId="44" fontId="23" fillId="5" borderId="2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 applyProtection="1">
      <alignment vertical="center" wrapText="1"/>
      <protection locked="0"/>
    </xf>
    <xf numFmtId="0" fontId="23" fillId="5" borderId="0" xfId="0" applyFont="1" applyFill="1" applyAlignment="1">
      <alignment horizontal="center" vertical="center"/>
    </xf>
    <xf numFmtId="44" fontId="28" fillId="5" borderId="2" xfId="0" applyNumberFormat="1" applyFont="1" applyFill="1" applyBorder="1" applyAlignment="1">
      <alignment horizontal="center" vertical="center"/>
    </xf>
    <xf numFmtId="44" fontId="23" fillId="2" borderId="2" xfId="0" applyNumberFormat="1" applyFont="1" applyFill="1" applyBorder="1" applyAlignment="1">
      <alignment vertical="center"/>
    </xf>
    <xf numFmtId="0" fontId="23" fillId="5" borderId="10" xfId="0" applyFont="1" applyFill="1" applyBorder="1" applyAlignment="1">
      <alignment vertical="center"/>
    </xf>
    <xf numFmtId="0" fontId="23" fillId="0" borderId="1" xfId="0" applyFont="1" applyBorder="1" applyAlignment="1" applyProtection="1">
      <alignment horizontal="center" vertical="center"/>
      <protection locked="0"/>
    </xf>
    <xf numFmtId="3" fontId="23" fillId="0" borderId="1" xfId="0" applyNumberFormat="1" applyFont="1" applyBorder="1" applyAlignment="1" applyProtection="1">
      <alignment horizontal="center" vertical="center"/>
      <protection locked="0"/>
    </xf>
    <xf numFmtId="49" fontId="23" fillId="0" borderId="1" xfId="0" applyNumberFormat="1" applyFont="1" applyBorder="1" applyAlignment="1" applyProtection="1">
      <alignment horizontal="center" vertical="center"/>
      <protection locked="0"/>
    </xf>
    <xf numFmtId="0" fontId="66" fillId="0" borderId="1" xfId="7" applyFont="1" applyBorder="1" applyAlignment="1">
      <alignment horizontal="center" vertical="center" wrapText="1"/>
    </xf>
    <xf numFmtId="49" fontId="66" fillId="2" borderId="1" xfId="7" applyNumberFormat="1" applyFont="1" applyFill="1" applyBorder="1" applyAlignment="1" applyProtection="1">
      <alignment horizontal="center" vertical="center" wrapText="1"/>
      <protection locked="0"/>
    </xf>
    <xf numFmtId="164" fontId="66" fillId="2" borderId="1" xfId="7" applyNumberFormat="1" applyFont="1" applyFill="1" applyBorder="1" applyAlignment="1" applyProtection="1">
      <alignment horizontal="center" vertical="center" wrapText="1"/>
      <protection locked="0"/>
    </xf>
    <xf numFmtId="4" fontId="66" fillId="2" borderId="1" xfId="7" applyNumberFormat="1" applyFont="1" applyFill="1" applyBorder="1" applyAlignment="1" applyProtection="1">
      <alignment horizontal="center" vertical="center" wrapText="1"/>
      <protection locked="0"/>
    </xf>
    <xf numFmtId="0" fontId="66" fillId="2" borderId="1" xfId="7" applyFont="1" applyFill="1" applyBorder="1" applyAlignment="1" applyProtection="1">
      <alignment horizontal="center" vertical="center" wrapText="1"/>
      <protection locked="0"/>
    </xf>
    <xf numFmtId="0" fontId="23" fillId="2" borderId="1" xfId="7" applyFont="1" applyFill="1" applyBorder="1" applyAlignment="1" applyProtection="1">
      <alignment horizontal="center" vertical="center" wrapText="1"/>
      <protection locked="0"/>
    </xf>
    <xf numFmtId="0" fontId="25" fillId="0" borderId="1" xfId="0" applyFont="1" applyBorder="1" applyAlignment="1">
      <alignment vertical="center"/>
    </xf>
    <xf numFmtId="0" fontId="26" fillId="0" borderId="1" xfId="0" applyFont="1" applyBorder="1" applyAlignment="1">
      <alignment horizontal="center" vertical="center"/>
    </xf>
    <xf numFmtId="0" fontId="24" fillId="0" borderId="1" xfId="0" applyFont="1" applyBorder="1" applyAlignment="1">
      <alignment vertical="center"/>
    </xf>
    <xf numFmtId="164" fontId="23" fillId="2" borderId="1" xfId="0" applyNumberFormat="1" applyFont="1" applyFill="1" applyBorder="1" applyAlignment="1" applyProtection="1">
      <alignment vertical="center" wrapText="1"/>
      <protection locked="0"/>
    </xf>
    <xf numFmtId="49" fontId="23" fillId="2" borderId="1" xfId="7" applyNumberFormat="1" applyFont="1" applyFill="1" applyBorder="1" applyAlignment="1" applyProtection="1">
      <alignment horizontal="left" vertical="center" wrapText="1"/>
      <protection locked="0"/>
    </xf>
    <xf numFmtId="164" fontId="23" fillId="0" borderId="1" xfId="0" applyNumberFormat="1" applyFont="1" applyBorder="1" applyAlignment="1">
      <alignment horizontal="center" vertical="center"/>
    </xf>
    <xf numFmtId="164" fontId="23" fillId="0" borderId="4" xfId="0" applyNumberFormat="1" applyFont="1" applyBorder="1" applyAlignment="1">
      <alignment horizontal="center" vertical="center"/>
    </xf>
    <xf numFmtId="49" fontId="23" fillId="2" borderId="1" xfId="7" applyNumberFormat="1" applyFont="1" applyFill="1" applyBorder="1" applyAlignment="1" applyProtection="1">
      <alignment horizontal="center" vertical="center" wrapText="1"/>
      <protection locked="0"/>
    </xf>
    <xf numFmtId="0" fontId="23" fillId="0" borderId="1" xfId="0" applyFont="1" applyBorder="1" applyAlignment="1" applyProtection="1">
      <alignment horizontal="center" vertical="center" wrapText="1"/>
      <protection locked="0"/>
    </xf>
    <xf numFmtId="0" fontId="62" fillId="0" borderId="37" xfId="0" applyFont="1" applyBorder="1" applyAlignment="1">
      <alignment horizontal="center" vertical="center" wrapText="1"/>
    </xf>
    <xf numFmtId="0" fontId="62" fillId="0" borderId="20" xfId="0" applyFont="1" applyBorder="1" applyAlignment="1">
      <alignment horizontal="center" vertical="center" wrapText="1"/>
    </xf>
    <xf numFmtId="0" fontId="62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vertical="center" wrapText="1"/>
    </xf>
    <xf numFmtId="0" fontId="5" fillId="0" borderId="39" xfId="0" applyFont="1" applyBorder="1" applyAlignment="1">
      <alignment horizontal="right" vertical="center" wrapText="1"/>
    </xf>
    <xf numFmtId="0" fontId="0" fillId="0" borderId="43" xfId="0" applyBorder="1" applyAlignment="1">
      <alignment vertical="center" wrapText="1"/>
    </xf>
    <xf numFmtId="0" fontId="71" fillId="0" borderId="0" xfId="0" applyFont="1"/>
    <xf numFmtId="0" fontId="62" fillId="0" borderId="39" xfId="0" applyFont="1" applyBorder="1" applyAlignment="1">
      <alignment vertical="center" wrapText="1"/>
    </xf>
    <xf numFmtId="0" fontId="38" fillId="2" borderId="1" xfId="0" applyFont="1" applyFill="1" applyBorder="1" applyAlignment="1">
      <alignment horizontal="center" vertical="center" wrapText="1"/>
    </xf>
    <xf numFmtId="44" fontId="38" fillId="2" borderId="1" xfId="79" applyFont="1" applyFill="1" applyBorder="1" applyAlignment="1">
      <alignment horizontal="center" vertical="center" wrapText="1"/>
    </xf>
    <xf numFmtId="0" fontId="22" fillId="4" borderId="4" xfId="7" applyFont="1" applyFill="1" applyBorder="1" applyAlignment="1">
      <alignment horizontal="center" vertical="center" wrapText="1"/>
    </xf>
    <xf numFmtId="0" fontId="23" fillId="8" borderId="39" xfId="0" applyFont="1" applyFill="1" applyBorder="1" applyAlignment="1">
      <alignment horizontal="center" vertical="center"/>
    </xf>
    <xf numFmtId="0" fontId="23" fillId="0" borderId="1" xfId="7" applyFont="1" applyBorder="1" applyAlignment="1">
      <alignment vertical="center" wrapText="1"/>
    </xf>
    <xf numFmtId="0" fontId="70" fillId="0" borderId="1" xfId="0" applyFont="1" applyBorder="1" applyAlignment="1">
      <alignment horizontal="center" vertical="center"/>
    </xf>
    <xf numFmtId="0" fontId="40" fillId="9" borderId="18" xfId="0" applyFont="1" applyFill="1" applyBorder="1" applyAlignment="1">
      <alignment vertical="center" wrapText="1"/>
    </xf>
    <xf numFmtId="0" fontId="41" fillId="9" borderId="18" xfId="0" applyFont="1" applyFill="1" applyBorder="1" applyAlignment="1">
      <alignment horizontal="right" vertical="center" wrapText="1"/>
    </xf>
    <xf numFmtId="0" fontId="63" fillId="9" borderId="19" xfId="0" applyFont="1" applyFill="1" applyBorder="1" applyAlignment="1">
      <alignment horizontal="center" vertical="center" wrapText="1"/>
    </xf>
    <xf numFmtId="170" fontId="63" fillId="9" borderId="19" xfId="0" applyNumberFormat="1" applyFont="1" applyFill="1" applyBorder="1" applyAlignment="1">
      <alignment horizontal="center" vertical="center"/>
    </xf>
    <xf numFmtId="0" fontId="63" fillId="9" borderId="19" xfId="0" applyFont="1" applyFill="1" applyBorder="1" applyAlignment="1">
      <alignment horizontal="center" vertical="center"/>
    </xf>
    <xf numFmtId="0" fontId="22" fillId="5" borderId="4" xfId="7" applyFont="1" applyFill="1" applyBorder="1" applyAlignment="1">
      <alignment horizontal="center" vertical="center" wrapText="1"/>
    </xf>
    <xf numFmtId="0" fontId="22" fillId="5" borderId="4" xfId="7" applyFont="1" applyFill="1" applyBorder="1" applyAlignment="1">
      <alignment horizontal="left" vertical="center" wrapText="1"/>
    </xf>
    <xf numFmtId="0" fontId="67" fillId="5" borderId="1" xfId="7" applyFont="1" applyFill="1" applyBorder="1" applyAlignment="1">
      <alignment horizontal="center" vertical="center" wrapText="1"/>
    </xf>
    <xf numFmtId="49" fontId="67" fillId="5" borderId="1" xfId="7" applyNumberFormat="1" applyFont="1" applyFill="1" applyBorder="1" applyAlignment="1" applyProtection="1">
      <alignment horizontal="left" vertical="center" wrapText="1"/>
      <protection locked="0"/>
    </xf>
    <xf numFmtId="0" fontId="25" fillId="0" borderId="1" xfId="0" applyFont="1" applyBorder="1" applyAlignment="1">
      <alignment horizontal="center" vertical="center" wrapText="1"/>
    </xf>
    <xf numFmtId="0" fontId="22" fillId="4" borderId="1" xfId="7" applyFont="1" applyFill="1" applyBorder="1" applyAlignment="1">
      <alignment horizontal="center" vertical="center" wrapText="1"/>
    </xf>
    <xf numFmtId="0" fontId="22" fillId="5" borderId="1" xfId="7" applyFont="1" applyFill="1" applyBorder="1" applyAlignment="1">
      <alignment horizontal="center" vertical="center" wrapText="1"/>
    </xf>
    <xf numFmtId="49" fontId="66" fillId="2" borderId="1" xfId="7" applyNumberFormat="1" applyFont="1" applyFill="1" applyBorder="1" applyAlignment="1" applyProtection="1">
      <alignment horizontal="left" vertical="center" wrapText="1"/>
      <protection locked="0"/>
    </xf>
    <xf numFmtId="49" fontId="23" fillId="2" borderId="40" xfId="0" applyNumberFormat="1" applyFont="1" applyFill="1" applyBorder="1" applyAlignment="1" applyProtection="1">
      <alignment vertical="center" wrapText="1"/>
      <protection locked="0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2" fontId="5" fillId="4" borderId="40" xfId="0" applyNumberFormat="1" applyFont="1" applyFill="1" applyBorder="1" applyAlignment="1" applyProtection="1">
      <alignment horizontal="center" vertical="center"/>
      <protection locked="0"/>
    </xf>
    <xf numFmtId="0" fontId="62" fillId="4" borderId="1" xfId="0" applyFont="1" applyFill="1" applyBorder="1" applyAlignment="1" applyProtection="1">
      <alignment horizontal="center" vertical="center" wrapText="1"/>
      <protection locked="0"/>
    </xf>
    <xf numFmtId="0" fontId="66" fillId="0" borderId="1" xfId="7" applyFont="1" applyBorder="1" applyAlignment="1" applyProtection="1">
      <alignment horizontal="center" vertical="center" wrapText="1"/>
      <protection locked="0"/>
    </xf>
    <xf numFmtId="0" fontId="25" fillId="2" borderId="1" xfId="0" applyFont="1" applyFill="1" applyBorder="1" applyAlignment="1">
      <alignment horizontal="center" vertical="center"/>
    </xf>
    <xf numFmtId="49" fontId="23" fillId="2" borderId="1" xfId="257" applyNumberFormat="1" applyFont="1" applyFill="1" applyBorder="1" applyAlignment="1" applyProtection="1">
      <alignment horizontal="left" vertical="center" wrapText="1"/>
      <protection locked="0"/>
    </xf>
    <xf numFmtId="4" fontId="23" fillId="2" borderId="1" xfId="7" applyNumberFormat="1" applyFont="1" applyFill="1" applyBorder="1" applyAlignment="1" applyProtection="1">
      <alignment horizontal="center" vertical="center" wrapText="1"/>
      <protection locked="0"/>
    </xf>
    <xf numFmtId="0" fontId="23" fillId="0" borderId="1" xfId="7" applyFont="1" applyBorder="1" applyAlignment="1">
      <alignment horizontal="center" vertical="center"/>
    </xf>
    <xf numFmtId="49" fontId="23" fillId="2" borderId="1" xfId="0" applyNumberFormat="1" applyFont="1" applyFill="1" applyBorder="1" applyAlignment="1" applyProtection="1">
      <alignment vertical="center" wrapText="1"/>
      <protection locked="0"/>
    </xf>
    <xf numFmtId="0" fontId="28" fillId="0" borderId="1" xfId="0" applyFont="1" applyBorder="1" applyAlignment="1">
      <alignment vertical="center"/>
    </xf>
    <xf numFmtId="0" fontId="22" fillId="0" borderId="4" xfId="7" applyFont="1" applyBorder="1" applyAlignment="1">
      <alignment horizontal="center" vertical="center"/>
    </xf>
    <xf numFmtId="0" fontId="22" fillId="2" borderId="4" xfId="0" applyFont="1" applyFill="1" applyBorder="1" applyAlignment="1">
      <alignment vertical="center" wrapText="1"/>
    </xf>
    <xf numFmtId="0" fontId="25" fillId="0" borderId="4" xfId="0" applyFont="1" applyBorder="1" applyAlignment="1">
      <alignment vertical="center"/>
    </xf>
    <xf numFmtId="49" fontId="66" fillId="2" borderId="4" xfId="7" applyNumberFormat="1" applyFont="1" applyFill="1" applyBorder="1" applyAlignment="1" applyProtection="1">
      <alignment horizontal="center" vertical="center" wrapText="1"/>
      <protection locked="0"/>
    </xf>
    <xf numFmtId="164" fontId="22" fillId="0" borderId="1" xfId="0" applyNumberFormat="1" applyFont="1" applyBorder="1" applyAlignment="1" applyProtection="1">
      <alignment vertical="center" wrapText="1"/>
      <protection locked="0"/>
    </xf>
    <xf numFmtId="164" fontId="23" fillId="2" borderId="4" xfId="7" applyNumberFormat="1" applyFont="1" applyFill="1" applyBorder="1" applyAlignment="1" applyProtection="1">
      <alignment horizontal="right" vertical="center" wrapText="1"/>
      <protection locked="0"/>
    </xf>
    <xf numFmtId="3" fontId="28" fillId="0" borderId="1" xfId="0" applyNumberFormat="1" applyFont="1" applyBorder="1" applyAlignment="1" applyProtection="1">
      <alignment horizontal="center" vertical="center"/>
      <protection locked="0"/>
    </xf>
    <xf numFmtId="49" fontId="76" fillId="2" borderId="1" xfId="8" applyNumberFormat="1" applyFont="1" applyFill="1" applyBorder="1" applyAlignment="1" applyProtection="1">
      <alignment horizontal="center" vertical="center" wrapText="1"/>
      <protection locked="0"/>
    </xf>
    <xf numFmtId="0" fontId="25" fillId="2" borderId="40" xfId="0" applyFont="1" applyFill="1" applyBorder="1" applyAlignment="1">
      <alignment vertical="center" wrapText="1"/>
    </xf>
    <xf numFmtId="0" fontId="25" fillId="2" borderId="40" xfId="0" applyFont="1" applyFill="1" applyBorder="1" applyAlignment="1">
      <alignment horizontal="left" vertical="center" wrapText="1"/>
    </xf>
    <xf numFmtId="49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23" fillId="2" borderId="4" xfId="0" applyFont="1" applyFill="1" applyBorder="1" applyAlignment="1" applyProtection="1">
      <alignment horizontal="center" vertical="center" wrapText="1"/>
      <protection locked="0"/>
    </xf>
    <xf numFmtId="0" fontId="25" fillId="2" borderId="1" xfId="0" applyFont="1" applyFill="1" applyBorder="1" applyAlignment="1">
      <alignment horizontal="center" vertical="center" wrapText="1"/>
    </xf>
    <xf numFmtId="0" fontId="25" fillId="2" borderId="41" xfId="0" applyFont="1" applyFill="1" applyBorder="1" applyAlignment="1">
      <alignment horizontal="left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3" fillId="2" borderId="40" xfId="0" applyNumberFormat="1" applyFont="1" applyFill="1" applyBorder="1" applyAlignment="1">
      <alignment horizontal="left" vertical="center" wrapText="1"/>
    </xf>
    <xf numFmtId="49" fontId="23" fillId="7" borderId="1" xfId="0" applyNumberFormat="1" applyFont="1" applyFill="1" applyBorder="1" applyAlignment="1" applyProtection="1">
      <alignment horizontal="center" vertical="center" wrapText="1"/>
      <protection locked="0"/>
    </xf>
    <xf numFmtId="3" fontId="2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3" fillId="2" borderId="1" xfId="8" applyNumberFormat="1" applyFont="1" applyFill="1" applyBorder="1" applyAlignment="1" applyProtection="1">
      <alignment horizontal="center" vertical="center" wrapText="1"/>
      <protection locked="0"/>
    </xf>
    <xf numFmtId="49" fontId="77" fillId="42" borderId="50" xfId="16" applyNumberFormat="1" applyFont="1" applyFill="1" applyBorder="1" applyAlignment="1" applyProtection="1">
      <alignment horizontal="center" vertical="center" wrapText="1"/>
      <protection locked="0"/>
    </xf>
    <xf numFmtId="166" fontId="77" fillId="42" borderId="50" xfId="16" applyFont="1" applyFill="1" applyBorder="1" applyAlignment="1" applyProtection="1">
      <alignment horizontal="center" vertical="center" wrapText="1"/>
      <protection locked="0"/>
    </xf>
    <xf numFmtId="49" fontId="25" fillId="42" borderId="50" xfId="16" applyNumberFormat="1" applyFont="1" applyFill="1" applyBorder="1" applyAlignment="1" applyProtection="1">
      <alignment horizontal="center" vertical="center" wrapText="1"/>
      <protection locked="0"/>
    </xf>
    <xf numFmtId="166" fontId="25" fillId="42" borderId="50" xfId="16" applyFont="1" applyFill="1" applyBorder="1" applyAlignment="1" applyProtection="1">
      <alignment horizontal="center" vertical="center" wrapText="1"/>
      <protection locked="0"/>
    </xf>
    <xf numFmtId="0" fontId="23" fillId="2" borderId="40" xfId="0" applyFont="1" applyFill="1" applyBorder="1" applyAlignment="1" applyProtection="1">
      <alignment horizontal="left" vertical="center" wrapText="1"/>
      <protection locked="0"/>
    </xf>
    <xf numFmtId="0" fontId="23" fillId="8" borderId="51" xfId="0" applyFont="1" applyFill="1" applyBorder="1" applyAlignment="1">
      <alignment horizontal="center" vertical="center"/>
    </xf>
    <xf numFmtId="49" fontId="22" fillId="2" borderId="21" xfId="0" applyNumberFormat="1" applyFont="1" applyFill="1" applyBorder="1" applyAlignment="1" applyProtection="1">
      <alignment vertical="center" wrapText="1"/>
      <protection locked="0"/>
    </xf>
    <xf numFmtId="49" fontId="23" fillId="2" borderId="21" xfId="0" applyNumberFormat="1" applyFont="1" applyFill="1" applyBorder="1" applyAlignment="1" applyProtection="1">
      <alignment horizontal="center" vertical="center" wrapText="1"/>
      <protection locked="0"/>
    </xf>
    <xf numFmtId="49" fontId="23" fillId="2" borderId="21" xfId="0" applyNumberFormat="1" applyFont="1" applyFill="1" applyBorder="1" applyAlignment="1">
      <alignment horizontal="center" vertical="center" wrapText="1"/>
    </xf>
    <xf numFmtId="0" fontId="25" fillId="2" borderId="21" xfId="0" applyFont="1" applyFill="1" applyBorder="1" applyAlignment="1">
      <alignment horizontal="center" vertical="center"/>
    </xf>
    <xf numFmtId="3" fontId="23" fillId="2" borderId="21" xfId="0" applyNumberFormat="1" applyFont="1" applyFill="1" applyBorder="1" applyAlignment="1" applyProtection="1">
      <alignment horizontal="center" vertical="center" wrapText="1"/>
      <protection locked="0"/>
    </xf>
    <xf numFmtId="0" fontId="25" fillId="2" borderId="52" xfId="0" applyFont="1" applyFill="1" applyBorder="1" applyAlignment="1">
      <alignment horizontal="left" vertical="center" wrapText="1"/>
    </xf>
    <xf numFmtId="0" fontId="23" fillId="6" borderId="4" xfId="0" applyFont="1" applyFill="1" applyBorder="1" applyAlignment="1">
      <alignment horizontal="center" vertical="center" wrapText="1"/>
    </xf>
    <xf numFmtId="49" fontId="75" fillId="4" borderId="4" xfId="0" applyNumberFormat="1" applyFont="1" applyFill="1" applyBorder="1" applyAlignment="1" applyProtection="1">
      <alignment horizontal="left" vertical="center" wrapText="1"/>
      <protection locked="0"/>
    </xf>
    <xf numFmtId="49" fontId="23" fillId="0" borderId="4" xfId="0" applyNumberFormat="1" applyFont="1" applyBorder="1" applyAlignment="1" applyProtection="1">
      <alignment horizontal="center" vertical="center" wrapText="1"/>
      <protection locked="0"/>
    </xf>
    <xf numFmtId="49" fontId="32" fillId="0" borderId="4" xfId="0" applyNumberFormat="1" applyFont="1" applyBorder="1" applyAlignment="1" applyProtection="1">
      <alignment horizontal="center" vertical="center" wrapText="1"/>
      <protection locked="0"/>
    </xf>
    <xf numFmtId="49" fontId="23" fillId="5" borderId="4" xfId="0" applyNumberFormat="1" applyFont="1" applyFill="1" applyBorder="1" applyAlignment="1" applyProtection="1">
      <alignment horizontal="center" vertical="center" wrapText="1"/>
      <protection locked="0"/>
    </xf>
    <xf numFmtId="14" fontId="23" fillId="0" borderId="1" xfId="0" applyNumberFormat="1" applyFont="1" applyBorder="1" applyAlignment="1" applyProtection="1">
      <alignment horizontal="center" vertical="center" wrapText="1"/>
      <protection locked="0"/>
    </xf>
    <xf numFmtId="0" fontId="73" fillId="0" borderId="4" xfId="0" applyFont="1" applyBorder="1" applyAlignment="1">
      <alignment horizontal="center" vertical="center" wrapText="1"/>
    </xf>
    <xf numFmtId="49" fontId="32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23" fillId="6" borderId="1" xfId="0" applyFont="1" applyFill="1" applyBorder="1" applyAlignment="1">
      <alignment horizontal="center" vertical="center" wrapText="1"/>
    </xf>
    <xf numFmtId="49" fontId="75" fillId="4" borderId="1" xfId="0" applyNumberFormat="1" applyFont="1" applyFill="1" applyBorder="1" applyAlignment="1" applyProtection="1">
      <alignment horizontal="left" vertical="center" wrapText="1"/>
      <protection locked="0"/>
    </xf>
    <xf numFmtId="49" fontId="38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2" fillId="0" borderId="1" xfId="0" applyNumberFormat="1" applyFont="1" applyBorder="1" applyAlignment="1" applyProtection="1">
      <alignment horizontal="center" vertical="center" wrapText="1"/>
      <protection locked="0"/>
    </xf>
    <xf numFmtId="49" fontId="23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73" fillId="0" borderId="1" xfId="0" applyFont="1" applyBorder="1" applyAlignment="1">
      <alignment horizontal="center" vertical="center" wrapText="1"/>
    </xf>
    <xf numFmtId="49" fontId="39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32" fillId="2" borderId="1" xfId="2" applyNumberFormat="1" applyFont="1" applyFill="1" applyBorder="1" applyAlignment="1" applyProtection="1">
      <alignment horizontal="center" vertical="center"/>
      <protection locked="0"/>
    </xf>
    <xf numFmtId="49" fontId="3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1" fillId="0" borderId="1" xfId="0" applyFont="1" applyBorder="1" applyAlignment="1">
      <alignment horizontal="center" vertical="center" wrapText="1"/>
    </xf>
    <xf numFmtId="49" fontId="79" fillId="0" borderId="1" xfId="0" applyNumberFormat="1" applyFont="1" applyBorder="1" applyAlignment="1" applyProtection="1">
      <alignment horizontal="center" vertical="center" wrapText="1"/>
      <protection locked="0"/>
    </xf>
    <xf numFmtId="171" fontId="32" fillId="2" borderId="1" xfId="79" applyNumberFormat="1" applyFont="1" applyFill="1" applyBorder="1" applyAlignment="1" applyProtection="1">
      <alignment horizontal="center" vertical="center"/>
      <protection locked="0"/>
    </xf>
    <xf numFmtId="171" fontId="32" fillId="0" borderId="1" xfId="79" applyNumberFormat="1" applyFont="1" applyBorder="1" applyAlignment="1" applyProtection="1">
      <alignment horizontal="center" vertical="center"/>
      <protection locked="0"/>
    </xf>
    <xf numFmtId="49" fontId="75" fillId="4" borderId="1" xfId="0" applyNumberFormat="1" applyFont="1" applyFill="1" applyBorder="1" applyAlignment="1" applyProtection="1">
      <alignment vertical="center" wrapText="1"/>
      <protection locked="0"/>
    </xf>
    <xf numFmtId="14" fontId="23" fillId="0" borderId="6" xfId="0" applyNumberFormat="1" applyFont="1" applyBorder="1" applyAlignment="1" applyProtection="1">
      <alignment horizontal="center" vertical="center"/>
      <protection locked="0"/>
    </xf>
    <xf numFmtId="49" fontId="23" fillId="2" borderId="6" xfId="0" applyNumberFormat="1" applyFont="1" applyFill="1" applyBorder="1" applyAlignment="1" applyProtection="1">
      <alignment horizontal="center" vertical="center" wrapText="1"/>
      <protection locked="0"/>
    </xf>
    <xf numFmtId="0" fontId="64" fillId="4" borderId="1" xfId="0" applyFont="1" applyFill="1" applyBorder="1" applyAlignment="1">
      <alignment vertical="center" wrapText="1"/>
    </xf>
    <xf numFmtId="14" fontId="23" fillId="0" borderId="1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>
      <alignment horizontal="center" vertical="center" wrapText="1"/>
    </xf>
    <xf numFmtId="0" fontId="75" fillId="4" borderId="4" xfId="0" applyFont="1" applyFill="1" applyBorder="1" applyAlignment="1">
      <alignment horizontal="left" vertical="center"/>
    </xf>
    <xf numFmtId="0" fontId="38" fillId="2" borderId="1" xfId="0" applyFont="1" applyFill="1" applyBorder="1" applyAlignment="1">
      <alignment horizontal="center" vertical="center"/>
    </xf>
    <xf numFmtId="0" fontId="75" fillId="4" borderId="1" xfId="0" applyFont="1" applyFill="1" applyBorder="1" applyAlignment="1">
      <alignment horizontal="left" vertical="center"/>
    </xf>
    <xf numFmtId="0" fontId="64" fillId="4" borderId="1" xfId="0" applyFont="1" applyFill="1" applyBorder="1" applyAlignment="1">
      <alignment horizontal="left" vertical="center" wrapText="1"/>
    </xf>
    <xf numFmtId="0" fontId="64" fillId="2" borderId="1" xfId="0" applyFont="1" applyFill="1" applyBorder="1" applyAlignment="1">
      <alignment horizontal="center" vertical="center" wrapText="1"/>
    </xf>
    <xf numFmtId="0" fontId="65" fillId="2" borderId="1" xfId="0" applyFont="1" applyFill="1" applyBorder="1" applyAlignment="1">
      <alignment horizontal="center" vertical="center" wrapText="1"/>
    </xf>
    <xf numFmtId="3" fontId="23" fillId="0" borderId="1" xfId="0" applyNumberFormat="1" applyFont="1" applyBorder="1" applyAlignment="1" applyProtection="1">
      <alignment horizontal="left" vertical="center"/>
      <protection locked="0"/>
    </xf>
    <xf numFmtId="0" fontId="75" fillId="4" borderId="1" xfId="0" applyFont="1" applyFill="1" applyBorder="1" applyAlignment="1">
      <alignment horizontal="left" vertical="center" wrapText="1"/>
    </xf>
    <xf numFmtId="0" fontId="75" fillId="4" borderId="6" xfId="0" applyFont="1" applyFill="1" applyBorder="1" applyAlignment="1">
      <alignment horizontal="left" vertical="center"/>
    </xf>
    <xf numFmtId="0" fontId="38" fillId="2" borderId="6" xfId="0" applyFont="1" applyFill="1" applyBorder="1" applyAlignment="1">
      <alignment horizontal="center" vertical="center"/>
    </xf>
    <xf numFmtId="49" fontId="23" fillId="0" borderId="6" xfId="0" applyNumberFormat="1" applyFont="1" applyBorder="1" applyAlignment="1" applyProtection="1">
      <alignment horizontal="center" vertical="center" wrapText="1"/>
      <protection locked="0"/>
    </xf>
    <xf numFmtId="0" fontId="23" fillId="0" borderId="6" xfId="0" applyFont="1" applyBorder="1" applyAlignment="1">
      <alignment horizontal="center" vertical="center"/>
    </xf>
    <xf numFmtId="0" fontId="38" fillId="4" borderId="1" xfId="0" applyFont="1" applyFill="1" applyBorder="1" applyAlignment="1">
      <alignment horizontal="left" vertical="center"/>
    </xf>
    <xf numFmtId="49" fontId="70" fillId="0" borderId="1" xfId="0" applyNumberFormat="1" applyFont="1" applyBorder="1" applyAlignment="1" applyProtection="1">
      <alignment horizontal="center" vertical="center" wrapText="1"/>
      <protection locked="0"/>
    </xf>
    <xf numFmtId="14" fontId="70" fillId="0" borderId="1" xfId="0" applyNumberFormat="1" applyFont="1" applyBorder="1" applyAlignment="1" applyProtection="1">
      <alignment horizontal="center" vertical="center"/>
      <protection locked="0"/>
    </xf>
    <xf numFmtId="49" fontId="70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69" fillId="2" borderId="1" xfId="0" applyFont="1" applyFill="1" applyBorder="1" applyAlignment="1">
      <alignment horizontal="center" vertical="center" wrapText="1"/>
    </xf>
    <xf numFmtId="0" fontId="70" fillId="0" borderId="1" xfId="0" applyFont="1" applyBorder="1" applyAlignment="1">
      <alignment horizontal="center" vertical="center" wrapText="1"/>
    </xf>
    <xf numFmtId="49" fontId="70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>
      <alignment horizontal="center" vertical="center" wrapText="1"/>
    </xf>
    <xf numFmtId="0" fontId="78" fillId="0" borderId="1" xfId="0" applyFont="1" applyBorder="1" applyAlignment="1">
      <alignment horizontal="center" vertical="center"/>
    </xf>
    <xf numFmtId="0" fontId="78" fillId="0" borderId="1" xfId="0" applyFont="1" applyBorder="1" applyAlignment="1">
      <alignment vertical="center"/>
    </xf>
    <xf numFmtId="0" fontId="78" fillId="2" borderId="1" xfId="0" applyFont="1" applyFill="1" applyBorder="1" applyAlignment="1">
      <alignment vertical="center" wrapText="1"/>
    </xf>
    <xf numFmtId="0" fontId="32" fillId="0" borderId="1" xfId="0" applyFont="1" applyBorder="1" applyAlignment="1">
      <alignment vertical="center"/>
    </xf>
    <xf numFmtId="0" fontId="32" fillId="2" borderId="1" xfId="0" applyFont="1" applyFill="1" applyBorder="1" applyAlignment="1">
      <alignment vertical="center"/>
    </xf>
    <xf numFmtId="14" fontId="23" fillId="0" borderId="1" xfId="0" applyNumberFormat="1" applyFont="1" applyBorder="1" applyAlignment="1">
      <alignment horizontal="center" vertical="center"/>
    </xf>
    <xf numFmtId="0" fontId="32" fillId="2" borderId="1" xfId="0" applyFont="1" applyFill="1" applyBorder="1" applyAlignment="1">
      <alignment vertical="center" wrapText="1"/>
    </xf>
    <xf numFmtId="0" fontId="69" fillId="4" borderId="1" xfId="0" applyFont="1" applyFill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2" fillId="43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0" xfId="0" applyFont="1" applyFill="1" applyAlignment="1">
      <alignment horizontal="center" vertical="center" wrapText="1"/>
    </xf>
    <xf numFmtId="49" fontId="80" fillId="0" borderId="0" xfId="0" applyNumberFormat="1" applyFont="1" applyAlignment="1" applyProtection="1">
      <alignment horizontal="center" vertical="center" wrapText="1"/>
      <protection locked="0"/>
    </xf>
    <xf numFmtId="49" fontId="4" fillId="0" borderId="0" xfId="0" applyNumberFormat="1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3" fontId="4" fillId="0" borderId="0" xfId="0" applyNumberFormat="1" applyFont="1" applyAlignment="1" applyProtection="1">
      <alignment horizontal="center" vertical="center"/>
      <protection locked="0"/>
    </xf>
    <xf numFmtId="14" fontId="4" fillId="0" borderId="0" xfId="0" applyNumberFormat="1" applyFont="1" applyAlignment="1" applyProtection="1">
      <alignment horizontal="center" vertical="center"/>
      <protection locked="0"/>
    </xf>
    <xf numFmtId="49" fontId="4" fillId="0" borderId="0" xfId="0" applyNumberFormat="1" applyFont="1" applyAlignment="1" applyProtection="1">
      <alignment horizontal="center" vertical="center"/>
      <protection locked="0"/>
    </xf>
    <xf numFmtId="14" fontId="4" fillId="0" borderId="0" xfId="0" applyNumberFormat="1" applyFont="1" applyAlignment="1" applyProtection="1">
      <alignment horizontal="center" vertical="center" wrapText="1"/>
      <protection locked="0"/>
    </xf>
    <xf numFmtId="164" fontId="4" fillId="0" borderId="0" xfId="2" applyNumberFormat="1" applyFont="1" applyFill="1" applyBorder="1" applyAlignment="1" applyProtection="1">
      <alignment horizontal="center" vertical="center"/>
      <protection locked="0"/>
    </xf>
    <xf numFmtId="164" fontId="81" fillId="0" borderId="0" xfId="7" applyNumberFormat="1" applyFont="1" applyAlignment="1" applyProtection="1">
      <alignment horizontal="center" vertical="center" wrapText="1"/>
      <protection locked="0"/>
    </xf>
    <xf numFmtId="49" fontId="4" fillId="2" borderId="0" xfId="0" applyNumberFormat="1" applyFont="1" applyFill="1" applyAlignment="1" applyProtection="1">
      <alignment horizontal="center" vertical="center" wrapText="1"/>
      <protection locked="0"/>
    </xf>
    <xf numFmtId="0" fontId="4" fillId="0" borderId="0" xfId="5" applyFont="1" applyAlignment="1">
      <alignment horizontal="center" vertical="center" wrapText="1"/>
    </xf>
    <xf numFmtId="0" fontId="82" fillId="0" borderId="0" xfId="0" applyFont="1" applyAlignment="1">
      <alignment vertical="center" wrapText="1"/>
    </xf>
    <xf numFmtId="164" fontId="23" fillId="5" borderId="1" xfId="0" applyNumberFormat="1" applyFont="1" applyFill="1" applyBorder="1" applyAlignment="1">
      <alignment vertical="center" wrapText="1"/>
    </xf>
    <xf numFmtId="44" fontId="22" fillId="2" borderId="2" xfId="0" applyNumberFormat="1" applyFont="1" applyFill="1" applyBorder="1" applyAlignment="1">
      <alignment vertical="center"/>
    </xf>
    <xf numFmtId="0" fontId="22" fillId="0" borderId="1" xfId="0" applyFont="1" applyBorder="1" applyAlignment="1">
      <alignment horizontal="left" vertical="center"/>
    </xf>
    <xf numFmtId="44" fontId="23" fillId="0" borderId="12" xfId="0" applyNumberFormat="1" applyFont="1" applyBorder="1" applyAlignment="1">
      <alignment vertical="center"/>
    </xf>
    <xf numFmtId="0" fontId="23" fillId="0" borderId="6" xfId="0" applyFont="1" applyBorder="1" applyAlignment="1">
      <alignment vertical="center"/>
    </xf>
    <xf numFmtId="44" fontId="22" fillId="0" borderId="12" xfId="0" applyNumberFormat="1" applyFont="1" applyBorder="1" applyAlignment="1">
      <alignment vertical="center"/>
    </xf>
    <xf numFmtId="8" fontId="23" fillId="0" borderId="2" xfId="0" applyNumberFormat="1" applyFont="1" applyBorder="1" applyAlignment="1">
      <alignment vertical="center"/>
    </xf>
    <xf numFmtId="44" fontId="23" fillId="2" borderId="12" xfId="0" applyNumberFormat="1" applyFont="1" applyFill="1" applyBorder="1" applyAlignment="1">
      <alignment vertical="center"/>
    </xf>
    <xf numFmtId="8" fontId="22" fillId="0" borderId="12" xfId="0" applyNumberFormat="1" applyFont="1" applyBorder="1" applyAlignment="1">
      <alignment vertical="center"/>
    </xf>
    <xf numFmtId="0" fontId="22" fillId="5" borderId="11" xfId="0" applyFont="1" applyFill="1" applyBorder="1" applyAlignment="1">
      <alignment vertical="center"/>
    </xf>
    <xf numFmtId="44" fontId="22" fillId="5" borderId="11" xfId="0" applyNumberFormat="1" applyFont="1" applyFill="1" applyBorder="1" applyAlignment="1">
      <alignment vertical="center"/>
    </xf>
    <xf numFmtId="170" fontId="37" fillId="0" borderId="19" xfId="0" applyNumberFormat="1" applyFont="1" applyBorder="1" applyAlignment="1">
      <alignment horizontal="center" vertical="center"/>
    </xf>
    <xf numFmtId="0" fontId="37" fillId="0" borderId="19" xfId="0" applyFont="1" applyBorder="1" applyAlignment="1">
      <alignment horizontal="center" vertical="center"/>
    </xf>
    <xf numFmtId="170" fontId="3" fillId="0" borderId="19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/>
    </xf>
    <xf numFmtId="0" fontId="76" fillId="2" borderId="1" xfId="81" applyFont="1" applyFill="1" applyBorder="1" applyAlignment="1">
      <alignment horizontal="center" vertical="center"/>
    </xf>
    <xf numFmtId="49" fontId="76" fillId="2" borderId="4" xfId="81" applyNumberFormat="1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center" vertical="center"/>
    </xf>
    <xf numFmtId="0" fontId="23" fillId="4" borderId="8" xfId="0" applyFont="1" applyFill="1" applyBorder="1" applyAlignment="1">
      <alignment horizontal="center" vertical="center"/>
    </xf>
    <xf numFmtId="49" fontId="76" fillId="2" borderId="1" xfId="81" applyNumberFormat="1" applyFont="1" applyFill="1" applyBorder="1" applyAlignment="1">
      <alignment horizontal="center" vertical="center"/>
    </xf>
    <xf numFmtId="0" fontId="23" fillId="4" borderId="2" xfId="0" applyFont="1" applyFill="1" applyBorder="1" applyAlignment="1">
      <alignment horizontal="center" vertical="center"/>
    </xf>
    <xf numFmtId="49" fontId="6" fillId="2" borderId="1" xfId="81" applyNumberFormat="1" applyFill="1" applyBorder="1" applyAlignment="1">
      <alignment horizontal="center" vertical="center"/>
    </xf>
    <xf numFmtId="0" fontId="25" fillId="4" borderId="1" xfId="0" applyFont="1" applyFill="1" applyBorder="1" applyAlignment="1">
      <alignment horizontal="center" vertical="center"/>
    </xf>
    <xf numFmtId="0" fontId="76" fillId="2" borderId="1" xfId="81" applyFont="1" applyFill="1" applyBorder="1" applyAlignment="1">
      <alignment horizontal="center" vertical="center" wrapText="1"/>
    </xf>
    <xf numFmtId="49" fontId="23" fillId="4" borderId="1" xfId="8" applyNumberFormat="1" applyFont="1" applyFill="1" applyBorder="1" applyAlignment="1" applyProtection="1">
      <alignment horizontal="center" vertical="center" wrapText="1"/>
      <protection locked="0"/>
    </xf>
    <xf numFmtId="0" fontId="23" fillId="4" borderId="3" xfId="0" applyFont="1" applyFill="1" applyBorder="1" applyAlignment="1">
      <alignment horizontal="center" vertical="center"/>
    </xf>
    <xf numFmtId="0" fontId="23" fillId="4" borderId="21" xfId="0" applyFont="1" applyFill="1" applyBorder="1" applyAlignment="1">
      <alignment horizontal="center" vertical="center"/>
    </xf>
    <xf numFmtId="3" fontId="23" fillId="0" borderId="1" xfId="0" quotePrefix="1" applyNumberFormat="1" applyFont="1" applyBorder="1" applyAlignment="1" applyProtection="1">
      <alignment horizontal="center" vertical="center"/>
      <protection locked="0"/>
    </xf>
    <xf numFmtId="0" fontId="23" fillId="0" borderId="1" xfId="0" quotePrefix="1" applyFont="1" applyBorder="1" applyAlignment="1" applyProtection="1">
      <alignment horizontal="center" vertical="center"/>
      <protection locked="0"/>
    </xf>
    <xf numFmtId="14" fontId="70" fillId="0" borderId="1" xfId="0" applyNumberFormat="1" applyFont="1" applyBorder="1" applyAlignment="1" applyProtection="1">
      <alignment horizontal="center" vertical="center" wrapText="1"/>
      <protection locked="0"/>
    </xf>
    <xf numFmtId="49" fontId="70" fillId="41" borderId="1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1" xfId="0" applyFont="1" applyBorder="1" applyAlignment="1">
      <alignment vertical="center"/>
    </xf>
    <xf numFmtId="49" fontId="66" fillId="0" borderId="1" xfId="7" applyNumberFormat="1" applyFont="1" applyBorder="1" applyAlignment="1" applyProtection="1">
      <alignment horizontal="center" vertical="center" wrapText="1"/>
      <protection locked="0"/>
    </xf>
    <xf numFmtId="0" fontId="23" fillId="0" borderId="1" xfId="7" applyFont="1" applyBorder="1" applyAlignment="1" applyProtection="1">
      <alignment horizontal="center" vertical="center" wrapText="1"/>
      <protection locked="0"/>
    </xf>
    <xf numFmtId="4" fontId="25" fillId="0" borderId="1" xfId="0" applyNumberFormat="1" applyFont="1" applyBorder="1" applyAlignment="1">
      <alignment horizontal="center" vertical="center"/>
    </xf>
    <xf numFmtId="49" fontId="25" fillId="0" borderId="1" xfId="7" applyNumberFormat="1" applyFont="1" applyBorder="1" applyAlignment="1" applyProtection="1">
      <alignment horizontal="center" vertical="center" wrapText="1"/>
      <protection locked="0"/>
    </xf>
    <xf numFmtId="4" fontId="23" fillId="0" borderId="1" xfId="0" applyNumberFormat="1" applyFont="1" applyBorder="1" applyAlignment="1">
      <alignment horizontal="center" vertical="center"/>
    </xf>
    <xf numFmtId="49" fontId="23" fillId="0" borderId="1" xfId="7" applyNumberFormat="1" applyFont="1" applyBorder="1" applyAlignment="1" applyProtection="1">
      <alignment horizontal="center" vertical="center" wrapText="1"/>
      <protection locked="0"/>
    </xf>
    <xf numFmtId="164" fontId="66" fillId="0" borderId="1" xfId="7" applyNumberFormat="1" applyFont="1" applyBorder="1" applyAlignment="1" applyProtection="1">
      <alignment horizontal="center" vertical="center" wrapText="1"/>
      <protection locked="0"/>
    </xf>
    <xf numFmtId="164" fontId="23" fillId="0" borderId="1" xfId="7" applyNumberFormat="1" applyFont="1" applyBorder="1" applyAlignment="1" applyProtection="1">
      <alignment horizontal="center" vertical="center" wrapText="1"/>
      <protection locked="0"/>
    </xf>
    <xf numFmtId="49" fontId="84" fillId="0" borderId="1" xfId="7" applyNumberFormat="1" applyFont="1" applyBorder="1" applyAlignment="1" applyProtection="1">
      <alignment horizontal="center" vertical="center" wrapText="1"/>
      <protection locked="0"/>
    </xf>
    <xf numFmtId="49" fontId="74" fillId="0" borderId="1" xfId="7" applyNumberFormat="1" applyFont="1" applyBorder="1" applyAlignment="1" applyProtection="1">
      <alignment horizontal="center" vertical="center" wrapText="1"/>
      <protection locked="0"/>
    </xf>
    <xf numFmtId="0" fontId="32" fillId="2" borderId="1" xfId="7" applyFont="1" applyFill="1" applyBorder="1" applyAlignment="1" applyProtection="1">
      <alignment horizontal="center" vertical="center" wrapText="1"/>
      <protection locked="0"/>
    </xf>
    <xf numFmtId="49" fontId="32" fillId="2" borderId="1" xfId="0" applyNumberFormat="1" applyFont="1" applyFill="1" applyBorder="1" applyAlignment="1">
      <alignment vertical="center" wrapText="1"/>
    </xf>
    <xf numFmtId="49" fontId="66" fillId="2" borderId="1" xfId="165" applyNumberFormat="1" applyFont="1" applyFill="1" applyBorder="1" applyAlignment="1" applyProtection="1">
      <alignment horizontal="center" vertical="center" wrapText="1"/>
      <protection locked="0"/>
    </xf>
    <xf numFmtId="4" fontId="66" fillId="2" borderId="1" xfId="165" applyNumberFormat="1" applyFont="1" applyFill="1" applyBorder="1" applyAlignment="1" applyProtection="1">
      <alignment horizontal="center" vertical="center" wrapText="1"/>
      <protection locked="0"/>
    </xf>
    <xf numFmtId="0" fontId="66" fillId="2" borderId="1" xfId="165" applyFont="1" applyFill="1" applyBorder="1" applyAlignment="1" applyProtection="1">
      <alignment horizontal="center" vertical="center" wrapText="1"/>
      <protection locked="0"/>
    </xf>
    <xf numFmtId="49" fontId="66" fillId="2" borderId="1" xfId="165" applyNumberFormat="1" applyFont="1" applyFill="1" applyBorder="1" applyAlignment="1" applyProtection="1">
      <alignment horizontal="left" vertical="center" wrapText="1"/>
      <protection locked="0"/>
    </xf>
    <xf numFmtId="49" fontId="23" fillId="2" borderId="2" xfId="0" applyNumberFormat="1" applyFont="1" applyFill="1" applyBorder="1" applyAlignment="1" applyProtection="1">
      <alignment vertical="center" wrapText="1"/>
      <protection locked="0"/>
    </xf>
    <xf numFmtId="164" fontId="23" fillId="2" borderId="2" xfId="0" applyNumberFormat="1" applyFont="1" applyFill="1" applyBorder="1" applyAlignment="1" applyProtection="1">
      <alignment vertical="center" wrapText="1"/>
      <protection locked="0"/>
    </xf>
    <xf numFmtId="0" fontId="23" fillId="2" borderId="1" xfId="165" applyFont="1" applyFill="1" applyBorder="1" applyAlignment="1" applyProtection="1">
      <alignment horizontal="center" vertical="center" wrapText="1"/>
      <protection locked="0"/>
    </xf>
    <xf numFmtId="164" fontId="66" fillId="2" borderId="1" xfId="165" applyNumberFormat="1" applyFont="1" applyFill="1" applyBorder="1" applyAlignment="1" applyProtection="1">
      <alignment horizontal="center" vertical="center" wrapText="1"/>
      <protection locked="0"/>
    </xf>
    <xf numFmtId="0" fontId="25" fillId="0" borderId="1" xfId="0" applyFont="1" applyBorder="1" applyAlignment="1">
      <alignment horizontal="center" vertical="center"/>
    </xf>
    <xf numFmtId="0" fontId="28" fillId="2" borderId="1" xfId="7" applyFont="1" applyFill="1" applyBorder="1" applyAlignment="1" applyProtection="1">
      <alignment horizontal="center" vertical="center" wrapText="1"/>
      <protection locked="0"/>
    </xf>
    <xf numFmtId="2" fontId="5" fillId="4" borderId="2" xfId="0" applyNumberFormat="1" applyFont="1" applyFill="1" applyBorder="1" applyAlignment="1" applyProtection="1">
      <alignment horizontal="center" vertical="center"/>
      <protection locked="0"/>
    </xf>
    <xf numFmtId="0" fontId="0" fillId="4" borderId="1" xfId="0" applyFill="1" applyBorder="1"/>
    <xf numFmtId="0" fontId="23" fillId="0" borderId="1" xfId="0" applyFont="1" applyBorder="1" applyAlignment="1">
      <alignment vertical="center" wrapText="1"/>
    </xf>
    <xf numFmtId="0" fontId="84" fillId="2" borderId="1" xfId="7" applyFont="1" applyFill="1" applyBorder="1" applyAlignment="1" applyProtection="1">
      <alignment horizontal="center" vertical="center" wrapText="1"/>
      <protection locked="0"/>
    </xf>
    <xf numFmtId="164" fontId="23" fillId="2" borderId="2" xfId="0" applyNumberFormat="1" applyFont="1" applyFill="1" applyBorder="1" applyAlignment="1" applyProtection="1">
      <alignment horizontal="right" vertical="center" wrapText="1" indent="2"/>
      <protection locked="0"/>
    </xf>
    <xf numFmtId="49" fontId="66" fillId="0" borderId="2" xfId="7" applyNumberFormat="1" applyFont="1" applyBorder="1" applyAlignment="1" applyProtection="1">
      <alignment horizontal="center" vertical="center" wrapText="1"/>
      <protection locked="0"/>
    </xf>
    <xf numFmtId="4" fontId="66" fillId="0" borderId="1" xfId="7" applyNumberFormat="1" applyFont="1" applyBorder="1" applyAlignment="1" applyProtection="1">
      <alignment horizontal="center" vertical="center" wrapText="1"/>
      <protection locked="0"/>
    </xf>
    <xf numFmtId="49" fontId="86" fillId="2" borderId="1" xfId="165" applyNumberFormat="1" applyFont="1" applyFill="1" applyBorder="1" applyAlignment="1" applyProtection="1">
      <alignment horizontal="center" vertical="center" wrapText="1"/>
      <protection locked="0"/>
    </xf>
    <xf numFmtId="49" fontId="22" fillId="0" borderId="1" xfId="0" applyNumberFormat="1" applyFont="1" applyBorder="1" applyAlignment="1" applyProtection="1">
      <alignment vertical="center" wrapText="1"/>
      <protection locked="0"/>
    </xf>
    <xf numFmtId="0" fontId="37" fillId="0" borderId="1" xfId="0" applyFont="1" applyBorder="1" applyAlignment="1">
      <alignment horizontal="center" vertical="center"/>
    </xf>
    <xf numFmtId="164" fontId="25" fillId="2" borderId="2" xfId="0" applyNumberFormat="1" applyFont="1" applyFill="1" applyBorder="1" applyAlignment="1" applyProtection="1">
      <alignment vertical="center" wrapText="1"/>
      <protection locked="0"/>
    </xf>
    <xf numFmtId="0" fontId="28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22" fillId="2" borderId="1" xfId="0" applyFont="1" applyFill="1" applyBorder="1" applyAlignment="1">
      <alignment vertical="center" wrapText="1"/>
    </xf>
    <xf numFmtId="4" fontId="23" fillId="0" borderId="1" xfId="0" applyNumberFormat="1" applyFont="1" applyBorder="1" applyAlignment="1">
      <alignment horizontal="center" vertical="top" wrapText="1"/>
    </xf>
    <xf numFmtId="4" fontId="22" fillId="0" borderId="1" xfId="0" applyNumberFormat="1" applyFont="1" applyBorder="1" applyAlignment="1">
      <alignment horizontal="center" vertical="top" wrapText="1"/>
    </xf>
    <xf numFmtId="0" fontId="23" fillId="2" borderId="1" xfId="7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horizontal="right" vertical="center"/>
    </xf>
    <xf numFmtId="4" fontId="23" fillId="0" borderId="1" xfId="0" applyNumberFormat="1" applyFont="1" applyBorder="1" applyAlignment="1">
      <alignment horizontal="right" vertical="center"/>
    </xf>
    <xf numFmtId="0" fontId="23" fillId="0" borderId="1" xfId="7" applyFont="1" applyBorder="1" applyAlignment="1">
      <alignment horizontal="center" vertical="center" wrapText="1"/>
    </xf>
    <xf numFmtId="49" fontId="22" fillId="4" borderId="1" xfId="0" applyNumberFormat="1" applyFont="1" applyFill="1" applyBorder="1" applyAlignment="1" applyProtection="1">
      <alignment vertical="center" wrapText="1"/>
      <protection locked="0"/>
    </xf>
    <xf numFmtId="0" fontId="23" fillId="0" borderId="0" xfId="7" applyFont="1" applyAlignment="1" applyProtection="1">
      <alignment horizontal="center" vertical="center" wrapText="1"/>
      <protection locked="0"/>
    </xf>
    <xf numFmtId="49" fontId="23" fillId="0" borderId="0" xfId="7" applyNumberFormat="1" applyFont="1" applyAlignment="1" applyProtection="1">
      <alignment horizontal="center" vertical="center" wrapText="1"/>
      <protection locked="0"/>
    </xf>
    <xf numFmtId="164" fontId="23" fillId="0" borderId="0" xfId="7" applyNumberFormat="1" applyFont="1" applyAlignment="1" applyProtection="1">
      <alignment horizontal="center" vertical="center" wrapText="1"/>
      <protection locked="0"/>
    </xf>
    <xf numFmtId="0" fontId="22" fillId="2" borderId="1" xfId="7" applyFont="1" applyFill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/>
    </xf>
    <xf numFmtId="0" fontId="25" fillId="0" borderId="0" xfId="0" applyFont="1" applyAlignment="1">
      <alignment wrapText="1"/>
    </xf>
    <xf numFmtId="0" fontId="28" fillId="0" borderId="0" xfId="0" applyFont="1" applyAlignment="1">
      <alignment wrapText="1"/>
    </xf>
    <xf numFmtId="164" fontId="7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3" fillId="0" borderId="0" xfId="0" applyFont="1"/>
    <xf numFmtId="0" fontId="23" fillId="0" borderId="0" xfId="0" applyFont="1" applyAlignment="1">
      <alignment horizontal="center"/>
    </xf>
    <xf numFmtId="0" fontId="6" fillId="2" borderId="1" xfId="380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2" fillId="0" borderId="1" xfId="7" applyFont="1" applyBorder="1" applyAlignment="1">
      <alignment horizontal="center" vertical="center"/>
    </xf>
    <xf numFmtId="164" fontId="25" fillId="0" borderId="1" xfId="0" applyNumberFormat="1" applyFont="1" applyBorder="1" applyAlignment="1">
      <alignment horizontal="center" vertical="center" wrapText="1"/>
    </xf>
    <xf numFmtId="49" fontId="67" fillId="2" borderId="1" xfId="7" applyNumberFormat="1" applyFont="1" applyFill="1" applyBorder="1" applyAlignment="1" applyProtection="1">
      <alignment horizontal="center" vertical="center" wrapText="1"/>
      <protection locked="0"/>
    </xf>
    <xf numFmtId="49" fontId="86" fillId="2" borderId="1" xfId="7" applyNumberFormat="1" applyFont="1" applyFill="1" applyBorder="1" applyAlignment="1" applyProtection="1">
      <alignment horizontal="center" vertical="center" wrapText="1"/>
      <protection locked="0"/>
    </xf>
    <xf numFmtId="4" fontId="88" fillId="2" borderId="1" xfId="7" applyNumberFormat="1" applyFont="1" applyFill="1" applyBorder="1" applyAlignment="1" applyProtection="1">
      <alignment horizontal="center" vertical="center" wrapText="1"/>
      <protection locked="0"/>
    </xf>
    <xf numFmtId="0" fontId="67" fillId="2" borderId="1" xfId="7" applyFont="1" applyFill="1" applyBorder="1" applyAlignment="1" applyProtection="1">
      <alignment horizontal="center" vertical="center" wrapText="1"/>
      <protection locked="0"/>
    </xf>
    <xf numFmtId="0" fontId="6" fillId="2" borderId="21" xfId="380" applyFill="1" applyBorder="1" applyAlignment="1">
      <alignment horizontal="center" vertical="center"/>
    </xf>
    <xf numFmtId="0" fontId="26" fillId="44" borderId="1" xfId="0" applyFont="1" applyFill="1" applyBorder="1" applyAlignment="1">
      <alignment horizontal="center" vertical="center" wrapText="1"/>
    </xf>
    <xf numFmtId="0" fontId="22" fillId="0" borderId="0" xfId="7" applyFont="1" applyAlignment="1">
      <alignment horizontal="center" vertical="center"/>
    </xf>
    <xf numFmtId="0" fontId="22" fillId="2" borderId="0" xfId="0" applyFont="1" applyFill="1" applyAlignment="1">
      <alignment vertical="center" wrapText="1"/>
    </xf>
    <xf numFmtId="49" fontId="23" fillId="2" borderId="0" xfId="0" applyNumberFormat="1" applyFont="1" applyFill="1" applyAlignment="1" applyProtection="1">
      <alignment vertical="center" wrapText="1"/>
      <protection locked="0"/>
    </xf>
    <xf numFmtId="49" fontId="66" fillId="2" borderId="0" xfId="7" applyNumberFormat="1" applyFont="1" applyFill="1" applyAlignment="1" applyProtection="1">
      <alignment horizontal="center" vertical="center" wrapText="1"/>
      <protection locked="0"/>
    </xf>
    <xf numFmtId="164" fontId="23" fillId="0" borderId="0" xfId="0" applyNumberFormat="1" applyFont="1" applyAlignment="1">
      <alignment horizontal="center" vertical="center"/>
    </xf>
    <xf numFmtId="0" fontId="23" fillId="2" borderId="40" xfId="0" applyFont="1" applyFill="1" applyBorder="1" applyAlignment="1">
      <alignment horizontal="left" vertical="center" wrapText="1"/>
    </xf>
    <xf numFmtId="0" fontId="28" fillId="0" borderId="0" xfId="0" applyFont="1" applyAlignment="1">
      <alignment vertical="center"/>
    </xf>
    <xf numFmtId="0" fontId="66" fillId="2" borderId="1" xfId="7" applyFont="1" applyFill="1" applyBorder="1" applyAlignment="1">
      <alignment horizontal="center" vertical="center" wrapText="1"/>
    </xf>
    <xf numFmtId="0" fontId="89" fillId="2" borderId="1" xfId="7" applyFont="1" applyFill="1" applyBorder="1" applyAlignment="1" applyProtection="1">
      <alignment horizontal="center" vertical="center" wrapText="1"/>
      <protection locked="0"/>
    </xf>
    <xf numFmtId="49" fontId="91" fillId="2" borderId="1" xfId="7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4" fontId="28" fillId="2" borderId="1" xfId="7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49" fontId="90" fillId="2" borderId="1" xfId="7" applyNumberFormat="1" applyFont="1" applyFill="1" applyBorder="1" applyAlignment="1" applyProtection="1">
      <alignment horizontal="center" vertical="center" wrapText="1"/>
      <protection locked="0"/>
    </xf>
    <xf numFmtId="0" fontId="91" fillId="2" borderId="1" xfId="7" applyFont="1" applyFill="1" applyBorder="1" applyAlignment="1" applyProtection="1">
      <alignment horizontal="center" vertical="center" wrapText="1"/>
      <protection locked="0"/>
    </xf>
    <xf numFmtId="0" fontId="66" fillId="2" borderId="0" xfId="7" applyFont="1" applyFill="1" applyAlignment="1" applyProtection="1">
      <alignment horizontal="center" vertical="center" wrapText="1"/>
      <protection locked="0"/>
    </xf>
    <xf numFmtId="49" fontId="66" fillId="2" borderId="0" xfId="165" applyNumberFormat="1" applyFont="1" applyFill="1" applyAlignment="1" applyProtection="1">
      <alignment horizontal="center" vertical="center" wrapText="1"/>
      <protection locked="0"/>
    </xf>
    <xf numFmtId="0" fontId="23" fillId="2" borderId="0" xfId="7" applyFont="1" applyFill="1" applyAlignment="1" applyProtection="1">
      <alignment horizontal="center" vertical="center" wrapText="1"/>
      <protection locked="0"/>
    </xf>
    <xf numFmtId="0" fontId="25" fillId="2" borderId="0" xfId="0" applyFont="1" applyFill="1" applyAlignment="1">
      <alignment horizontal="center" vertical="center"/>
    </xf>
    <xf numFmtId="49" fontId="6" fillId="2" borderId="1" xfId="380" applyNumberFormat="1" applyFill="1" applyBorder="1" applyAlignment="1">
      <alignment horizontal="center" vertical="center"/>
    </xf>
    <xf numFmtId="49" fontId="66" fillId="0" borderId="9" xfId="7" applyNumberFormat="1" applyFont="1" applyBorder="1" applyAlignment="1" applyProtection="1">
      <alignment horizontal="left" vertical="center" wrapText="1"/>
      <protection locked="0"/>
    </xf>
    <xf numFmtId="49" fontId="23" fillId="0" borderId="6" xfId="7" applyNumberFormat="1" applyFont="1" applyBorder="1" applyAlignment="1" applyProtection="1">
      <alignment horizontal="center" vertical="center" wrapText="1"/>
      <protection locked="0"/>
    </xf>
    <xf numFmtId="4" fontId="23" fillId="0" borderId="6" xfId="7" applyNumberFormat="1" applyFont="1" applyBorder="1" applyAlignment="1" applyProtection="1">
      <alignment horizontal="center" vertical="center" wrapText="1"/>
      <protection locked="0"/>
    </xf>
    <xf numFmtId="0" fontId="23" fillId="0" borderId="6" xfId="7" applyFont="1" applyBorder="1" applyAlignment="1" applyProtection="1">
      <alignment horizontal="center" vertical="center" wrapText="1"/>
      <protection locked="0"/>
    </xf>
    <xf numFmtId="0" fontId="22" fillId="0" borderId="4" xfId="7" applyFont="1" applyBorder="1" applyAlignment="1">
      <alignment horizontal="center" vertical="center" wrapText="1"/>
    </xf>
    <xf numFmtId="0" fontId="22" fillId="0" borderId="1" xfId="7" applyFont="1" applyBorder="1" applyAlignment="1">
      <alignment horizontal="center" vertical="center" wrapText="1"/>
    </xf>
    <xf numFmtId="0" fontId="23" fillId="2" borderId="1" xfId="0" applyFont="1" applyFill="1" applyBorder="1" applyAlignment="1">
      <alignment vertical="center" wrapText="1"/>
    </xf>
    <xf numFmtId="164" fontId="23" fillId="0" borderId="1" xfId="79" applyNumberFormat="1" applyFont="1" applyBorder="1" applyAlignment="1">
      <alignment vertical="center" wrapText="1"/>
    </xf>
    <xf numFmtId="10" fontId="23" fillId="0" borderId="0" xfId="0" applyNumberFormat="1" applyFont="1"/>
    <xf numFmtId="10" fontId="22" fillId="0" borderId="0" xfId="0" applyNumberFormat="1" applyFont="1"/>
    <xf numFmtId="0" fontId="23" fillId="4" borderId="1" xfId="0" applyFont="1" applyFill="1" applyBorder="1" applyAlignment="1">
      <alignment vertical="center" wrapText="1"/>
    </xf>
    <xf numFmtId="0" fontId="22" fillId="0" borderId="1" xfId="0" applyFont="1" applyBorder="1" applyAlignment="1">
      <alignment horizontal="right" vertical="center" wrapText="1"/>
    </xf>
    <xf numFmtId="164" fontId="22" fillId="0" borderId="1" xfId="79" applyNumberFormat="1" applyFont="1" applyBorder="1" applyAlignment="1">
      <alignment vertical="center" wrapText="1"/>
    </xf>
    <xf numFmtId="164" fontId="80" fillId="0" borderId="0" xfId="0" applyNumberFormat="1" applyFont="1" applyAlignment="1">
      <alignment vertical="center" wrapText="1"/>
    </xf>
    <xf numFmtId="0" fontId="25" fillId="2" borderId="1" xfId="0" applyFont="1" applyFill="1" applyBorder="1" applyAlignment="1">
      <alignment vertical="center"/>
    </xf>
    <xf numFmtId="49" fontId="23" fillId="2" borderId="6" xfId="7" applyNumberFormat="1" applyFont="1" applyFill="1" applyBorder="1" applyAlignment="1" applyProtection="1">
      <alignment horizontal="center" vertical="center" wrapText="1"/>
      <protection locked="0"/>
    </xf>
    <xf numFmtId="0" fontId="23" fillId="2" borderId="6" xfId="7" applyFont="1" applyFill="1" applyBorder="1" applyAlignment="1" applyProtection="1">
      <alignment horizontal="center" vertical="center" wrapText="1"/>
      <protection locked="0"/>
    </xf>
    <xf numFmtId="0" fontId="22" fillId="2" borderId="4" xfId="7" applyFont="1" applyFill="1" applyBorder="1" applyAlignment="1">
      <alignment horizontal="center" vertical="center" wrapText="1"/>
    </xf>
    <xf numFmtId="0" fontId="23" fillId="2" borderId="40" xfId="0" applyFont="1" applyFill="1" applyBorder="1" applyAlignment="1">
      <alignment vertical="center" wrapText="1"/>
    </xf>
    <xf numFmtId="0" fontId="87" fillId="0" borderId="0" xfId="0" applyFont="1" applyAlignment="1">
      <alignment horizontal="left" wrapText="1"/>
    </xf>
    <xf numFmtId="49" fontId="25" fillId="2" borderId="1" xfId="7" applyNumberFormat="1" applyFont="1" applyFill="1" applyBorder="1" applyAlignment="1" applyProtection="1">
      <alignment horizontal="left" vertical="center" wrapText="1"/>
      <protection locked="0"/>
    </xf>
    <xf numFmtId="49" fontId="26" fillId="2" borderId="1" xfId="7" applyNumberFormat="1" applyFont="1" applyFill="1" applyBorder="1" applyAlignment="1" applyProtection="1">
      <alignment horizontal="left" vertical="center" wrapText="1"/>
      <protection locked="0"/>
    </xf>
    <xf numFmtId="49" fontId="25" fillId="2" borderId="1" xfId="7" applyNumberFormat="1" applyFont="1" applyFill="1" applyBorder="1" applyAlignment="1" applyProtection="1">
      <alignment horizontal="center" vertical="center" wrapText="1"/>
      <protection locked="0"/>
    </xf>
    <xf numFmtId="4" fontId="25" fillId="2" borderId="1" xfId="7" applyNumberFormat="1" applyFont="1" applyFill="1" applyBorder="1" applyAlignment="1" applyProtection="1">
      <alignment horizontal="center" vertical="center" wrapText="1"/>
      <protection locked="0"/>
    </xf>
    <xf numFmtId="0" fontId="25" fillId="2" borderId="1" xfId="7" applyFont="1" applyFill="1" applyBorder="1" applyAlignment="1" applyProtection="1">
      <alignment horizontal="center" vertical="center" wrapText="1"/>
      <protection locked="0"/>
    </xf>
    <xf numFmtId="164" fontId="22" fillId="0" borderId="1" xfId="0" applyNumberFormat="1" applyFont="1" applyBorder="1" applyAlignment="1">
      <alignment horizontal="center" vertical="center"/>
    </xf>
    <xf numFmtId="49" fontId="66" fillId="2" borderId="6" xfId="7" applyNumberFormat="1" applyFont="1" applyFill="1" applyBorder="1" applyAlignment="1" applyProtection="1">
      <alignment horizontal="center" vertical="center" wrapText="1"/>
      <protection locked="0"/>
    </xf>
    <xf numFmtId="0" fontId="66" fillId="2" borderId="6" xfId="7" applyFont="1" applyFill="1" applyBorder="1" applyAlignment="1" applyProtection="1">
      <alignment horizontal="center" vertical="center" wrapText="1"/>
      <protection locked="0"/>
    </xf>
    <xf numFmtId="0" fontId="27" fillId="2" borderId="1" xfId="7" applyFont="1" applyFill="1" applyBorder="1" applyAlignment="1">
      <alignment horizontal="center" vertical="center" wrapText="1"/>
    </xf>
    <xf numFmtId="170" fontId="23" fillId="2" borderId="1" xfId="7" applyNumberFormat="1" applyFont="1" applyFill="1" applyBorder="1" applyAlignment="1">
      <alignment horizontal="center" vertical="center" wrapText="1"/>
    </xf>
    <xf numFmtId="49" fontId="9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3" fillId="0" borderId="2" xfId="7" applyNumberFormat="1" applyFont="1" applyBorder="1" applyAlignment="1" applyProtection="1">
      <alignment horizontal="left" vertical="center" wrapText="1"/>
      <protection locked="0"/>
    </xf>
    <xf numFmtId="0" fontId="38" fillId="2" borderId="1" xfId="0" applyFont="1" applyFill="1" applyBorder="1" applyAlignment="1">
      <alignment vertical="center" wrapText="1"/>
    </xf>
    <xf numFmtId="170" fontId="21" fillId="0" borderId="0" xfId="0" applyNumberFormat="1" applyFont="1" applyAlignment="1">
      <alignment horizontal="center" vertical="center" wrapText="1"/>
    </xf>
    <xf numFmtId="164" fontId="94" fillId="0" borderId="0" xfId="0" applyNumberFormat="1" applyFont="1" applyAlignment="1">
      <alignment horizontal="center" vertical="center" wrapText="1"/>
    </xf>
    <xf numFmtId="0" fontId="75" fillId="4" borderId="1" xfId="0" applyFont="1" applyFill="1" applyBorder="1" applyAlignment="1">
      <alignment vertical="center"/>
    </xf>
    <xf numFmtId="0" fontId="38" fillId="4" borderId="1" xfId="0" applyFont="1" applyFill="1" applyBorder="1" applyAlignment="1">
      <alignment vertical="center"/>
    </xf>
    <xf numFmtId="0" fontId="75" fillId="4" borderId="0" xfId="0" applyFont="1" applyFill="1" applyAlignment="1">
      <alignment vertical="center"/>
    </xf>
    <xf numFmtId="164" fontId="38" fillId="4" borderId="1" xfId="2" applyNumberFormat="1" applyFont="1" applyFill="1" applyBorder="1" applyAlignment="1" applyProtection="1">
      <alignment horizontal="center" vertical="center" wrapText="1"/>
      <protection locked="0"/>
    </xf>
    <xf numFmtId="170" fontId="38" fillId="4" borderId="1" xfId="0" applyNumberFormat="1" applyFont="1" applyFill="1" applyBorder="1" applyAlignment="1" applyProtection="1">
      <alignment horizontal="center" vertical="center" wrapText="1"/>
      <protection locked="0"/>
    </xf>
    <xf numFmtId="164" fontId="38" fillId="4" borderId="1" xfId="2" applyNumberFormat="1" applyFont="1" applyFill="1" applyBorder="1" applyAlignment="1" applyProtection="1">
      <alignment horizontal="center" vertical="center"/>
      <protection locked="0"/>
    </xf>
    <xf numFmtId="14" fontId="95" fillId="0" borderId="0" xfId="0" applyNumberFormat="1" applyFont="1" applyAlignment="1">
      <alignment vertical="center"/>
    </xf>
    <xf numFmtId="164" fontId="22" fillId="0" borderId="1" xfId="0" applyNumberFormat="1" applyFont="1" applyBorder="1" applyAlignment="1" applyProtection="1">
      <alignment horizontal="center" vertical="center" wrapText="1"/>
      <protection locked="0"/>
    </xf>
    <xf numFmtId="164" fontId="23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2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96" fillId="0" borderId="0" xfId="0" applyFont="1" applyAlignment="1">
      <alignment horizontal="center" vertical="center" wrapText="1"/>
    </xf>
    <xf numFmtId="14" fontId="68" fillId="0" borderId="1" xfId="0" applyNumberFormat="1" applyFont="1" applyBorder="1" applyAlignment="1" applyProtection="1">
      <alignment horizontal="center" vertical="center" wrapText="1"/>
      <protection locked="0"/>
    </xf>
    <xf numFmtId="164" fontId="39" fillId="0" borderId="1" xfId="2" applyNumberFormat="1" applyFont="1" applyFill="1" applyBorder="1" applyAlignment="1" applyProtection="1">
      <alignment horizontal="center" vertical="center"/>
      <protection locked="0"/>
    </xf>
    <xf numFmtId="0" fontId="25" fillId="0" borderId="0" xfId="0" applyFont="1" applyAlignment="1">
      <alignment vertical="center" wrapText="1"/>
    </xf>
    <xf numFmtId="49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9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3" fontId="23" fillId="0" borderId="4" xfId="0" quotePrefix="1" applyNumberFormat="1" applyFont="1" applyBorder="1" applyAlignment="1" applyProtection="1">
      <alignment horizontal="center" vertical="center"/>
      <protection locked="0"/>
    </xf>
    <xf numFmtId="3" fontId="23" fillId="0" borderId="4" xfId="0" applyNumberFormat="1" applyFont="1" applyBorder="1" applyAlignment="1" applyProtection="1">
      <alignment horizontal="center" vertical="center"/>
      <protection locked="0"/>
    </xf>
    <xf numFmtId="14" fontId="23" fillId="0" borderId="4" xfId="0" applyNumberFormat="1" applyFont="1" applyBorder="1" applyAlignment="1" applyProtection="1">
      <alignment horizontal="center" vertical="center"/>
      <protection locked="0"/>
    </xf>
    <xf numFmtId="49" fontId="23" fillId="0" borderId="4" xfId="0" applyNumberFormat="1" applyFont="1" applyBorder="1" applyAlignment="1" applyProtection="1">
      <alignment horizontal="center" vertical="center"/>
      <protection locked="0"/>
    </xf>
    <xf numFmtId="49" fontId="28" fillId="0" borderId="1" xfId="0" applyNumberFormat="1" applyFont="1" applyBorder="1" applyAlignment="1" applyProtection="1">
      <alignment horizontal="center" vertical="center" wrapText="1"/>
      <protection locked="0"/>
    </xf>
    <xf numFmtId="0" fontId="82" fillId="0" borderId="0" xfId="0" applyFont="1" applyAlignment="1">
      <alignment horizontal="center" vertical="center" wrapText="1"/>
    </xf>
    <xf numFmtId="172" fontId="23" fillId="0" borderId="1" xfId="0" applyNumberFormat="1" applyFont="1" applyBorder="1" applyAlignment="1" applyProtection="1">
      <alignment horizontal="center" vertical="center"/>
      <protection locked="0"/>
    </xf>
    <xf numFmtId="0" fontId="25" fillId="0" borderId="0" xfId="0" applyFont="1" applyAlignment="1">
      <alignment horizontal="center" vertical="center" wrapText="1"/>
    </xf>
    <xf numFmtId="3" fontId="23" fillId="0" borderId="1" xfId="0" applyNumberFormat="1" applyFont="1" applyBorder="1" applyAlignment="1" applyProtection="1">
      <alignment horizontal="center" vertical="center" wrapText="1"/>
      <protection locked="0"/>
    </xf>
    <xf numFmtId="0" fontId="25" fillId="0" borderId="0" xfId="0" applyFont="1" applyAlignment="1">
      <alignment horizontal="center" vertical="center"/>
    </xf>
    <xf numFmtId="174" fontId="23" fillId="0" borderId="4" xfId="0" applyNumberFormat="1" applyFont="1" applyBorder="1" applyAlignment="1" applyProtection="1">
      <alignment horizontal="center" vertical="center" wrapText="1"/>
      <protection locked="0"/>
    </xf>
    <xf numFmtId="174" fontId="23" fillId="0" borderId="1" xfId="0" applyNumberFormat="1" applyFont="1" applyBorder="1" applyAlignment="1" applyProtection="1">
      <alignment horizontal="center" vertical="center" wrapText="1"/>
      <protection locked="0"/>
    </xf>
    <xf numFmtId="14" fontId="23" fillId="0" borderId="1" xfId="0" applyNumberFormat="1" applyFont="1" applyBorder="1" applyAlignment="1">
      <alignment horizontal="center" vertical="center" wrapText="1"/>
    </xf>
    <xf numFmtId="14" fontId="25" fillId="0" borderId="1" xfId="0" applyNumberFormat="1" applyFont="1" applyBorder="1" applyAlignment="1" applyProtection="1">
      <alignment horizontal="center" vertical="center"/>
      <protection locked="0"/>
    </xf>
    <xf numFmtId="174" fontId="28" fillId="0" borderId="1" xfId="0" applyNumberFormat="1" applyFont="1" applyBorder="1" applyAlignment="1" applyProtection="1">
      <alignment horizontal="center" vertical="center" wrapText="1"/>
      <protection locked="0"/>
    </xf>
    <xf numFmtId="174" fontId="25" fillId="0" borderId="0" xfId="0" applyNumberFormat="1" applyFont="1" applyAlignment="1">
      <alignment vertical="center" wrapText="1"/>
    </xf>
    <xf numFmtId="0" fontId="38" fillId="0" borderId="1" xfId="0" applyFont="1" applyBorder="1" applyAlignment="1">
      <alignment horizontal="center" vertical="center"/>
    </xf>
    <xf numFmtId="49" fontId="38" fillId="0" borderId="1" xfId="0" applyNumberFormat="1" applyFont="1" applyBorder="1" applyAlignment="1" applyProtection="1">
      <alignment horizontal="center" vertical="center" wrapText="1"/>
      <protection locked="0"/>
    </xf>
    <xf numFmtId="0" fontId="69" fillId="0" borderId="1" xfId="0" applyFont="1" applyBorder="1" applyAlignment="1">
      <alignment horizontal="center" vertical="center" wrapText="1"/>
    </xf>
    <xf numFmtId="49" fontId="38" fillId="0" borderId="4" xfId="0" applyNumberFormat="1" applyFont="1" applyBorder="1" applyAlignment="1" applyProtection="1">
      <alignment horizontal="center" vertical="center" wrapText="1"/>
      <protection locked="0"/>
    </xf>
    <xf numFmtId="49" fontId="75" fillId="0" borderId="1" xfId="0" applyNumberFormat="1" applyFont="1" applyBorder="1" applyAlignment="1" applyProtection="1">
      <alignment horizontal="center" vertical="center" wrapText="1"/>
      <protection locked="0"/>
    </xf>
    <xf numFmtId="49" fontId="38" fillId="0" borderId="3" xfId="0" applyNumberFormat="1" applyFont="1" applyBorder="1" applyAlignment="1" applyProtection="1">
      <alignment horizontal="center" vertical="center" wrapText="1"/>
      <protection locked="0"/>
    </xf>
    <xf numFmtId="0" fontId="64" fillId="4" borderId="4" xfId="0" applyFont="1" applyFill="1" applyBorder="1" applyAlignment="1">
      <alignment vertical="center" wrapText="1"/>
    </xf>
    <xf numFmtId="164" fontId="70" fillId="2" borderId="1" xfId="2" applyNumberFormat="1" applyFont="1" applyFill="1" applyBorder="1" applyAlignment="1" applyProtection="1">
      <alignment horizontal="center" vertical="center"/>
      <protection locked="0"/>
    </xf>
    <xf numFmtId="14" fontId="2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9" fillId="0" borderId="6" xfId="0" applyFont="1" applyBorder="1" applyAlignment="1">
      <alignment horizontal="center" vertical="center" wrapText="1"/>
    </xf>
    <xf numFmtId="49" fontId="70" fillId="0" borderId="6" xfId="0" applyNumberFormat="1" applyFont="1" applyBorder="1" applyAlignment="1" applyProtection="1">
      <alignment horizontal="center" vertical="center" wrapText="1"/>
      <protection locked="0"/>
    </xf>
    <xf numFmtId="49" fontId="70" fillId="0" borderId="6" xfId="0" applyNumberFormat="1" applyFont="1" applyBorder="1" applyAlignment="1" applyProtection="1">
      <alignment vertical="center" wrapText="1"/>
      <protection locked="0"/>
    </xf>
    <xf numFmtId="0" fontId="23" fillId="0" borderId="6" xfId="0" applyFont="1" applyBorder="1" applyAlignment="1" applyProtection="1">
      <alignment horizontal="center" vertical="center" wrapText="1"/>
      <protection locked="0"/>
    </xf>
    <xf numFmtId="3" fontId="23" fillId="0" borderId="6" xfId="0" applyNumberFormat="1" applyFont="1" applyBorder="1" applyAlignment="1" applyProtection="1">
      <alignment vertical="center"/>
      <protection locked="0"/>
    </xf>
    <xf numFmtId="3" fontId="23" fillId="0" borderId="6" xfId="0" applyNumberFormat="1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172" fontId="23" fillId="0" borderId="6" xfId="0" applyNumberFormat="1" applyFont="1" applyBorder="1" applyAlignment="1" applyProtection="1">
      <alignment horizontal="center" vertical="center"/>
      <protection locked="0"/>
    </xf>
    <xf numFmtId="49" fontId="83" fillId="0" borderId="6" xfId="0" applyNumberFormat="1" applyFont="1" applyBorder="1" applyAlignment="1" applyProtection="1">
      <alignment horizontal="center" vertical="center"/>
      <protection locked="0"/>
    </xf>
    <xf numFmtId="174" fontId="23" fillId="0" borderId="6" xfId="0" applyNumberFormat="1" applyFont="1" applyBorder="1" applyAlignment="1" applyProtection="1">
      <alignment horizontal="center" vertical="center" wrapText="1"/>
      <protection locked="0"/>
    </xf>
    <xf numFmtId="49" fontId="70" fillId="41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44" fontId="23" fillId="0" borderId="0" xfId="0" applyNumberFormat="1" applyFont="1"/>
    <xf numFmtId="164" fontId="38" fillId="0" borderId="1" xfId="79" applyNumberFormat="1" applyFont="1" applyFill="1" applyBorder="1" applyAlignment="1">
      <alignment vertical="center" wrapText="1"/>
    </xf>
    <xf numFmtId="164" fontId="38" fillId="0" borderId="4" xfId="79" applyNumberFormat="1" applyFont="1" applyBorder="1" applyAlignment="1">
      <alignment vertical="center" wrapText="1"/>
    </xf>
    <xf numFmtId="164" fontId="38" fillId="0" borderId="1" xfId="79" applyNumberFormat="1" applyFont="1" applyBorder="1" applyAlignment="1">
      <alignment vertical="center" wrapText="1"/>
    </xf>
    <xf numFmtId="0" fontId="38" fillId="0" borderId="1" xfId="0" applyFont="1" applyBorder="1" applyAlignment="1">
      <alignment horizontal="right" vertical="center" wrapText="1"/>
    </xf>
    <xf numFmtId="164" fontId="91" fillId="2" borderId="1" xfId="7" applyNumberFormat="1" applyFont="1" applyFill="1" applyBorder="1" applyAlignment="1" applyProtection="1">
      <alignment horizontal="center" vertical="center" wrapText="1"/>
      <protection locked="0"/>
    </xf>
    <xf numFmtId="49" fontId="89" fillId="2" borderId="1" xfId="7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7" applyFont="1" applyFill="1" applyBorder="1" applyAlignment="1" applyProtection="1">
      <alignment horizontal="center" vertical="center" wrapText="1"/>
      <protection locked="0"/>
    </xf>
    <xf numFmtId="49" fontId="66" fillId="0" borderId="1" xfId="7" applyNumberFormat="1" applyFont="1" applyBorder="1" applyAlignment="1" applyProtection="1">
      <alignment horizontal="left" vertical="center" wrapText="1"/>
      <protection locked="0"/>
    </xf>
    <xf numFmtId="170" fontId="38" fillId="4" borderId="4" xfId="2" applyNumberFormat="1" applyFont="1" applyFill="1" applyBorder="1" applyAlignment="1" applyProtection="1">
      <alignment horizontal="center" vertical="center"/>
      <protection locked="0"/>
    </xf>
    <xf numFmtId="170" fontId="38" fillId="4" borderId="1" xfId="2" applyNumberFormat="1" applyFont="1" applyFill="1" applyBorder="1" applyAlignment="1" applyProtection="1">
      <alignment horizontal="center" vertical="center"/>
      <protection locked="0"/>
    </xf>
    <xf numFmtId="170" fontId="70" fillId="2" borderId="1" xfId="2" applyNumberFormat="1" applyFont="1" applyFill="1" applyBorder="1" applyAlignment="1" applyProtection="1">
      <alignment horizontal="center" vertical="center"/>
      <protection locked="0"/>
    </xf>
    <xf numFmtId="170" fontId="70" fillId="2" borderId="1" xfId="0" applyNumberFormat="1" applyFont="1" applyFill="1" applyBorder="1" applyAlignment="1" applyProtection="1">
      <alignment horizontal="center" vertical="center" wrapText="1"/>
      <protection locked="0"/>
    </xf>
    <xf numFmtId="170" fontId="38" fillId="4" borderId="1" xfId="0" applyNumberFormat="1" applyFont="1" applyFill="1" applyBorder="1" applyAlignment="1">
      <alignment horizontal="center" vertical="center"/>
    </xf>
    <xf numFmtId="164" fontId="23" fillId="2" borderId="1" xfId="2" applyNumberFormat="1" applyFont="1" applyFill="1" applyBorder="1" applyAlignment="1" applyProtection="1">
      <alignment horizontal="center" vertical="center"/>
      <protection locked="0"/>
    </xf>
    <xf numFmtId="164" fontId="22" fillId="2" borderId="1" xfId="7" applyNumberFormat="1" applyFont="1" applyFill="1" applyBorder="1" applyAlignment="1" applyProtection="1">
      <alignment horizontal="right" vertical="center" wrapText="1"/>
      <protection locked="0"/>
    </xf>
    <xf numFmtId="164" fontId="22" fillId="2" borderId="1" xfId="0" applyNumberFormat="1" applyFont="1" applyFill="1" applyBorder="1" applyAlignment="1" applyProtection="1">
      <alignment vertical="center" wrapText="1"/>
      <protection locked="0"/>
    </xf>
    <xf numFmtId="164" fontId="22" fillId="2" borderId="4" xfId="7" applyNumberFormat="1" applyFont="1" applyFill="1" applyBorder="1" applyAlignment="1" applyProtection="1">
      <alignment horizontal="right" vertical="center" wrapText="1"/>
      <protection locked="0"/>
    </xf>
    <xf numFmtId="164" fontId="67" fillId="2" borderId="1" xfId="7" applyNumberFormat="1" applyFont="1" applyFill="1" applyBorder="1" applyAlignment="1" applyProtection="1">
      <alignment horizontal="right" vertical="center" wrapText="1"/>
      <protection locked="0"/>
    </xf>
    <xf numFmtId="164" fontId="22" fillId="2" borderId="2" xfId="0" applyNumberFormat="1" applyFont="1" applyFill="1" applyBorder="1" applyAlignment="1" applyProtection="1">
      <alignment vertical="center" wrapText="1"/>
      <protection locked="0"/>
    </xf>
    <xf numFmtId="4" fontId="67" fillId="2" borderId="1" xfId="7" applyNumberFormat="1" applyFont="1" applyFill="1" applyBorder="1" applyAlignment="1" applyProtection="1">
      <alignment horizontal="right" vertical="center" wrapText="1"/>
      <protection locked="0"/>
    </xf>
    <xf numFmtId="164" fontId="67" fillId="2" borderId="2" xfId="7" applyNumberFormat="1" applyFont="1" applyFill="1" applyBorder="1" applyAlignment="1" applyProtection="1">
      <alignment horizontal="right" vertical="center" wrapText="1"/>
      <protection locked="0"/>
    </xf>
    <xf numFmtId="164" fontId="26" fillId="2" borderId="1" xfId="7" applyNumberFormat="1" applyFont="1" applyFill="1" applyBorder="1" applyAlignment="1" applyProtection="1">
      <alignment horizontal="right" vertical="center" wrapText="1"/>
      <protection locked="0"/>
    </xf>
    <xf numFmtId="170" fontId="67" fillId="2" borderId="1" xfId="7" applyNumberFormat="1" applyFont="1" applyFill="1" applyBorder="1" applyAlignment="1" applyProtection="1">
      <alignment horizontal="right" vertical="center" wrapText="1"/>
      <protection locked="0"/>
    </xf>
    <xf numFmtId="170" fontId="22" fillId="2" borderId="1" xfId="7" applyNumberFormat="1" applyFont="1" applyFill="1" applyBorder="1" applyAlignment="1" applyProtection="1">
      <alignment horizontal="right" vertical="center" wrapText="1"/>
      <protection locked="0"/>
    </xf>
    <xf numFmtId="164" fontId="26" fillId="2" borderId="2" xfId="0" applyNumberFormat="1" applyFont="1" applyFill="1" applyBorder="1" applyAlignment="1" applyProtection="1">
      <alignment vertical="center" wrapText="1"/>
      <protection locked="0"/>
    </xf>
    <xf numFmtId="0" fontId="28" fillId="2" borderId="0" xfId="0" applyFont="1" applyFill="1" applyAlignment="1">
      <alignment vertical="center"/>
    </xf>
    <xf numFmtId="170" fontId="22" fillId="2" borderId="2" xfId="0" applyNumberFormat="1" applyFont="1" applyFill="1" applyBorder="1" applyAlignment="1" applyProtection="1">
      <alignment horizontal="right" vertical="center" wrapText="1"/>
      <protection locked="0"/>
    </xf>
    <xf numFmtId="170" fontId="22" fillId="2" borderId="1" xfId="0" applyNumberFormat="1" applyFont="1" applyFill="1" applyBorder="1" applyAlignment="1">
      <alignment vertical="center"/>
    </xf>
    <xf numFmtId="170" fontId="22" fillId="2" borderId="1" xfId="0" applyNumberFormat="1" applyFont="1" applyFill="1" applyBorder="1" applyAlignment="1">
      <alignment horizontal="right" vertical="center" wrapText="1"/>
    </xf>
    <xf numFmtId="164" fontId="26" fillId="2" borderId="1" xfId="0" applyNumberFormat="1" applyFont="1" applyFill="1" applyBorder="1" applyAlignment="1">
      <alignment horizontal="right" vertical="center"/>
    </xf>
    <xf numFmtId="8" fontId="22" fillId="2" borderId="1" xfId="0" applyNumberFormat="1" applyFont="1" applyFill="1" applyBorder="1" applyAlignment="1">
      <alignment vertical="center"/>
    </xf>
    <xf numFmtId="173" fontId="67" fillId="2" borderId="1" xfId="7" applyNumberFormat="1" applyFont="1" applyFill="1" applyBorder="1" applyAlignment="1" applyProtection="1">
      <alignment horizontal="center" vertical="center" wrapText="1"/>
      <protection locked="0"/>
    </xf>
    <xf numFmtId="164" fontId="22" fillId="2" borderId="1" xfId="0" applyNumberFormat="1" applyFont="1" applyFill="1" applyBorder="1" applyAlignment="1">
      <alignment horizontal="right" vertical="center" wrapText="1"/>
    </xf>
    <xf numFmtId="49" fontId="23" fillId="2" borderId="1" xfId="7" applyNumberFormat="1" applyFont="1" applyFill="1" applyBorder="1" applyAlignment="1" applyProtection="1">
      <alignment horizontal="right" vertical="center" wrapText="1"/>
      <protection locked="0"/>
    </xf>
    <xf numFmtId="164" fontId="25" fillId="0" borderId="1" xfId="0" applyNumberFormat="1" applyFont="1" applyBorder="1" applyAlignment="1">
      <alignment horizontal="right" vertical="center" wrapText="1"/>
    </xf>
    <xf numFmtId="164" fontId="26" fillId="2" borderId="1" xfId="0" applyNumberFormat="1" applyFont="1" applyFill="1" applyBorder="1" applyAlignment="1">
      <alignment horizontal="right" vertical="center" wrapText="1"/>
    </xf>
    <xf numFmtId="0" fontId="73" fillId="0" borderId="0" xfId="0" applyFont="1" applyAlignment="1">
      <alignment vertical="center"/>
    </xf>
    <xf numFmtId="49" fontId="85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7" fillId="0" borderId="18" xfId="0" applyFont="1" applyBorder="1" applyAlignment="1">
      <alignment vertical="center" wrapText="1"/>
    </xf>
    <xf numFmtId="0" fontId="27" fillId="3" borderId="20" xfId="0" applyFont="1" applyFill="1" applyBorder="1" applyAlignment="1">
      <alignment horizontal="center" vertical="center"/>
    </xf>
    <xf numFmtId="0" fontId="39" fillId="4" borderId="6" xfId="7" applyFont="1" applyFill="1" applyBorder="1" applyAlignment="1">
      <alignment horizontal="center" vertical="center" wrapText="1"/>
    </xf>
    <xf numFmtId="0" fontId="39" fillId="4" borderId="4" xfId="7" applyFont="1" applyFill="1" applyBorder="1" applyAlignment="1">
      <alignment horizontal="center" vertical="center" wrapText="1"/>
    </xf>
    <xf numFmtId="0" fontId="22" fillId="4" borderId="12" xfId="7" applyFont="1" applyFill="1" applyBorder="1" applyAlignment="1">
      <alignment horizontal="center" vertical="center" wrapText="1"/>
    </xf>
    <xf numFmtId="0" fontId="22" fillId="4" borderId="15" xfId="7" applyFont="1" applyFill="1" applyBorder="1" applyAlignment="1">
      <alignment horizontal="center" vertical="center" wrapText="1"/>
    </xf>
    <xf numFmtId="0" fontId="22" fillId="4" borderId="8" xfId="7" applyFont="1" applyFill="1" applyBorder="1" applyAlignment="1">
      <alignment horizontal="center" vertical="center" wrapText="1"/>
    </xf>
    <xf numFmtId="0" fontId="22" fillId="4" borderId="5" xfId="7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39" fillId="4" borderId="1" xfId="7" applyFont="1" applyFill="1" applyBorder="1" applyAlignment="1">
      <alignment horizontal="center" vertical="center" wrapText="1"/>
    </xf>
    <xf numFmtId="0" fontId="39" fillId="4" borderId="2" xfId="7" applyFont="1" applyFill="1" applyBorder="1" applyAlignment="1">
      <alignment horizontal="center" vertical="center" wrapText="1"/>
    </xf>
    <xf numFmtId="0" fontId="39" fillId="4" borderId="7" xfId="7" applyFont="1" applyFill="1" applyBorder="1" applyAlignment="1">
      <alignment horizontal="center" vertical="center" wrapText="1"/>
    </xf>
    <xf numFmtId="0" fontId="39" fillId="4" borderId="3" xfId="7" applyFont="1" applyFill="1" applyBorder="1" applyAlignment="1">
      <alignment horizontal="center" vertical="center" wrapText="1"/>
    </xf>
    <xf numFmtId="0" fontId="22" fillId="4" borderId="6" xfId="7" applyFont="1" applyFill="1" applyBorder="1" applyAlignment="1">
      <alignment horizontal="center" vertical="center" wrapText="1"/>
    </xf>
    <xf numFmtId="0" fontId="22" fillId="4" borderId="4" xfId="7" applyFont="1" applyFill="1" applyBorder="1" applyAlignment="1">
      <alignment horizontal="center" vertical="center" wrapText="1"/>
    </xf>
    <xf numFmtId="0" fontId="22" fillId="4" borderId="1" xfId="7" applyFont="1" applyFill="1" applyBorder="1" applyAlignment="1">
      <alignment horizontal="center" vertical="center" wrapText="1"/>
    </xf>
    <xf numFmtId="0" fontId="22" fillId="4" borderId="2" xfId="7" applyFont="1" applyFill="1" applyBorder="1" applyAlignment="1">
      <alignment horizontal="center" vertical="center" wrapText="1"/>
    </xf>
    <xf numFmtId="0" fontId="22" fillId="4" borderId="7" xfId="7" applyFont="1" applyFill="1" applyBorder="1" applyAlignment="1">
      <alignment horizontal="center" vertical="center" wrapText="1"/>
    </xf>
    <xf numFmtId="0" fontId="22" fillId="4" borderId="3" xfId="7" applyFont="1" applyFill="1" applyBorder="1" applyAlignment="1">
      <alignment horizontal="center" vertical="center" wrapText="1"/>
    </xf>
    <xf numFmtId="0" fontId="75" fillId="4" borderId="2" xfId="7" applyFont="1" applyFill="1" applyBorder="1" applyAlignment="1">
      <alignment horizontal="center" vertical="center" wrapText="1"/>
    </xf>
    <xf numFmtId="0" fontId="75" fillId="4" borderId="7" xfId="7" applyFont="1" applyFill="1" applyBorder="1" applyAlignment="1">
      <alignment horizontal="center" vertical="center" wrapText="1"/>
    </xf>
    <xf numFmtId="0" fontId="75" fillId="4" borderId="3" xfId="7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wrapText="1"/>
    </xf>
    <xf numFmtId="0" fontId="87" fillId="0" borderId="0" xfId="0" applyFont="1" applyAlignment="1">
      <alignment horizontal="left" wrapText="1"/>
    </xf>
    <xf numFmtId="0" fontId="39" fillId="4" borderId="12" xfId="7" applyFont="1" applyFill="1" applyBorder="1" applyAlignment="1">
      <alignment horizontal="center" vertical="center" wrapText="1"/>
    </xf>
    <xf numFmtId="0" fontId="39" fillId="4" borderId="15" xfId="7" applyFont="1" applyFill="1" applyBorder="1" applyAlignment="1">
      <alignment horizontal="center" vertical="center" wrapText="1"/>
    </xf>
    <xf numFmtId="0" fontId="39" fillId="4" borderId="8" xfId="7" applyFont="1" applyFill="1" applyBorder="1" applyAlignment="1">
      <alignment horizontal="center" vertical="center" wrapText="1"/>
    </xf>
    <xf numFmtId="0" fontId="39" fillId="4" borderId="5" xfId="7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49" fontId="23" fillId="0" borderId="6" xfId="0" applyNumberFormat="1" applyFont="1" applyBorder="1" applyAlignment="1">
      <alignment horizontal="center" vertical="center" wrapText="1"/>
    </xf>
    <xf numFmtId="49" fontId="23" fillId="0" borderId="9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23" fillId="0" borderId="6" xfId="0" applyNumberFormat="1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49" fontId="23" fillId="0" borderId="4" xfId="0" applyNumberFormat="1" applyFont="1" applyBorder="1" applyAlignment="1">
      <alignment horizontal="center" vertical="center" wrapText="1"/>
    </xf>
    <xf numFmtId="0" fontId="64" fillId="0" borderId="0" xfId="0" applyFont="1" applyAlignment="1">
      <alignment vertical="center" wrapText="1"/>
    </xf>
    <xf numFmtId="0" fontId="65" fillId="0" borderId="0" xfId="0" applyFont="1" applyAlignment="1">
      <alignment vertical="center" wrapText="1"/>
    </xf>
    <xf numFmtId="0" fontId="22" fillId="5" borderId="22" xfId="0" applyFont="1" applyFill="1" applyBorder="1" applyAlignment="1">
      <alignment horizontal="center" vertical="center" wrapText="1"/>
    </xf>
    <xf numFmtId="0" fontId="22" fillId="5" borderId="24" xfId="0" applyFont="1" applyFill="1" applyBorder="1" applyAlignment="1">
      <alignment horizontal="center" vertical="center" wrapText="1"/>
    </xf>
    <xf numFmtId="0" fontId="22" fillId="5" borderId="23" xfId="0" applyFont="1" applyFill="1" applyBorder="1" applyAlignment="1">
      <alignment horizontal="center" vertical="center" wrapText="1"/>
    </xf>
    <xf numFmtId="0" fontId="22" fillId="5" borderId="25" xfId="0" applyFont="1" applyFill="1" applyBorder="1" applyAlignment="1">
      <alignment horizontal="center" vertical="center" wrapText="1"/>
    </xf>
    <xf numFmtId="0" fontId="39" fillId="5" borderId="23" xfId="0" applyFont="1" applyFill="1" applyBorder="1" applyAlignment="1">
      <alignment horizontal="center" vertical="center" wrapText="1"/>
    </xf>
    <xf numFmtId="0" fontId="39" fillId="5" borderId="25" xfId="0" applyFont="1" applyFill="1" applyBorder="1" applyAlignment="1">
      <alignment horizontal="center" vertical="center" wrapText="1"/>
    </xf>
    <xf numFmtId="0" fontId="39" fillId="5" borderId="48" xfId="0" applyFont="1" applyFill="1" applyBorder="1" applyAlignment="1">
      <alignment horizontal="center" vertical="center" wrapText="1"/>
    </xf>
    <xf numFmtId="0" fontId="39" fillId="5" borderId="49" xfId="0" applyFont="1" applyFill="1" applyBorder="1" applyAlignment="1">
      <alignment horizontal="center" vertical="center" wrapText="1"/>
    </xf>
    <xf numFmtId="0" fontId="0" fillId="5" borderId="25" xfId="0" applyFill="1" applyBorder="1" applyAlignment="1">
      <alignment horizontal="center" vertical="center" wrapText="1"/>
    </xf>
    <xf numFmtId="0" fontId="39" fillId="5" borderId="26" xfId="0" applyFont="1" applyFill="1" applyBorder="1" applyAlignment="1">
      <alignment horizontal="center" vertical="center" wrapText="1"/>
    </xf>
    <xf numFmtId="0" fontId="0" fillId="5" borderId="27" xfId="0" applyFill="1" applyBorder="1" applyAlignment="1">
      <alignment horizontal="center" vertical="center" wrapText="1"/>
    </xf>
    <xf numFmtId="0" fontId="26" fillId="5" borderId="20" xfId="0" applyFont="1" applyFill="1" applyBorder="1" applyAlignment="1">
      <alignment horizontal="center" vertical="center" wrapText="1"/>
    </xf>
    <xf numFmtId="0" fontId="26" fillId="5" borderId="21" xfId="0" applyFont="1" applyFill="1" applyBorder="1" applyAlignment="1">
      <alignment horizontal="center" vertical="center" wrapText="1"/>
    </xf>
    <xf numFmtId="0" fontId="26" fillId="5" borderId="46" xfId="0" applyFont="1" applyFill="1" applyBorder="1" applyAlignment="1">
      <alignment horizontal="center" vertical="center" wrapText="1"/>
    </xf>
    <xf numFmtId="0" fontId="26" fillId="5" borderId="47" xfId="0" applyFont="1" applyFill="1" applyBorder="1" applyAlignment="1">
      <alignment horizontal="center" vertical="center" wrapText="1"/>
    </xf>
    <xf numFmtId="49" fontId="23" fillId="0" borderId="9" xfId="0" applyNumberFormat="1" applyFont="1" applyBorder="1" applyAlignment="1" applyProtection="1">
      <alignment horizontal="center" vertical="center" wrapText="1"/>
      <protection locked="0"/>
    </xf>
    <xf numFmtId="49" fontId="23" fillId="0" borderId="4" xfId="0" applyNumberFormat="1" applyFont="1" applyBorder="1" applyAlignment="1" applyProtection="1">
      <alignment horizontal="center" vertical="center" wrapText="1"/>
      <protection locked="0"/>
    </xf>
    <xf numFmtId="49" fontId="23" fillId="0" borderId="6" xfId="0" applyNumberFormat="1" applyFont="1" applyBorder="1" applyAlignment="1" applyProtection="1">
      <alignment horizontal="center" vertical="center" wrapText="1"/>
      <protection locked="0"/>
    </xf>
    <xf numFmtId="0" fontId="26" fillId="0" borderId="0" xfId="0" applyFont="1" applyAlignment="1">
      <alignment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42" xfId="0" applyFont="1" applyBorder="1" applyAlignment="1">
      <alignment vertical="center" wrapText="1"/>
    </xf>
    <xf numFmtId="0" fontId="5" fillId="0" borderId="44" xfId="0" applyFont="1" applyBorder="1" applyAlignment="1">
      <alignment vertical="center" wrapText="1"/>
    </xf>
    <xf numFmtId="0" fontId="5" fillId="0" borderId="48" xfId="0" applyFont="1" applyBorder="1" applyAlignment="1">
      <alignment vertical="center" wrapText="1"/>
    </xf>
    <xf numFmtId="0" fontId="5" fillId="4" borderId="43" xfId="0" applyFont="1" applyFill="1" applyBorder="1" applyAlignment="1" applyProtection="1">
      <alignment horizontal="center" vertical="center" wrapText="1"/>
      <protection locked="0"/>
    </xf>
    <xf numFmtId="0" fontId="5" fillId="4" borderId="43" xfId="0" applyFont="1" applyFill="1" applyBorder="1" applyAlignment="1" applyProtection="1">
      <alignment horizontal="center"/>
      <protection locked="0"/>
    </xf>
    <xf numFmtId="4" fontId="98" fillId="45" borderId="14" xfId="0" applyNumberFormat="1" applyFont="1" applyFill="1" applyBorder="1" applyAlignment="1">
      <alignment horizontal="center" vertical="center"/>
    </xf>
    <xf numFmtId="0" fontId="98" fillId="45" borderId="53" xfId="0" applyFont="1" applyFill="1" applyBorder="1" applyAlignment="1">
      <alignment horizontal="center" vertical="center"/>
    </xf>
    <xf numFmtId="0" fontId="98" fillId="45" borderId="17" xfId="0" applyFont="1" applyFill="1" applyBorder="1" applyAlignment="1">
      <alignment horizontal="center" vertical="center"/>
    </xf>
    <xf numFmtId="0" fontId="41" fillId="9" borderId="14" xfId="0" applyFont="1" applyFill="1" applyBorder="1" applyAlignment="1">
      <alignment horizontal="center" vertical="center"/>
    </xf>
    <xf numFmtId="0" fontId="41" fillId="9" borderId="17" xfId="0" applyFont="1" applyFill="1" applyBorder="1" applyAlignment="1">
      <alignment horizontal="center" vertical="center"/>
    </xf>
    <xf numFmtId="0" fontId="97" fillId="0" borderId="0" xfId="0" applyFont="1" applyAlignment="1">
      <alignment horizontal="center" vertical="center" wrapText="1"/>
    </xf>
    <xf numFmtId="0" fontId="87" fillId="0" borderId="0" xfId="0" applyFont="1" applyAlignment="1">
      <alignment horizontal="center" vertical="center"/>
    </xf>
  </cellXfs>
  <cellStyles count="381">
    <cellStyle name="20% — akcent 1 2" xfId="214" xr:uid="{991A6BFD-7F7B-427A-97EB-CE452BC54F16}"/>
    <cellStyle name="20% — akcent 2 2" xfId="218" xr:uid="{2EEE2DB5-9944-4308-80E1-460959082268}"/>
    <cellStyle name="20% — akcent 3 2" xfId="222" xr:uid="{73F96EA7-6DB0-4CAA-9EB1-184339376F48}"/>
    <cellStyle name="20% — akcent 4 2" xfId="226" xr:uid="{FB3CD8AB-5612-476C-BF0D-5FE601203DDC}"/>
    <cellStyle name="20% — akcent 5 2" xfId="230" xr:uid="{B40AF60A-CA48-4FBA-99EC-EC155722CF7E}"/>
    <cellStyle name="20% — akcent 6 2" xfId="234" xr:uid="{C6423D22-A041-40DD-9E72-1854397B9B5A}"/>
    <cellStyle name="40% — akcent 1 2" xfId="215" xr:uid="{5FC5AC0D-9D90-4FF9-BF96-8433EE2AAD40}"/>
    <cellStyle name="40% — akcent 2 2" xfId="219" xr:uid="{4C2E9798-FF1E-496A-9B37-8C6F3A6FCBB2}"/>
    <cellStyle name="40% — akcent 3 2" xfId="223" xr:uid="{E5D829B0-E369-462B-9FAB-C9DB29FC194A}"/>
    <cellStyle name="40% — akcent 4 2" xfId="227" xr:uid="{5A580DB9-D38A-46CE-8482-1F10EDB3378D}"/>
    <cellStyle name="40% — akcent 5 2" xfId="231" xr:uid="{65186A5E-5403-4BC9-8EAF-EA40776EDC45}"/>
    <cellStyle name="40% — akcent 6 2" xfId="235" xr:uid="{FFD66B3A-F1ED-42BD-A6DA-E904A4D7BD2B}"/>
    <cellStyle name="60% — akcent 1 2" xfId="216" xr:uid="{63D271D9-90C8-4F38-B3F7-DB485C78620B}"/>
    <cellStyle name="60% — akcent 2 2" xfId="220" xr:uid="{9DBBB926-B013-40B7-AE51-C7D9ACE8C586}"/>
    <cellStyle name="60% — akcent 3 2" xfId="224" xr:uid="{C5AF3AA5-EA71-43CB-8478-7ABAF65FE216}"/>
    <cellStyle name="60% — akcent 4 2" xfId="228" xr:uid="{6B15D105-7363-4894-B472-732517AA6C8C}"/>
    <cellStyle name="60% — akcent 5 2" xfId="232" xr:uid="{10A578A8-3BED-49AD-A393-606B22E4EDEB}"/>
    <cellStyle name="60% — akcent 6 2" xfId="236" xr:uid="{3E0DEDAD-1BA9-485A-9869-38A37B04B10A}"/>
    <cellStyle name="Akcent 1 2" xfId="213" xr:uid="{7C506FD6-3D4E-4406-A53A-CD795934F4A4}"/>
    <cellStyle name="Akcent 2 2" xfId="217" xr:uid="{011562CC-1D94-4282-8375-DDA15D859563}"/>
    <cellStyle name="Akcent 3 2" xfId="221" xr:uid="{D40FFA85-E123-4471-AC0E-658431995202}"/>
    <cellStyle name="Akcent 4 2" xfId="225" xr:uid="{F5C5A7AF-62A1-4088-99EC-5763BA79BA7B}"/>
    <cellStyle name="Akcent 5 2" xfId="229" xr:uid="{EC688EBD-1621-40DC-A34A-0A5C90007F15}"/>
    <cellStyle name="Akcent 6 2" xfId="233" xr:uid="{2C1F5D5C-2524-46A2-8437-3E62696AC057}"/>
    <cellStyle name="Dane wejściowe 2" xfId="205" xr:uid="{625AA312-6FCA-4D0F-AD42-B44710787913}"/>
    <cellStyle name="Dane wyjściowe 2" xfId="206" xr:uid="{0213AF6C-7550-4CA1-9D7C-5F4E85D06805}"/>
    <cellStyle name="Dobry 2" xfId="202" xr:uid="{7D4773DE-9D62-4065-88C0-7BE72D3C63D8}"/>
    <cellStyle name="Excel Built-in Currency" xfId="14" xr:uid="{00000000-0005-0000-0000-000000000000}"/>
    <cellStyle name="Excel Built-in Hyperlink" xfId="15" xr:uid="{00000000-0005-0000-0000-000001000000}"/>
    <cellStyle name="Excel Built-in Normal" xfId="16" xr:uid="{00000000-0005-0000-0000-000002000000}"/>
    <cellStyle name="Excel Built-in Normal 1" xfId="17" xr:uid="{00000000-0005-0000-0000-000003000000}"/>
    <cellStyle name="Excel Built-in Normal 2" xfId="80" xr:uid="{00000000-0005-0000-0000-000004000000}"/>
    <cellStyle name="Heading" xfId="18" xr:uid="{00000000-0005-0000-0000-000005000000}"/>
    <cellStyle name="Heading1" xfId="19" xr:uid="{00000000-0005-0000-0000-000006000000}"/>
    <cellStyle name="Hiperłącze" xfId="380" builtinId="8"/>
    <cellStyle name="Hiperłącze 2" xfId="8" xr:uid="{00000000-0005-0000-0000-000008000000}"/>
    <cellStyle name="Hiperłącze 2 2" xfId="20" xr:uid="{00000000-0005-0000-0000-000009000000}"/>
    <cellStyle name="Hiperłącze 3" xfId="21" xr:uid="{00000000-0005-0000-0000-00000A000000}"/>
    <cellStyle name="Hiperłącze 3 2" xfId="81" xr:uid="{00000000-0005-0000-0000-00000B000000}"/>
    <cellStyle name="Komórka połączona 2" xfId="208" xr:uid="{E1B6859A-1E0A-4529-9AC4-1F8441A71DD9}"/>
    <cellStyle name="Komórka zaznaczona 2" xfId="209" xr:uid="{4B636EB5-BA91-4615-B0D1-6B6DD6722131}"/>
    <cellStyle name="Nagłówek 1 2" xfId="198" xr:uid="{0BBE83D5-5B41-48FF-96FD-650A37B4847C}"/>
    <cellStyle name="Nagłówek 2 2" xfId="199" xr:uid="{01515192-1D93-45FC-B86C-CBA6BCFDCF77}"/>
    <cellStyle name="Nagłówek 3 2" xfId="200" xr:uid="{9B311190-03C1-441F-AF3A-9D5FB708706B}"/>
    <cellStyle name="Nagłówek 4 2" xfId="201" xr:uid="{C59AC0B1-0E26-4A36-A26D-0EDEC035C971}"/>
    <cellStyle name="Neutralny 2" xfId="204" xr:uid="{3B1DFE09-1818-4F1F-949C-CA4789334952}"/>
    <cellStyle name="Normalny" xfId="0" builtinId="0"/>
    <cellStyle name="Normalny 10" xfId="22" xr:uid="{00000000-0005-0000-0000-00000D000000}"/>
    <cellStyle name="Normalny 10 2" xfId="82" xr:uid="{00000000-0005-0000-0000-00000E000000}"/>
    <cellStyle name="Normalny 11" xfId="7" xr:uid="{00000000-0005-0000-0000-00000F000000}"/>
    <cellStyle name="Normalny 11 2" xfId="23" xr:uid="{00000000-0005-0000-0000-000010000000}"/>
    <cellStyle name="Normalny 11 2 2" xfId="165" xr:uid="{00000000-0005-0000-0000-000011000000}"/>
    <cellStyle name="Normalny 11 3" xfId="256" xr:uid="{AFABF3C2-3444-468C-A228-C3AB7E69DD6D}"/>
    <cellStyle name="Normalny 12" xfId="24" xr:uid="{00000000-0005-0000-0000-000012000000}"/>
    <cellStyle name="Normalny 12 2" xfId="83" xr:uid="{00000000-0005-0000-0000-000013000000}"/>
    <cellStyle name="Normalny 13" xfId="25" xr:uid="{00000000-0005-0000-0000-000014000000}"/>
    <cellStyle name="Normalny 13 2" xfId="84" xr:uid="{00000000-0005-0000-0000-000015000000}"/>
    <cellStyle name="Normalny 14" xfId="26" xr:uid="{00000000-0005-0000-0000-000016000000}"/>
    <cellStyle name="Normalny 14 2" xfId="85" xr:uid="{00000000-0005-0000-0000-000017000000}"/>
    <cellStyle name="Normalny 15" xfId="130" xr:uid="{00000000-0005-0000-0000-000018000000}"/>
    <cellStyle name="Normalny 15 2" xfId="257" xr:uid="{C0BBAAB7-3068-4647-8CB7-85350F34D27D}"/>
    <cellStyle name="Normalny 16" xfId="27" xr:uid="{00000000-0005-0000-0000-000019000000}"/>
    <cellStyle name="Normalny 16 2" xfId="86" xr:uid="{00000000-0005-0000-0000-00001A000000}"/>
    <cellStyle name="Normalny 17" xfId="28" xr:uid="{00000000-0005-0000-0000-00001B000000}"/>
    <cellStyle name="Normalny 17 2" xfId="87" xr:uid="{00000000-0005-0000-0000-00001C000000}"/>
    <cellStyle name="Normalny 18" xfId="29" xr:uid="{00000000-0005-0000-0000-00001D000000}"/>
    <cellStyle name="Normalny 18 2" xfId="88" xr:uid="{00000000-0005-0000-0000-00001E000000}"/>
    <cellStyle name="Normalny 19" xfId="30" xr:uid="{00000000-0005-0000-0000-00001F000000}"/>
    <cellStyle name="Normalny 19 2" xfId="89" xr:uid="{00000000-0005-0000-0000-000020000000}"/>
    <cellStyle name="Normalny 2" xfId="1" xr:uid="{00000000-0005-0000-0000-000021000000}"/>
    <cellStyle name="Normalny 2 2" xfId="32" xr:uid="{00000000-0005-0000-0000-000022000000}"/>
    <cellStyle name="Normalny 2 2 2" xfId="91" xr:uid="{00000000-0005-0000-0000-000023000000}"/>
    <cellStyle name="Normalny 2 3" xfId="33" xr:uid="{00000000-0005-0000-0000-000024000000}"/>
    <cellStyle name="Normalny 2 3 2" xfId="92" xr:uid="{00000000-0005-0000-0000-000025000000}"/>
    <cellStyle name="Normalny 2 4" xfId="34" xr:uid="{00000000-0005-0000-0000-000026000000}"/>
    <cellStyle name="Normalny 2 4 2" xfId="35" xr:uid="{00000000-0005-0000-0000-000027000000}"/>
    <cellStyle name="Normalny 2 4 2 2" xfId="94" xr:uid="{00000000-0005-0000-0000-000028000000}"/>
    <cellStyle name="Normalny 2 4 3" xfId="93" xr:uid="{00000000-0005-0000-0000-000029000000}"/>
    <cellStyle name="Normalny 2 5" xfId="31" xr:uid="{00000000-0005-0000-0000-00002A000000}"/>
    <cellStyle name="Normalny 2 6" xfId="90" xr:uid="{00000000-0005-0000-0000-00002B000000}"/>
    <cellStyle name="Normalny 20" xfId="36" xr:uid="{00000000-0005-0000-0000-00002C000000}"/>
    <cellStyle name="Normalny 20 2" xfId="95" xr:uid="{00000000-0005-0000-0000-00002D000000}"/>
    <cellStyle name="Normalny 21" xfId="37" xr:uid="{00000000-0005-0000-0000-00002E000000}"/>
    <cellStyle name="Normalny 21 2" xfId="96" xr:uid="{00000000-0005-0000-0000-00002F000000}"/>
    <cellStyle name="Normalny 22" xfId="38" xr:uid="{00000000-0005-0000-0000-000030000000}"/>
    <cellStyle name="Normalny 22 2" xfId="97" xr:uid="{00000000-0005-0000-0000-000031000000}"/>
    <cellStyle name="Normalny 23" xfId="39" xr:uid="{00000000-0005-0000-0000-000032000000}"/>
    <cellStyle name="Normalny 23 2" xfId="98" xr:uid="{00000000-0005-0000-0000-000033000000}"/>
    <cellStyle name="Normalny 3" xfId="3" xr:uid="{00000000-0005-0000-0000-000034000000}"/>
    <cellStyle name="Normalny 3 2" xfId="5" xr:uid="{00000000-0005-0000-0000-000035000000}"/>
    <cellStyle name="Normalny 3 2 2" xfId="42" xr:uid="{00000000-0005-0000-0000-000036000000}"/>
    <cellStyle name="Normalny 3 2 2 2" xfId="100" xr:uid="{00000000-0005-0000-0000-000037000000}"/>
    <cellStyle name="Normalny 3 2 3" xfId="41" xr:uid="{00000000-0005-0000-0000-000038000000}"/>
    <cellStyle name="Normalny 3 2 3 2" xfId="166" xr:uid="{00000000-0005-0000-0000-000039000000}"/>
    <cellStyle name="Normalny 3 3" xfId="43" xr:uid="{00000000-0005-0000-0000-00003A000000}"/>
    <cellStyle name="Normalny 3 3 2" xfId="101" xr:uid="{00000000-0005-0000-0000-00003B000000}"/>
    <cellStyle name="Normalny 3 4" xfId="44" xr:uid="{00000000-0005-0000-0000-00003C000000}"/>
    <cellStyle name="Normalny 3 4 2" xfId="102" xr:uid="{00000000-0005-0000-0000-00003D000000}"/>
    <cellStyle name="Normalny 3 5" xfId="40" xr:uid="{00000000-0005-0000-0000-00003E000000}"/>
    <cellStyle name="Normalny 3 6" xfId="99" xr:uid="{00000000-0005-0000-0000-00003F000000}"/>
    <cellStyle name="Normalny 4" xfId="12" xr:uid="{00000000-0005-0000-0000-000040000000}"/>
    <cellStyle name="Normalny 4 2" xfId="46" xr:uid="{00000000-0005-0000-0000-000041000000}"/>
    <cellStyle name="Normalny 4 2 2" xfId="104" xr:uid="{00000000-0005-0000-0000-000042000000}"/>
    <cellStyle name="Normalny 4 3" xfId="47" xr:uid="{00000000-0005-0000-0000-000043000000}"/>
    <cellStyle name="Normalny 4 3 2" xfId="105" xr:uid="{00000000-0005-0000-0000-000044000000}"/>
    <cellStyle name="Normalny 4 4" xfId="45" xr:uid="{00000000-0005-0000-0000-000045000000}"/>
    <cellStyle name="Normalny 4 4 2" xfId="167" xr:uid="{00000000-0005-0000-0000-000046000000}"/>
    <cellStyle name="Normalny 4 5" xfId="103" xr:uid="{00000000-0005-0000-0000-000047000000}"/>
    <cellStyle name="Normalny 5" xfId="48" xr:uid="{00000000-0005-0000-0000-000048000000}"/>
    <cellStyle name="Normalny 5 2" xfId="106" xr:uid="{00000000-0005-0000-0000-000049000000}"/>
    <cellStyle name="Normalny 6" xfId="49" xr:uid="{00000000-0005-0000-0000-00004A000000}"/>
    <cellStyle name="Normalny 6 2" xfId="50" xr:uid="{00000000-0005-0000-0000-00004B000000}"/>
    <cellStyle name="Normalny 6 2 2" xfId="108" xr:uid="{00000000-0005-0000-0000-00004C000000}"/>
    <cellStyle name="Normalny 6 2 3" xfId="176" xr:uid="{00000000-0005-0000-0000-00004D000000}"/>
    <cellStyle name="Normalny 6 3" xfId="107" xr:uid="{00000000-0005-0000-0000-00004E000000}"/>
    <cellStyle name="Normalny 6 4" xfId="168" xr:uid="{00000000-0005-0000-0000-00004F000000}"/>
    <cellStyle name="Normalny 7" xfId="51" xr:uid="{00000000-0005-0000-0000-000050000000}"/>
    <cellStyle name="Normalny 7 2" xfId="109" xr:uid="{00000000-0005-0000-0000-000051000000}"/>
    <cellStyle name="Normalny 8" xfId="52" xr:uid="{00000000-0005-0000-0000-000052000000}"/>
    <cellStyle name="Normalny 8 2" xfId="110" xr:uid="{00000000-0005-0000-0000-000053000000}"/>
    <cellStyle name="Normalny 8 3" xfId="175" xr:uid="{00000000-0005-0000-0000-000054000000}"/>
    <cellStyle name="Normalny 9" xfId="13" xr:uid="{00000000-0005-0000-0000-000055000000}"/>
    <cellStyle name="Normalny 9 2" xfId="237" xr:uid="{345C2717-AFEE-4BF9-8433-76ED57DE1CDD}"/>
    <cellStyle name="Obliczenia 2" xfId="207" xr:uid="{A3EEC36D-B5C5-45D8-9564-017872001566}"/>
    <cellStyle name="Procentowy 2" xfId="53" xr:uid="{00000000-0005-0000-0000-000056000000}"/>
    <cellStyle name="Procentowy 2 2" xfId="54" xr:uid="{00000000-0005-0000-0000-000057000000}"/>
    <cellStyle name="Procentowy 2 2 2" xfId="112" xr:uid="{00000000-0005-0000-0000-000058000000}"/>
    <cellStyle name="Procentowy 2 2 3" xfId="177" xr:uid="{00000000-0005-0000-0000-000059000000}"/>
    <cellStyle name="Procentowy 2 3" xfId="111" xr:uid="{00000000-0005-0000-0000-00005A000000}"/>
    <cellStyle name="Procentowy 2 4" xfId="169" xr:uid="{00000000-0005-0000-0000-00005B000000}"/>
    <cellStyle name="Result" xfId="55" xr:uid="{00000000-0005-0000-0000-00005C000000}"/>
    <cellStyle name="Result2" xfId="56" xr:uid="{00000000-0005-0000-0000-00005D000000}"/>
    <cellStyle name="Suma 2" xfId="212" xr:uid="{43B383AF-3B26-4D79-A250-0B680556E37F}"/>
    <cellStyle name="Tekst objaśnienia 2" xfId="211" xr:uid="{D9FB2AB8-15D2-41DA-8822-D25CFE8A5675}"/>
    <cellStyle name="Tekst ostrzeżenia 2" xfId="210" xr:uid="{E383BB1A-33A3-453B-99B6-2E4C6F660B8A}"/>
    <cellStyle name="Tytuł" xfId="180" builtinId="15" customBuiltin="1"/>
    <cellStyle name="Uwaga 2" xfId="238" xr:uid="{97EAEAA5-1FD3-42F9-BAF7-39CF6D853A15}"/>
    <cellStyle name="Walutowy" xfId="79" builtinId="4"/>
    <cellStyle name="Walutowy 10" xfId="258" xr:uid="{FB1E7612-F6EB-4D02-8C51-A3A9DEA6FC54}"/>
    <cellStyle name="Walutowy 11" xfId="287" xr:uid="{4FAA1900-2797-4316-842C-14B2B691FE1B}"/>
    <cellStyle name="Walutowy 2" xfId="2" xr:uid="{00000000-0005-0000-0000-00005F000000}"/>
    <cellStyle name="Walutowy 2 10" xfId="259" xr:uid="{40383FD9-D900-4B07-9D8D-A51FD26FAD63}"/>
    <cellStyle name="Walutowy 2 11" xfId="275" xr:uid="{D64F381C-91F9-4D82-ACCE-D49E45C046E7}"/>
    <cellStyle name="Walutowy 2 2" xfId="9" xr:uid="{00000000-0005-0000-0000-000060000000}"/>
    <cellStyle name="Walutowy 2 2 2" xfId="59" xr:uid="{00000000-0005-0000-0000-000061000000}"/>
    <cellStyle name="Walutowy 2 2 2 2" xfId="116" xr:uid="{00000000-0005-0000-0000-000062000000}"/>
    <cellStyle name="Walutowy 2 2 2 2 2" xfId="160" xr:uid="{00000000-0005-0000-0000-000063000000}"/>
    <cellStyle name="Walutowy 2 2 2 2 2 2" xfId="334" xr:uid="{E94B1135-F6B6-46FC-9326-7098C2B4877E}"/>
    <cellStyle name="Walutowy 2 2 2 2 3" xfId="251" xr:uid="{CE18DBD6-CE03-4535-B9E9-D987CADAD398}"/>
    <cellStyle name="Walutowy 2 2 2 2 3 2" xfId="375" xr:uid="{DD332B66-A0C0-491D-A32D-F1B064C4F637}"/>
    <cellStyle name="Walutowy 2 2 2 2 4" xfId="291" xr:uid="{650B97E2-B0E7-446E-9C06-9134A316CFA7}"/>
    <cellStyle name="Walutowy 2 2 2 3" xfId="143" xr:uid="{00000000-0005-0000-0000-000064000000}"/>
    <cellStyle name="Walutowy 2 2 2 3 2" xfId="317" xr:uid="{A4D6F86B-1904-426E-A3E3-F104D38D7B12}"/>
    <cellStyle name="Walutowy 2 2 2 4" xfId="193" xr:uid="{9DD20242-3954-420A-93CA-6874AA6EDAE5}"/>
    <cellStyle name="Walutowy 2 2 2 4 2" xfId="358" xr:uid="{BF4728F8-AFE8-47E3-B9C7-1DAE189C85C7}"/>
    <cellStyle name="Walutowy 2 2 2 5" xfId="270" xr:uid="{896E4ACE-CFF8-4E55-9D0A-26E1E4FA662A}"/>
    <cellStyle name="Walutowy 2 2 3" xfId="58" xr:uid="{00000000-0005-0000-0000-000065000000}"/>
    <cellStyle name="Walutowy 2 2 3 2" xfId="150" xr:uid="{00000000-0005-0000-0000-000066000000}"/>
    <cellStyle name="Walutowy 2 2 3 2 2" xfId="324" xr:uid="{14DDFAAA-349A-446A-BE24-254589DB1026}"/>
    <cellStyle name="Walutowy 2 2 3 3" xfId="241" xr:uid="{C24BC3EB-5400-4F38-9623-B20E8681BB5B}"/>
    <cellStyle name="Walutowy 2 2 3 3 2" xfId="365" xr:uid="{658AC66A-4E02-4FD4-8A23-788B680A5D97}"/>
    <cellStyle name="Walutowy 2 2 4" xfId="76" xr:uid="{00000000-0005-0000-0000-000067000000}"/>
    <cellStyle name="Walutowy 2 2 4 2" xfId="172" xr:uid="{00000000-0005-0000-0000-000068000000}"/>
    <cellStyle name="Walutowy 2 2 4 2 2" xfId="341" xr:uid="{332B311F-7F11-4779-8579-336B485D8405}"/>
    <cellStyle name="Walutowy 2 2 4 3" xfId="284" xr:uid="{DBBCF772-242C-41A0-944D-B7836EC7E2F1}"/>
    <cellStyle name="Walutowy 2 2 5" xfId="115" xr:uid="{00000000-0005-0000-0000-000069000000}"/>
    <cellStyle name="Walutowy 2 2 5 2" xfId="290" xr:uid="{502FE411-5A56-4AF5-A02F-02E5CDFFF491}"/>
    <cellStyle name="Walutowy 2 2 6" xfId="133" xr:uid="{00000000-0005-0000-0000-00006A000000}"/>
    <cellStyle name="Walutowy 2 2 6 2" xfId="307" xr:uid="{16713A68-209E-471D-839A-E2BC2645A9F1}"/>
    <cellStyle name="Walutowy 2 2 7" xfId="183" xr:uid="{E5319B91-F000-43D6-9A4F-AEE549091037}"/>
    <cellStyle name="Walutowy 2 2 7 2" xfId="348" xr:uid="{EC249F09-79EA-419F-973A-76DF62837868}"/>
    <cellStyle name="Walutowy 2 2 8" xfId="260" xr:uid="{953E6801-1523-4B06-A716-A017C8185920}"/>
    <cellStyle name="Walutowy 2 2 9" xfId="278" xr:uid="{FC51F644-E2E6-4761-A9B9-63D08E0EB51B}"/>
    <cellStyle name="Walutowy 2 3" xfId="60" xr:uid="{00000000-0005-0000-0000-00006B000000}"/>
    <cellStyle name="Walutowy 2 3 2" xfId="117" xr:uid="{00000000-0005-0000-0000-00006C000000}"/>
    <cellStyle name="Walutowy 2 3 2 2" xfId="159" xr:uid="{00000000-0005-0000-0000-00006D000000}"/>
    <cellStyle name="Walutowy 2 3 2 2 2" xfId="333" xr:uid="{7D355951-02E6-4D5C-8758-A90DE0EBA054}"/>
    <cellStyle name="Walutowy 2 3 2 3" xfId="250" xr:uid="{987FA45A-BB97-48A7-A9E4-1486D8F27AC5}"/>
    <cellStyle name="Walutowy 2 3 2 3 2" xfId="374" xr:uid="{9CD9B9A7-A9BB-473E-B6BF-B8C85F837DE3}"/>
    <cellStyle name="Walutowy 2 3 2 4" xfId="292" xr:uid="{B7A648C5-2433-4563-AF35-BEE01C84386B}"/>
    <cellStyle name="Walutowy 2 3 3" xfId="142" xr:uid="{00000000-0005-0000-0000-00006E000000}"/>
    <cellStyle name="Walutowy 2 3 3 2" xfId="316" xr:uid="{D9EEBC7C-A037-43FB-A485-536A0879B7F4}"/>
    <cellStyle name="Walutowy 2 3 4" xfId="192" xr:uid="{5468093B-4787-48DC-9B7A-FFF6B83BFD72}"/>
    <cellStyle name="Walutowy 2 3 4 2" xfId="357" xr:uid="{4EA2A743-56F8-41D6-918F-8CA92CD824E4}"/>
    <cellStyle name="Walutowy 2 3 5" xfId="269" xr:uid="{D66E3C43-CC3C-4472-98A7-079BA34AEDAB}"/>
    <cellStyle name="Walutowy 2 4" xfId="61" xr:uid="{00000000-0005-0000-0000-00006F000000}"/>
    <cellStyle name="Walutowy 2 4 2" xfId="118" xr:uid="{00000000-0005-0000-0000-000070000000}"/>
    <cellStyle name="Walutowy 2 4 2 2" xfId="155" xr:uid="{00000000-0005-0000-0000-000071000000}"/>
    <cellStyle name="Walutowy 2 4 2 2 2" xfId="329" xr:uid="{1456E021-4C61-4301-B0E9-4D8940CB070D}"/>
    <cellStyle name="Walutowy 2 4 2 3" xfId="246" xr:uid="{CB6AA8FC-32C1-4E8D-A0C9-8D0ED3BDBC7D}"/>
    <cellStyle name="Walutowy 2 4 2 3 2" xfId="370" xr:uid="{420850FC-9DB8-4866-9DAE-899826B33F95}"/>
    <cellStyle name="Walutowy 2 4 2 4" xfId="293" xr:uid="{EAD726FE-9DD5-4CDD-8EF4-167BFB917BA4}"/>
    <cellStyle name="Walutowy 2 4 3" xfId="138" xr:uid="{00000000-0005-0000-0000-000072000000}"/>
    <cellStyle name="Walutowy 2 4 3 2" xfId="312" xr:uid="{D3079DD8-D472-49D6-9181-46A733E90F92}"/>
    <cellStyle name="Walutowy 2 4 4" xfId="188" xr:uid="{BB0C8A71-D981-46E9-A03C-3DE821C53009}"/>
    <cellStyle name="Walutowy 2 4 4 2" xfId="353" xr:uid="{5430CEBA-10F5-48AA-96FE-E41D0DFBFDC5}"/>
    <cellStyle name="Walutowy 2 4 5" xfId="265" xr:uid="{504F0215-754B-470F-8BD1-9BC21826168D}"/>
    <cellStyle name="Walutowy 2 5" xfId="57" xr:uid="{00000000-0005-0000-0000-000073000000}"/>
    <cellStyle name="Walutowy 2 5 2" xfId="149" xr:uid="{00000000-0005-0000-0000-000074000000}"/>
    <cellStyle name="Walutowy 2 5 2 2" xfId="323" xr:uid="{C84A19C8-752E-401E-93E7-E40E3EC4C6F0}"/>
    <cellStyle name="Walutowy 2 5 3" xfId="240" xr:uid="{72BA9FFE-6150-4AB3-BBD9-1E8349649AA2}"/>
    <cellStyle name="Walutowy 2 5 3 2" xfId="364" xr:uid="{1E97FDBD-8F09-4937-95C7-661560B6D44E}"/>
    <cellStyle name="Walutowy 2 6" xfId="73" xr:uid="{00000000-0005-0000-0000-000075000000}"/>
    <cellStyle name="Walutowy 2 6 2" xfId="171" xr:uid="{00000000-0005-0000-0000-000076000000}"/>
    <cellStyle name="Walutowy 2 6 2 2" xfId="340" xr:uid="{8E3A09DA-F21F-4C71-9715-D0BE9E5149DD}"/>
    <cellStyle name="Walutowy 2 6 3" xfId="281" xr:uid="{4C0A374E-22A8-4A97-B21C-4B01919AA098}"/>
    <cellStyle name="Walutowy 2 7" xfId="114" xr:uid="{00000000-0005-0000-0000-000077000000}"/>
    <cellStyle name="Walutowy 2 7 2" xfId="289" xr:uid="{D42FCE08-6E0B-4584-94ED-EB5E3FE5CD8B}"/>
    <cellStyle name="Walutowy 2 8" xfId="132" xr:uid="{00000000-0005-0000-0000-000078000000}"/>
    <cellStyle name="Walutowy 2 8 2" xfId="306" xr:uid="{C7A1799D-17EB-4B4C-A629-043FE48D7DC7}"/>
    <cellStyle name="Walutowy 2 9" xfId="182" xr:uid="{B89FBE02-8F28-4C47-A7FC-0DCB909E2F0E}"/>
    <cellStyle name="Walutowy 2 9 2" xfId="347" xr:uid="{5E06AE34-2D1F-47DE-A03A-2345FC861D8D}"/>
    <cellStyle name="Walutowy 3" xfId="4" xr:uid="{00000000-0005-0000-0000-000079000000}"/>
    <cellStyle name="Walutowy 3 10" xfId="261" xr:uid="{A5A0F731-AB73-44E5-8DB0-9F20834CEF56}"/>
    <cellStyle name="Walutowy 3 11" xfId="276" xr:uid="{0CF0AF68-E0CA-434E-BB10-C8DC7057809D}"/>
    <cellStyle name="Walutowy 3 2" xfId="6" xr:uid="{00000000-0005-0000-0000-00007A000000}"/>
    <cellStyle name="Walutowy 3 2 10" xfId="277" xr:uid="{668A2230-9686-4D3E-853F-54336076EC48}"/>
    <cellStyle name="Walutowy 3 2 2" xfId="11" xr:uid="{00000000-0005-0000-0000-00007B000000}"/>
    <cellStyle name="Walutowy 3 2 2 2" xfId="64" xr:uid="{00000000-0005-0000-0000-00007C000000}"/>
    <cellStyle name="Walutowy 3 2 2 2 2" xfId="162" xr:uid="{00000000-0005-0000-0000-00007D000000}"/>
    <cellStyle name="Walutowy 3 2 2 2 2 2" xfId="336" xr:uid="{8915FAF9-F005-4BDC-8BC9-6316BC46C67E}"/>
    <cellStyle name="Walutowy 3 2 2 2 3" xfId="253" xr:uid="{EC06DEBD-B003-4186-9415-854F2E35DBD7}"/>
    <cellStyle name="Walutowy 3 2 2 2 3 2" xfId="377" xr:uid="{436F1C95-9F0F-4A0C-8747-E826953AA040}"/>
    <cellStyle name="Walutowy 3 2 2 3" xfId="78" xr:uid="{00000000-0005-0000-0000-00007E000000}"/>
    <cellStyle name="Walutowy 3 2 2 3 2" xfId="179" xr:uid="{00000000-0005-0000-0000-00007F000000}"/>
    <cellStyle name="Walutowy 3 2 2 3 2 2" xfId="345" xr:uid="{06A9076A-CDBB-4739-8167-4EE4106B0856}"/>
    <cellStyle name="Walutowy 3 2 2 3 3" xfId="286" xr:uid="{5DF32B56-EF18-4C21-8DF2-498622C67689}"/>
    <cellStyle name="Walutowy 3 2 2 4" xfId="121" xr:uid="{00000000-0005-0000-0000-000080000000}"/>
    <cellStyle name="Walutowy 3 2 2 4 2" xfId="296" xr:uid="{3FDE8239-6ACA-4C9B-8C1D-2F3C74F21CD9}"/>
    <cellStyle name="Walutowy 3 2 2 5" xfId="145" xr:uid="{00000000-0005-0000-0000-000081000000}"/>
    <cellStyle name="Walutowy 3 2 2 5 2" xfId="319" xr:uid="{8868EC3D-3FC4-4AAA-98D6-8CDA811F096A}"/>
    <cellStyle name="Walutowy 3 2 2 6" xfId="195" xr:uid="{9AEDC93D-1BC0-4A0A-B2E7-CCE34150D2B1}"/>
    <cellStyle name="Walutowy 3 2 2 6 2" xfId="360" xr:uid="{2449E9A6-1CF8-4AB8-BBF0-E33B3F75B295}"/>
    <cellStyle name="Walutowy 3 2 2 7" xfId="272" xr:uid="{0B9832A3-3463-4BE0-9D42-454CA6D1D784}"/>
    <cellStyle name="Walutowy 3 2 2 8" xfId="280" xr:uid="{0093F790-DFD9-4382-9381-FEA0E75FCCA1}"/>
    <cellStyle name="Walutowy 3 2 3" xfId="65" xr:uid="{00000000-0005-0000-0000-000082000000}"/>
    <cellStyle name="Walutowy 3 2 3 2" xfId="122" xr:uid="{00000000-0005-0000-0000-000083000000}"/>
    <cellStyle name="Walutowy 3 2 3 2 2" xfId="157" xr:uid="{00000000-0005-0000-0000-000084000000}"/>
    <cellStyle name="Walutowy 3 2 3 2 2 2" xfId="331" xr:uid="{2639E720-6319-4370-8357-0C22D27C2DCF}"/>
    <cellStyle name="Walutowy 3 2 3 2 3" xfId="248" xr:uid="{5F45C54E-46D4-4B26-AE0C-0926A5979F13}"/>
    <cellStyle name="Walutowy 3 2 3 2 3 2" xfId="372" xr:uid="{78E33E23-CB14-4EE7-9AC3-B86B0422A9F4}"/>
    <cellStyle name="Walutowy 3 2 3 2 4" xfId="297" xr:uid="{954C5B64-A0FB-4B2F-8EC1-2CC0726A9BB1}"/>
    <cellStyle name="Walutowy 3 2 3 3" xfId="140" xr:uid="{00000000-0005-0000-0000-000085000000}"/>
    <cellStyle name="Walutowy 3 2 3 3 2" xfId="314" xr:uid="{30845192-16BD-4DAF-8B77-6BCE5AEEF970}"/>
    <cellStyle name="Walutowy 3 2 3 4" xfId="190" xr:uid="{2DD730BD-BFC7-4860-BAC7-139B3CCEAE5F}"/>
    <cellStyle name="Walutowy 3 2 3 4 2" xfId="355" xr:uid="{AE3B7D41-1435-472E-B57B-3AFC7142576E}"/>
    <cellStyle name="Walutowy 3 2 3 5" xfId="267" xr:uid="{DA28D15D-BAEB-4542-935E-A03A651E8044}"/>
    <cellStyle name="Walutowy 3 2 4" xfId="63" xr:uid="{00000000-0005-0000-0000-000086000000}"/>
    <cellStyle name="Walutowy 3 2 4 2" xfId="152" xr:uid="{00000000-0005-0000-0000-000087000000}"/>
    <cellStyle name="Walutowy 3 2 4 2 2" xfId="326" xr:uid="{4A2DC464-F8FC-48F3-9CEC-19EF23184803}"/>
    <cellStyle name="Walutowy 3 2 4 3" xfId="243" xr:uid="{22F816CE-3315-4535-87C1-FE750A7CBBDE}"/>
    <cellStyle name="Walutowy 3 2 4 3 2" xfId="367" xr:uid="{F28ADB18-F685-4F24-8FCD-D7CD9BB36FA2}"/>
    <cellStyle name="Walutowy 3 2 5" xfId="75" xr:uid="{00000000-0005-0000-0000-000088000000}"/>
    <cellStyle name="Walutowy 3 2 5 2" xfId="174" xr:uid="{00000000-0005-0000-0000-000089000000}"/>
    <cellStyle name="Walutowy 3 2 5 2 2" xfId="343" xr:uid="{3378D8C2-8178-4E80-8E4B-17027AA69801}"/>
    <cellStyle name="Walutowy 3 2 5 3" xfId="283" xr:uid="{617740A0-AABE-478A-94C2-91B3A4BD6085}"/>
    <cellStyle name="Walutowy 3 2 6" xfId="120" xr:uid="{00000000-0005-0000-0000-00008A000000}"/>
    <cellStyle name="Walutowy 3 2 6 2" xfId="295" xr:uid="{7D2FC301-FB43-4E87-AD9F-C0250BCB456C}"/>
    <cellStyle name="Walutowy 3 2 7" xfId="135" xr:uid="{00000000-0005-0000-0000-00008B000000}"/>
    <cellStyle name="Walutowy 3 2 7 2" xfId="309" xr:uid="{C144E331-5C81-4633-A222-A2D04826AD0F}"/>
    <cellStyle name="Walutowy 3 2 8" xfId="185" xr:uid="{674989B9-D6A4-4725-AD56-DDE200CF0BEE}"/>
    <cellStyle name="Walutowy 3 2 8 2" xfId="350" xr:uid="{CEDEE276-36CD-4BE4-B759-776D80E8F802}"/>
    <cellStyle name="Walutowy 3 2 9" xfId="262" xr:uid="{DFC6F47B-63FB-4D59-A940-175619A7940A}"/>
    <cellStyle name="Walutowy 3 3" xfId="10" xr:uid="{00000000-0005-0000-0000-00008C000000}"/>
    <cellStyle name="Walutowy 3 3 2" xfId="66" xr:uid="{00000000-0005-0000-0000-00008D000000}"/>
    <cellStyle name="Walutowy 3 3 2 2" xfId="161" xr:uid="{00000000-0005-0000-0000-00008E000000}"/>
    <cellStyle name="Walutowy 3 3 2 2 2" xfId="335" xr:uid="{5070B361-E287-490A-8765-239C3547BF73}"/>
    <cellStyle name="Walutowy 3 3 2 3" xfId="252" xr:uid="{D8BD2922-31E2-4E0F-9CF5-693CD0FCDC0E}"/>
    <cellStyle name="Walutowy 3 3 2 3 2" xfId="376" xr:uid="{37A7376C-D8F1-4C3B-B3BE-63DD2AC19D6B}"/>
    <cellStyle name="Walutowy 3 3 3" xfId="77" xr:uid="{00000000-0005-0000-0000-00008F000000}"/>
    <cellStyle name="Walutowy 3 3 3 2" xfId="178" xr:uid="{00000000-0005-0000-0000-000090000000}"/>
    <cellStyle name="Walutowy 3 3 3 2 2" xfId="344" xr:uid="{52677CF3-78F9-4A0A-AC15-E3EBC9D7339D}"/>
    <cellStyle name="Walutowy 3 3 3 3" xfId="285" xr:uid="{E88E04EF-73A3-48DC-B2E3-F6F075CFF936}"/>
    <cellStyle name="Walutowy 3 3 4" xfId="123" xr:uid="{00000000-0005-0000-0000-000091000000}"/>
    <cellStyle name="Walutowy 3 3 4 2" xfId="298" xr:uid="{4A103A10-7EBA-4D4A-90F2-FBF5A4214C2A}"/>
    <cellStyle name="Walutowy 3 3 5" xfId="144" xr:uid="{00000000-0005-0000-0000-000092000000}"/>
    <cellStyle name="Walutowy 3 3 5 2" xfId="318" xr:uid="{F975BB64-C263-497C-BBAA-744AA70F5BDD}"/>
    <cellStyle name="Walutowy 3 3 6" xfId="194" xr:uid="{D3BFF478-C7B8-4BCA-8B8E-96A6B5C8ED22}"/>
    <cellStyle name="Walutowy 3 3 6 2" xfId="359" xr:uid="{0902F1A7-290E-49A7-AB09-8DBFA5F09114}"/>
    <cellStyle name="Walutowy 3 3 7" xfId="271" xr:uid="{3857A5A1-2F41-4CD2-B618-4EA74F2BB877}"/>
    <cellStyle name="Walutowy 3 3 8" xfId="279" xr:uid="{98C65CD4-04D4-4999-8DF5-9511F0C9BF4C}"/>
    <cellStyle name="Walutowy 3 4" xfId="67" xr:uid="{00000000-0005-0000-0000-000093000000}"/>
    <cellStyle name="Walutowy 3 4 2" xfId="124" xr:uid="{00000000-0005-0000-0000-000094000000}"/>
    <cellStyle name="Walutowy 3 4 2 2" xfId="156" xr:uid="{00000000-0005-0000-0000-000095000000}"/>
    <cellStyle name="Walutowy 3 4 2 2 2" xfId="330" xr:uid="{1E19D4D7-166D-4272-B10E-E06F585D0217}"/>
    <cellStyle name="Walutowy 3 4 2 3" xfId="247" xr:uid="{BACC4C92-67A3-417E-A96F-FCBDD04E59CE}"/>
    <cellStyle name="Walutowy 3 4 2 3 2" xfId="371" xr:uid="{062CF379-559F-461E-8274-5105075B30C3}"/>
    <cellStyle name="Walutowy 3 4 2 4" xfId="299" xr:uid="{2FF45901-4D8A-41C1-8E29-0FCBB182F74B}"/>
    <cellStyle name="Walutowy 3 4 3" xfId="139" xr:uid="{00000000-0005-0000-0000-000096000000}"/>
    <cellStyle name="Walutowy 3 4 3 2" xfId="313" xr:uid="{11B2CF2A-B8ED-4C05-8F47-22F44494D33A}"/>
    <cellStyle name="Walutowy 3 4 4" xfId="189" xr:uid="{D6F3E50C-C758-468C-BD98-E6B84904BA9E}"/>
    <cellStyle name="Walutowy 3 4 4 2" xfId="354" xr:uid="{22711FBC-8A0A-494A-ABF1-7579485C9E6D}"/>
    <cellStyle name="Walutowy 3 4 5" xfId="266" xr:uid="{57EEC8FB-4238-4EEC-8BC7-B9CEF9FF1323}"/>
    <cellStyle name="Walutowy 3 5" xfId="62" xr:uid="{00000000-0005-0000-0000-000097000000}"/>
    <cellStyle name="Walutowy 3 5 2" xfId="151" xr:uid="{00000000-0005-0000-0000-000098000000}"/>
    <cellStyle name="Walutowy 3 5 2 2" xfId="325" xr:uid="{EB51205C-B6BF-487D-B350-9E13B8F9D28D}"/>
    <cellStyle name="Walutowy 3 5 3" xfId="242" xr:uid="{877353A4-A36A-422D-AB0C-D865973335AE}"/>
    <cellStyle name="Walutowy 3 5 3 2" xfId="366" xr:uid="{556D3BC4-E13C-4B8F-9B8B-AE80AFB4C279}"/>
    <cellStyle name="Walutowy 3 6" xfId="74" xr:uid="{00000000-0005-0000-0000-000099000000}"/>
    <cellStyle name="Walutowy 3 6 2" xfId="173" xr:uid="{00000000-0005-0000-0000-00009A000000}"/>
    <cellStyle name="Walutowy 3 6 2 2" xfId="342" xr:uid="{D523A5CE-E4C3-4C8A-A04E-F5F1198D8A0E}"/>
    <cellStyle name="Walutowy 3 6 3" xfId="282" xr:uid="{72E027B3-3ED3-4E6F-8F21-053DF96270C1}"/>
    <cellStyle name="Walutowy 3 7" xfId="119" xr:uid="{00000000-0005-0000-0000-00009B000000}"/>
    <cellStyle name="Walutowy 3 7 2" xfId="294" xr:uid="{92292C17-45F6-4CF6-AD26-8B0A79ED703D}"/>
    <cellStyle name="Walutowy 3 8" xfId="134" xr:uid="{00000000-0005-0000-0000-00009C000000}"/>
    <cellStyle name="Walutowy 3 8 2" xfId="308" xr:uid="{004AE36A-D986-4892-BB84-0364C8938B75}"/>
    <cellStyle name="Walutowy 3 9" xfId="184" xr:uid="{FECD7E69-6CEC-4D17-AF14-F3B18C791BC3}"/>
    <cellStyle name="Walutowy 3 9 2" xfId="349" xr:uid="{A1508A5E-CC71-47B4-8A9A-5054E0223311}"/>
    <cellStyle name="Walutowy 4" xfId="68" xr:uid="{00000000-0005-0000-0000-00009D000000}"/>
    <cellStyle name="Walutowy 4 2" xfId="69" xr:uid="{00000000-0005-0000-0000-00009E000000}"/>
    <cellStyle name="Walutowy 4 2 2" xfId="126" xr:uid="{00000000-0005-0000-0000-00009F000000}"/>
    <cellStyle name="Walutowy 4 2 2 2" xfId="163" xr:uid="{00000000-0005-0000-0000-0000A0000000}"/>
    <cellStyle name="Walutowy 4 2 2 2 2" xfId="337" xr:uid="{4113ADAE-F03A-416F-A40E-3A0B4BCB5313}"/>
    <cellStyle name="Walutowy 4 2 2 3" xfId="254" xr:uid="{EFAEEABC-4DEA-44E0-BAED-45710B9D6033}"/>
    <cellStyle name="Walutowy 4 2 2 3 2" xfId="378" xr:uid="{225C90D7-32C7-416F-99B3-7D0F33E15EEE}"/>
    <cellStyle name="Walutowy 4 2 2 4" xfId="301" xr:uid="{771828DA-578F-48F3-8DA3-B410DC41DD98}"/>
    <cellStyle name="Walutowy 4 2 3" xfId="146" xr:uid="{00000000-0005-0000-0000-0000A1000000}"/>
    <cellStyle name="Walutowy 4 2 3 2" xfId="320" xr:uid="{29860109-ACA9-450D-85DC-C01452B3D1B6}"/>
    <cellStyle name="Walutowy 4 2 4" xfId="196" xr:uid="{ADE1AF9A-66BB-48B4-9CCE-5C246E821D4D}"/>
    <cellStyle name="Walutowy 4 2 4 2" xfId="361" xr:uid="{4CBAEBD3-04F7-4BA4-AD14-3F46448C22C8}"/>
    <cellStyle name="Walutowy 4 2 5" xfId="273" xr:uid="{531F18BC-F4A7-46D8-A755-E6299E2FAE59}"/>
    <cellStyle name="Walutowy 4 3" xfId="125" xr:uid="{00000000-0005-0000-0000-0000A2000000}"/>
    <cellStyle name="Walutowy 4 3 2" xfId="153" xr:uid="{00000000-0005-0000-0000-0000A3000000}"/>
    <cellStyle name="Walutowy 4 3 2 2" xfId="327" xr:uid="{7130618A-F8E0-4C67-BF2B-536D489B717F}"/>
    <cellStyle name="Walutowy 4 3 3" xfId="244" xr:uid="{A5036987-7281-42C6-8B37-8243579232FF}"/>
    <cellStyle name="Walutowy 4 3 3 2" xfId="368" xr:uid="{D79E4BD8-6541-4216-BB84-5DC96FBF11FF}"/>
    <cellStyle name="Walutowy 4 3 4" xfId="300" xr:uid="{711AB457-AB07-4EC2-B14A-6407E0950481}"/>
    <cellStyle name="Walutowy 4 4" xfId="136" xr:uid="{00000000-0005-0000-0000-0000A4000000}"/>
    <cellStyle name="Walutowy 4 4 2" xfId="310" xr:uid="{C41C845D-3D6B-4772-B516-C460065CDAE9}"/>
    <cellStyle name="Walutowy 4 5" xfId="186" xr:uid="{CF9CDE86-387F-46D7-80A7-09F805698D3F}"/>
    <cellStyle name="Walutowy 4 5 2" xfId="351" xr:uid="{25827DB0-E962-4B52-940C-49F0FD8EB502}"/>
    <cellStyle name="Walutowy 4 6" xfId="263" xr:uid="{8B652060-3330-4286-BAE6-7D26020E1A80}"/>
    <cellStyle name="Walutowy 5" xfId="70" xr:uid="{00000000-0005-0000-0000-0000A5000000}"/>
    <cellStyle name="Walutowy 5 2" xfId="71" xr:uid="{00000000-0005-0000-0000-0000A6000000}"/>
    <cellStyle name="Walutowy 5 2 2" xfId="128" xr:uid="{00000000-0005-0000-0000-0000A7000000}"/>
    <cellStyle name="Walutowy 5 2 2 2" xfId="164" xr:uid="{00000000-0005-0000-0000-0000A8000000}"/>
    <cellStyle name="Walutowy 5 2 2 2 2" xfId="338" xr:uid="{E6867A04-7B2B-4503-BD3B-269389C8BCCD}"/>
    <cellStyle name="Walutowy 5 2 2 3" xfId="255" xr:uid="{C21B56DA-0C53-4D9A-A5E7-F9284479B0CE}"/>
    <cellStyle name="Walutowy 5 2 2 3 2" xfId="379" xr:uid="{E73A4C29-4930-4631-B274-B3AFB66747A2}"/>
    <cellStyle name="Walutowy 5 2 2 4" xfId="303" xr:uid="{97442272-86EA-4B74-9473-5D5C07F8A5F3}"/>
    <cellStyle name="Walutowy 5 2 3" xfId="147" xr:uid="{00000000-0005-0000-0000-0000A9000000}"/>
    <cellStyle name="Walutowy 5 2 3 2" xfId="321" xr:uid="{93E247DB-6DB9-44A6-A05F-2B127CD0CBC1}"/>
    <cellStyle name="Walutowy 5 2 4" xfId="197" xr:uid="{3366A9FF-5AD4-478F-8232-4B153C2B3217}"/>
    <cellStyle name="Walutowy 5 2 4 2" xfId="362" xr:uid="{AD2E245E-B2FD-4442-B010-283561CAB5B2}"/>
    <cellStyle name="Walutowy 5 2 5" xfId="274" xr:uid="{55FF8AEA-5BDB-4A0F-A568-DB1B83BB7A5E}"/>
    <cellStyle name="Walutowy 5 3" xfId="127" xr:uid="{00000000-0005-0000-0000-0000AA000000}"/>
    <cellStyle name="Walutowy 5 3 2" xfId="154" xr:uid="{00000000-0005-0000-0000-0000AB000000}"/>
    <cellStyle name="Walutowy 5 3 2 2" xfId="328" xr:uid="{6434B417-81C0-4515-8A99-B69D1FB50DE0}"/>
    <cellStyle name="Walutowy 5 3 3" xfId="245" xr:uid="{CC1B0D32-5A93-47A6-AB22-BD64E2BC9F4B}"/>
    <cellStyle name="Walutowy 5 3 3 2" xfId="369" xr:uid="{13AA3F39-5046-4B17-BDA4-F0468BBFBB9F}"/>
    <cellStyle name="Walutowy 5 3 4" xfId="302" xr:uid="{51C807BA-E285-4071-A21B-CB674EB3A7A2}"/>
    <cellStyle name="Walutowy 5 4" xfId="137" xr:uid="{00000000-0005-0000-0000-0000AC000000}"/>
    <cellStyle name="Walutowy 5 4 2" xfId="311" xr:uid="{1B4FD0D9-E6B4-481A-9D7D-7CA5B7E14CFC}"/>
    <cellStyle name="Walutowy 5 5" xfId="187" xr:uid="{06BF6311-6C66-46FB-9BBB-15F74D845103}"/>
    <cellStyle name="Walutowy 5 5 2" xfId="352" xr:uid="{A95E61D9-B401-40AC-8AA2-E3DD9A365CEC}"/>
    <cellStyle name="Walutowy 5 6" xfId="264" xr:uid="{253E68E6-D253-495F-BDF9-03FE7ED0FEC3}"/>
    <cellStyle name="Walutowy 6" xfId="72" xr:uid="{00000000-0005-0000-0000-0000AD000000}"/>
    <cellStyle name="Walutowy 6 2" xfId="129" xr:uid="{00000000-0005-0000-0000-0000AE000000}"/>
    <cellStyle name="Walutowy 6 2 2" xfId="158" xr:uid="{00000000-0005-0000-0000-0000AF000000}"/>
    <cellStyle name="Walutowy 6 2 2 2" xfId="332" xr:uid="{9446E8D3-7D79-4B62-9F3B-8E70D09BA740}"/>
    <cellStyle name="Walutowy 6 2 3" xfId="249" xr:uid="{C928C6E6-26FF-4D22-803F-DE7E0EDFC5FE}"/>
    <cellStyle name="Walutowy 6 2 3 2" xfId="373" xr:uid="{E0C50ED1-521B-40FD-BA7F-C55162DAD10D}"/>
    <cellStyle name="Walutowy 6 2 4" xfId="304" xr:uid="{4FA0F22D-7F75-4CC8-B2FC-E903FA6CB013}"/>
    <cellStyle name="Walutowy 6 3" xfId="141" xr:uid="{00000000-0005-0000-0000-0000B0000000}"/>
    <cellStyle name="Walutowy 6 3 2" xfId="315" xr:uid="{77539FFA-F626-4846-AC86-E9F4D921195A}"/>
    <cellStyle name="Walutowy 6 4" xfId="191" xr:uid="{F14D48CD-9804-4550-8062-E1F624A3DE06}"/>
    <cellStyle name="Walutowy 6 4 2" xfId="356" xr:uid="{EF64FBED-B252-400D-84BE-A6EE95228960}"/>
    <cellStyle name="Walutowy 6 5" xfId="268" xr:uid="{FF5E324F-F496-447C-B241-DB1F63C95B00}"/>
    <cellStyle name="Walutowy 7" xfId="113" xr:uid="{00000000-0005-0000-0000-0000B1000000}"/>
    <cellStyle name="Walutowy 7 2" xfId="148" xr:uid="{00000000-0005-0000-0000-0000B2000000}"/>
    <cellStyle name="Walutowy 7 2 2" xfId="322" xr:uid="{35B8EED6-6F30-47DF-A9A8-A9F742CAD1CC}"/>
    <cellStyle name="Walutowy 7 3" xfId="239" xr:uid="{A065B8EE-8B39-4603-AF49-ED4C54821421}"/>
    <cellStyle name="Walutowy 7 3 2" xfId="363" xr:uid="{9C2AD785-51E5-452E-983A-E9BD40C12BAF}"/>
    <cellStyle name="Walutowy 7 4" xfId="288" xr:uid="{F786568F-A234-4B28-85B6-DB7E127E8ED6}"/>
    <cellStyle name="Walutowy 8" xfId="131" xr:uid="{00000000-0005-0000-0000-0000B3000000}"/>
    <cellStyle name="Walutowy 8 2" xfId="170" xr:uid="{00000000-0005-0000-0000-0000B4000000}"/>
    <cellStyle name="Walutowy 8 2 2" xfId="339" xr:uid="{6181B44D-9F79-4373-AE91-566775F03C43}"/>
    <cellStyle name="Walutowy 8 3" xfId="305" xr:uid="{6EE7D789-16AF-4ED4-A074-A1BA227ED2B9}"/>
    <cellStyle name="Walutowy 9" xfId="181" xr:uid="{77E2BB2F-974E-4169-AE82-FE6FB480B2F7}"/>
    <cellStyle name="Walutowy 9 2" xfId="346" xr:uid="{04638DEE-1F8E-4D99-8F00-8B047DD01617}"/>
    <cellStyle name="Zły 2" xfId="203" xr:uid="{C28F5DBE-ADB6-41D0-A563-C7B57184CC76}"/>
  </cellStyles>
  <dxfs count="0"/>
  <tableStyles count="0" defaultTableStyle="TableStyleMedium2" defaultPivotStyle="PivotStyleLight16"/>
  <colors>
    <mruColors>
      <color rgb="FF66FFFF"/>
      <color rgb="FFFF99FF"/>
      <color rgb="FFCCFFFF"/>
      <color rgb="FF99CCFF"/>
      <color rgb="FF79BDFB"/>
      <color rgb="FF89C5FB"/>
      <color rgb="FF077CE7"/>
      <color rgb="FF11C1FF"/>
      <color rgb="FFFFCC00"/>
      <color rgb="FFE9EF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kontakt@ppp.lapy.pl" TargetMode="External"/><Relationship Id="rId13" Type="http://schemas.openxmlformats.org/officeDocument/2006/relationships/hyperlink" Target="mailto:lolapy@lo-lapy,org" TargetMode="External"/><Relationship Id="rId18" Type="http://schemas.openxmlformats.org/officeDocument/2006/relationships/hyperlink" Target="mailto:dpsjalowka@op.pl" TargetMode="External"/><Relationship Id="rId3" Type="http://schemas.openxmlformats.org/officeDocument/2006/relationships/hyperlink" Target="mailto:ckplapy@bialystok.home.pl" TargetMode="External"/><Relationship Id="rId7" Type="http://schemas.openxmlformats.org/officeDocument/2006/relationships/hyperlink" Target="mailto:dps@dpsczerewki.podlasie.pl" TargetMode="External"/><Relationship Id="rId12" Type="http://schemas.openxmlformats.org/officeDocument/2006/relationships/hyperlink" Target="mailto:domdziecka.krasne@wp.pl" TargetMode="External"/><Relationship Id="rId17" Type="http://schemas.openxmlformats.org/officeDocument/2006/relationships/hyperlink" Target="mailto:kontakt@pppp.bialystok.pl" TargetMode="External"/><Relationship Id="rId2" Type="http://schemas.openxmlformats.org/officeDocument/2006/relationships/hyperlink" Target="mailto:pcpr@st.bialystok.wrotapodlasia.pl" TargetMode="External"/><Relationship Id="rId16" Type="http://schemas.openxmlformats.org/officeDocument/2006/relationships/hyperlink" Target="mailto:sekretariat.pinb@st.bialystok.wrotapodlasia.pl" TargetMode="External"/><Relationship Id="rId20" Type="http://schemas.openxmlformats.org/officeDocument/2006/relationships/printerSettings" Target="../printerSettings/printerSettings1.bin"/><Relationship Id="rId1" Type="http://schemas.openxmlformats.org/officeDocument/2006/relationships/hyperlink" Target="mailto:starostwo@st.bialystok.wrotapodlasia.pl" TargetMode="External"/><Relationship Id="rId6" Type="http://schemas.openxmlformats.org/officeDocument/2006/relationships/hyperlink" Target="mailto:laznieosw@wp.pl" TargetMode="External"/><Relationship Id="rId11" Type="http://schemas.openxmlformats.org/officeDocument/2006/relationships/hyperlink" Target="mailto:domdzieckakrasne@st.bialystok.wrotapodlasia.pl" TargetMode="External"/><Relationship Id="rId5" Type="http://schemas.openxmlformats.org/officeDocument/2006/relationships/hyperlink" Target="mailto:sekretariat.dps.choroszcz@st.bialystok.wrotapodlasia.pl" TargetMode="External"/><Relationship Id="rId15" Type="http://schemas.openxmlformats.org/officeDocument/2006/relationships/hyperlink" Target="mailto:sekretariat@fajnaszkola.net" TargetMode="External"/><Relationship Id="rId10" Type="http://schemas.openxmlformats.org/officeDocument/2006/relationships/hyperlink" Target="mailto:ddz@bialystok.wrotapodlasia.pl" TargetMode="External"/><Relationship Id="rId19" Type="http://schemas.openxmlformats.org/officeDocument/2006/relationships/hyperlink" Target="mailto:rddz@st.bialystok.wrotapodlasia.pl" TargetMode="External"/><Relationship Id="rId4" Type="http://schemas.openxmlformats.org/officeDocument/2006/relationships/hyperlink" Target="mailto:dpsuhowo@pro.onet.pl" TargetMode="External"/><Relationship Id="rId9" Type="http://schemas.openxmlformats.org/officeDocument/2006/relationships/hyperlink" Target="mailto:bibi@praca.gov.pl" TargetMode="External"/><Relationship Id="rId14" Type="http://schemas.openxmlformats.org/officeDocument/2006/relationships/hyperlink" Target="mailto:liceum@liceum.ne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"/>
  <sheetViews>
    <sheetView zoomScale="60" zoomScaleNormal="60" workbookViewId="0">
      <pane ySplit="1" topLeftCell="A2" activePane="bottomLeft" state="frozen"/>
      <selection pane="bottomLeft" activeCell="K33" sqref="K33"/>
    </sheetView>
  </sheetViews>
  <sheetFormatPr defaultColWidth="9.109375" defaultRowHeight="13.8"/>
  <cols>
    <col min="1" max="1" width="8.5546875" style="4" customWidth="1"/>
    <col min="2" max="2" width="55.6640625" style="1" customWidth="1"/>
    <col min="3" max="3" width="30" style="2" customWidth="1"/>
    <col min="4" max="4" width="17.77734375" style="2" customWidth="1"/>
    <col min="5" max="5" width="10.44140625" style="4" customWidth="1"/>
    <col min="6" max="6" width="18.109375" style="4" customWidth="1"/>
    <col min="7" max="7" width="16.33203125" style="5" customWidth="1"/>
    <col min="8" max="8" width="15.21875" style="5" customWidth="1"/>
    <col min="9" max="9" width="48.5546875" style="2" customWidth="1"/>
    <col min="10" max="10" width="10.44140625" style="4" customWidth="1"/>
    <col min="11" max="11" width="12.44140625" style="4" customWidth="1"/>
    <col min="12" max="12" width="36" style="12" customWidth="1"/>
    <col min="13" max="13" width="68.44140625" style="1" customWidth="1"/>
    <col min="14" max="16384" width="9.109375" style="4"/>
  </cols>
  <sheetData>
    <row r="1" spans="1:13" ht="14.4" thickBot="1"/>
    <row r="2" spans="1:13">
      <c r="A2" s="56"/>
      <c r="B2" s="57"/>
      <c r="C2" s="492" t="s">
        <v>18</v>
      </c>
      <c r="D2" s="492"/>
      <c r="E2" s="58"/>
      <c r="F2" s="58"/>
      <c r="G2" s="59"/>
      <c r="H2" s="59"/>
      <c r="I2" s="60"/>
      <c r="J2" s="492" t="s">
        <v>19</v>
      </c>
      <c r="K2" s="492"/>
      <c r="L2" s="61"/>
      <c r="M2" s="62"/>
    </row>
    <row r="3" spans="1:13" ht="26.4">
      <c r="A3" s="63" t="s">
        <v>0</v>
      </c>
      <c r="B3" s="34" t="s">
        <v>20</v>
      </c>
      <c r="C3" s="34" t="s">
        <v>21</v>
      </c>
      <c r="D3" s="34" t="s">
        <v>22</v>
      </c>
      <c r="E3" s="34" t="s">
        <v>23</v>
      </c>
      <c r="F3" s="35" t="s">
        <v>24</v>
      </c>
      <c r="G3" s="35" t="s">
        <v>25</v>
      </c>
      <c r="H3" s="35" t="s">
        <v>26</v>
      </c>
      <c r="I3" s="34" t="s">
        <v>27</v>
      </c>
      <c r="J3" s="342" t="s">
        <v>28</v>
      </c>
      <c r="K3" s="342" t="s">
        <v>29</v>
      </c>
      <c r="L3" s="35" t="s">
        <v>75</v>
      </c>
      <c r="M3" s="64" t="s">
        <v>30</v>
      </c>
    </row>
    <row r="4" spans="1:13" ht="158.4">
      <c r="A4" s="115" t="s">
        <v>92</v>
      </c>
      <c r="B4" s="25" t="s">
        <v>237</v>
      </c>
      <c r="C4" s="65" t="s">
        <v>238</v>
      </c>
      <c r="D4" s="23" t="s">
        <v>239</v>
      </c>
      <c r="E4" s="65" t="s">
        <v>176</v>
      </c>
      <c r="F4" s="22" t="s">
        <v>240</v>
      </c>
      <c r="G4" s="22" t="s">
        <v>241</v>
      </c>
      <c r="H4" s="66">
        <v>857403951</v>
      </c>
      <c r="I4" s="149" t="s">
        <v>242</v>
      </c>
      <c r="J4" s="260">
        <v>199</v>
      </c>
      <c r="K4" s="260">
        <v>0</v>
      </c>
      <c r="L4" s="22" t="s">
        <v>243</v>
      </c>
      <c r="M4" s="131" t="s">
        <v>244</v>
      </c>
    </row>
    <row r="5" spans="1:13" ht="156.6" customHeight="1">
      <c r="A5" s="115" t="s">
        <v>93</v>
      </c>
      <c r="B5" s="25" t="s">
        <v>245</v>
      </c>
      <c r="C5" s="23" t="s">
        <v>246</v>
      </c>
      <c r="D5" s="23" t="s">
        <v>239</v>
      </c>
      <c r="E5" s="24" t="s">
        <v>162</v>
      </c>
      <c r="F5" s="22" t="s">
        <v>247</v>
      </c>
      <c r="G5" s="24">
        <v>9661579415</v>
      </c>
      <c r="H5" s="66">
        <v>857321772</v>
      </c>
      <c r="I5" s="261" t="s">
        <v>248</v>
      </c>
      <c r="J5" s="260">
        <v>20</v>
      </c>
      <c r="K5" s="260">
        <v>0</v>
      </c>
      <c r="L5" s="289" t="s">
        <v>1288</v>
      </c>
      <c r="M5" s="150" t="s">
        <v>986</v>
      </c>
    </row>
    <row r="6" spans="1:13" ht="145.80000000000001" thickBot="1">
      <c r="A6" s="115" t="s">
        <v>94</v>
      </c>
      <c r="B6" s="25" t="s">
        <v>249</v>
      </c>
      <c r="C6" s="22" t="s">
        <v>250</v>
      </c>
      <c r="D6" s="23" t="s">
        <v>251</v>
      </c>
      <c r="E6" s="23" t="s">
        <v>252</v>
      </c>
      <c r="F6" s="21">
        <v>200405699</v>
      </c>
      <c r="G6" s="22" t="s">
        <v>253</v>
      </c>
      <c r="H6" s="66">
        <v>857152222</v>
      </c>
      <c r="I6" s="261" t="s">
        <v>254</v>
      </c>
      <c r="J6" s="260">
        <v>32</v>
      </c>
      <c r="K6" s="260">
        <v>27</v>
      </c>
      <c r="L6" s="22"/>
      <c r="M6" s="348" t="s">
        <v>1289</v>
      </c>
    </row>
    <row r="7" spans="1:13" ht="92.4">
      <c r="A7" s="115" t="s">
        <v>255</v>
      </c>
      <c r="B7" s="25" t="s">
        <v>256</v>
      </c>
      <c r="C7" s="65" t="s">
        <v>257</v>
      </c>
      <c r="D7" s="23" t="s">
        <v>258</v>
      </c>
      <c r="E7" s="65" t="s">
        <v>259</v>
      </c>
      <c r="F7" s="65" t="s">
        <v>260</v>
      </c>
      <c r="G7" s="68">
        <v>9661379142</v>
      </c>
      <c r="H7" s="67" t="s">
        <v>261</v>
      </c>
      <c r="I7" s="149" t="s">
        <v>262</v>
      </c>
      <c r="J7" s="260">
        <v>68</v>
      </c>
      <c r="K7" s="260">
        <v>0</v>
      </c>
      <c r="L7" s="137" t="s">
        <v>1036</v>
      </c>
      <c r="M7" s="151" t="s">
        <v>263</v>
      </c>
    </row>
    <row r="8" spans="1:13" ht="26.4">
      <c r="A8" s="115" t="s">
        <v>264</v>
      </c>
      <c r="B8" s="25" t="s">
        <v>265</v>
      </c>
      <c r="C8" s="65" t="s">
        <v>266</v>
      </c>
      <c r="D8" s="23" t="s">
        <v>251</v>
      </c>
      <c r="E8" s="26" t="s">
        <v>267</v>
      </c>
      <c r="F8" s="152" t="s">
        <v>268</v>
      </c>
      <c r="G8" s="152" t="s">
        <v>269</v>
      </c>
      <c r="H8" s="153" t="s">
        <v>270</v>
      </c>
      <c r="I8" s="262" t="s">
        <v>271</v>
      </c>
      <c r="J8" s="263">
        <v>78</v>
      </c>
      <c r="K8" s="264">
        <v>0</v>
      </c>
      <c r="L8" s="154"/>
      <c r="M8" s="155" t="s">
        <v>272</v>
      </c>
    </row>
    <row r="9" spans="1:13" ht="26.4">
      <c r="A9" s="115" t="s">
        <v>273</v>
      </c>
      <c r="B9" s="25" t="s">
        <v>274</v>
      </c>
      <c r="C9" s="65" t="s">
        <v>275</v>
      </c>
      <c r="D9" s="23" t="s">
        <v>276</v>
      </c>
      <c r="E9" s="23" t="s">
        <v>177</v>
      </c>
      <c r="F9" s="22" t="s">
        <v>277</v>
      </c>
      <c r="G9" s="22" t="s">
        <v>278</v>
      </c>
      <c r="H9" s="22" t="s">
        <v>279</v>
      </c>
      <c r="I9" s="265" t="s">
        <v>280</v>
      </c>
      <c r="J9" s="311">
        <v>185</v>
      </c>
      <c r="K9" s="266">
        <v>0</v>
      </c>
      <c r="L9" s="156"/>
      <c r="M9" s="157" t="s">
        <v>281</v>
      </c>
    </row>
    <row r="10" spans="1:13" ht="79.2">
      <c r="A10" s="115" t="s">
        <v>282</v>
      </c>
      <c r="B10" s="25" t="s">
        <v>283</v>
      </c>
      <c r="C10" s="68" t="s">
        <v>284</v>
      </c>
      <c r="D10" s="26" t="s">
        <v>285</v>
      </c>
      <c r="E10" s="23" t="s">
        <v>177</v>
      </c>
      <c r="F10" s="29" t="s">
        <v>286</v>
      </c>
      <c r="G10" s="29" t="s">
        <v>278</v>
      </c>
      <c r="H10" s="22" t="s">
        <v>287</v>
      </c>
      <c r="I10" s="267" t="s">
        <v>288</v>
      </c>
      <c r="J10" s="260">
        <v>67</v>
      </c>
      <c r="K10" s="266">
        <v>0</v>
      </c>
      <c r="L10" s="158"/>
      <c r="M10" s="155" t="s">
        <v>1096</v>
      </c>
    </row>
    <row r="11" spans="1:13" ht="43.2" customHeight="1">
      <c r="A11" s="115" t="s">
        <v>289</v>
      </c>
      <c r="B11" s="25" t="s">
        <v>290</v>
      </c>
      <c r="C11" s="67" t="s">
        <v>291</v>
      </c>
      <c r="D11" s="23" t="s">
        <v>292</v>
      </c>
      <c r="E11" s="22" t="s">
        <v>177</v>
      </c>
      <c r="F11" s="22" t="s">
        <v>293</v>
      </c>
      <c r="G11" s="22" t="s">
        <v>294</v>
      </c>
      <c r="H11" s="159" t="s">
        <v>295</v>
      </c>
      <c r="I11" s="261" t="s">
        <v>296</v>
      </c>
      <c r="J11" s="260">
        <v>15</v>
      </c>
      <c r="K11" s="260">
        <v>0</v>
      </c>
      <c r="L11" s="22"/>
      <c r="M11" s="150" t="s">
        <v>297</v>
      </c>
    </row>
    <row r="12" spans="1:13" ht="31.2" customHeight="1">
      <c r="A12" s="115" t="s">
        <v>298</v>
      </c>
      <c r="B12" s="25" t="s">
        <v>299</v>
      </c>
      <c r="C12" s="160" t="s">
        <v>300</v>
      </c>
      <c r="D12" s="156" t="s">
        <v>301</v>
      </c>
      <c r="E12" s="23" t="s">
        <v>302</v>
      </c>
      <c r="F12" s="22" t="s">
        <v>303</v>
      </c>
      <c r="G12" s="23" t="s">
        <v>304</v>
      </c>
      <c r="H12" s="159" t="s">
        <v>305</v>
      </c>
      <c r="I12" s="265" t="s">
        <v>306</v>
      </c>
      <c r="J12" s="260">
        <v>62</v>
      </c>
      <c r="K12" s="260">
        <v>0</v>
      </c>
      <c r="L12" s="22"/>
      <c r="M12" s="150" t="s">
        <v>307</v>
      </c>
    </row>
    <row r="13" spans="1:13" ht="35.4" customHeight="1">
      <c r="A13" s="115" t="s">
        <v>308</v>
      </c>
      <c r="B13" s="25" t="s">
        <v>309</v>
      </c>
      <c r="C13" s="22" t="s">
        <v>246</v>
      </c>
      <c r="D13" s="156" t="s">
        <v>310</v>
      </c>
      <c r="E13" s="23" t="s">
        <v>311</v>
      </c>
      <c r="F13" s="22" t="s">
        <v>312</v>
      </c>
      <c r="G13" s="22" t="s">
        <v>313</v>
      </c>
      <c r="H13" s="159">
        <v>518974432</v>
      </c>
      <c r="I13" s="362" t="s">
        <v>1307</v>
      </c>
      <c r="J13" s="260">
        <v>22</v>
      </c>
      <c r="K13" s="260">
        <v>18</v>
      </c>
      <c r="L13" s="22"/>
      <c r="M13" s="150" t="s">
        <v>314</v>
      </c>
    </row>
    <row r="14" spans="1:13" ht="84.6" customHeight="1">
      <c r="A14" s="115" t="s">
        <v>315</v>
      </c>
      <c r="B14" s="25" t="s">
        <v>316</v>
      </c>
      <c r="C14" s="68" t="s">
        <v>317</v>
      </c>
      <c r="D14" s="23" t="s">
        <v>251</v>
      </c>
      <c r="E14" s="23" t="s">
        <v>311</v>
      </c>
      <c r="F14" s="22" t="s">
        <v>318</v>
      </c>
      <c r="G14" s="22" t="s">
        <v>319</v>
      </c>
      <c r="H14" s="159" t="s">
        <v>320</v>
      </c>
      <c r="I14" s="362" t="s">
        <v>1308</v>
      </c>
      <c r="J14" s="260">
        <v>16</v>
      </c>
      <c r="K14" s="260">
        <v>12</v>
      </c>
      <c r="L14" s="22"/>
      <c r="M14" s="150" t="s">
        <v>1188</v>
      </c>
    </row>
    <row r="15" spans="1:13" ht="56.4" customHeight="1">
      <c r="A15" s="115" t="s">
        <v>321</v>
      </c>
      <c r="B15" s="25" t="s">
        <v>322</v>
      </c>
      <c r="C15" s="68" t="s">
        <v>323</v>
      </c>
      <c r="D15" s="23" t="s">
        <v>324</v>
      </c>
      <c r="E15" s="23" t="s">
        <v>325</v>
      </c>
      <c r="F15" s="22" t="s">
        <v>326</v>
      </c>
      <c r="G15" s="22" t="s">
        <v>327</v>
      </c>
      <c r="H15" s="159" t="s">
        <v>328</v>
      </c>
      <c r="I15" s="265" t="s">
        <v>329</v>
      </c>
      <c r="J15" s="260">
        <v>129</v>
      </c>
      <c r="K15" s="260">
        <v>0</v>
      </c>
      <c r="L15" s="22" t="s">
        <v>1189</v>
      </c>
      <c r="M15" s="150" t="s">
        <v>1190</v>
      </c>
    </row>
    <row r="16" spans="1:13" ht="52.8">
      <c r="A16" s="115" t="s">
        <v>330</v>
      </c>
      <c r="B16" s="25" t="s">
        <v>331</v>
      </c>
      <c r="C16" s="68" t="s">
        <v>332</v>
      </c>
      <c r="D16" s="23" t="s">
        <v>292</v>
      </c>
      <c r="E16" s="136" t="s">
        <v>333</v>
      </c>
      <c r="F16" s="22" t="s">
        <v>334</v>
      </c>
      <c r="G16" s="22" t="s">
        <v>335</v>
      </c>
      <c r="H16" s="159" t="s">
        <v>336</v>
      </c>
      <c r="I16" s="261" t="s">
        <v>337</v>
      </c>
      <c r="J16" s="268">
        <v>13</v>
      </c>
      <c r="K16" s="268">
        <v>6</v>
      </c>
      <c r="L16" s="22"/>
      <c r="M16" s="381" t="s">
        <v>1314</v>
      </c>
    </row>
    <row r="17" spans="1:13" ht="39.6">
      <c r="A17" s="115" t="s">
        <v>338</v>
      </c>
      <c r="B17" s="25" t="s">
        <v>339</v>
      </c>
      <c r="C17" s="68" t="s">
        <v>340</v>
      </c>
      <c r="D17" s="23" t="s">
        <v>292</v>
      </c>
      <c r="E17" s="136" t="s">
        <v>333</v>
      </c>
      <c r="F17" s="161" t="s">
        <v>341</v>
      </c>
      <c r="G17" s="161" t="s">
        <v>342</v>
      </c>
      <c r="H17" s="162" t="s">
        <v>343</v>
      </c>
      <c r="I17" s="332" t="s">
        <v>1206</v>
      </c>
      <c r="J17" s="268">
        <v>12</v>
      </c>
      <c r="K17" s="268">
        <v>6</v>
      </c>
      <c r="L17" s="161"/>
      <c r="M17" s="381" t="s">
        <v>344</v>
      </c>
    </row>
    <row r="18" spans="1:13" ht="42" customHeight="1">
      <c r="A18" s="115" t="s">
        <v>345</v>
      </c>
      <c r="B18" s="25" t="s">
        <v>346</v>
      </c>
      <c r="C18" s="22" t="s">
        <v>347</v>
      </c>
      <c r="D18" s="23" t="s">
        <v>348</v>
      </c>
      <c r="E18" s="136" t="s">
        <v>333</v>
      </c>
      <c r="F18" s="22" t="s">
        <v>349</v>
      </c>
      <c r="G18" s="22" t="s">
        <v>350</v>
      </c>
      <c r="H18" s="21" t="s">
        <v>351</v>
      </c>
      <c r="I18" s="332" t="s">
        <v>1242</v>
      </c>
      <c r="J18" s="268">
        <v>31</v>
      </c>
      <c r="K18" s="268">
        <v>33</v>
      </c>
      <c r="L18" s="22"/>
      <c r="M18" s="151" t="s">
        <v>1309</v>
      </c>
    </row>
    <row r="19" spans="1:13" ht="26.4">
      <c r="A19" s="115" t="s">
        <v>354</v>
      </c>
      <c r="B19" s="25" t="s">
        <v>355</v>
      </c>
      <c r="C19" s="22" t="s">
        <v>356</v>
      </c>
      <c r="D19" s="23" t="s">
        <v>348</v>
      </c>
      <c r="E19" s="163" t="s">
        <v>333</v>
      </c>
      <c r="F19" s="163" t="s">
        <v>357</v>
      </c>
      <c r="G19" s="163" t="s">
        <v>358</v>
      </c>
      <c r="H19" s="164" t="s">
        <v>351</v>
      </c>
      <c r="I19" s="269" t="s">
        <v>352</v>
      </c>
      <c r="J19" s="268">
        <v>15</v>
      </c>
      <c r="K19" s="268">
        <v>10</v>
      </c>
      <c r="L19" s="163"/>
      <c r="M19" s="151" t="s">
        <v>353</v>
      </c>
    </row>
    <row r="20" spans="1:13" ht="34.200000000000003" customHeight="1">
      <c r="A20" s="115" t="s">
        <v>359</v>
      </c>
      <c r="B20" s="25" t="s">
        <v>360</v>
      </c>
      <c r="C20" s="22" t="s">
        <v>361</v>
      </c>
      <c r="D20" s="23" t="s">
        <v>251</v>
      </c>
      <c r="E20" s="136">
        <v>8012</v>
      </c>
      <c r="F20" s="22" t="s">
        <v>362</v>
      </c>
      <c r="G20" s="22" t="s">
        <v>278</v>
      </c>
      <c r="H20" s="21" t="s">
        <v>363</v>
      </c>
      <c r="I20" s="261" t="s">
        <v>364</v>
      </c>
      <c r="J20" s="260">
        <v>49</v>
      </c>
      <c r="K20" s="260">
        <v>35</v>
      </c>
      <c r="L20" s="22"/>
      <c r="M20" s="151" t="s">
        <v>1310</v>
      </c>
    </row>
    <row r="21" spans="1:13" ht="44.4" customHeight="1">
      <c r="A21" s="115" t="s">
        <v>365</v>
      </c>
      <c r="B21" s="25" t="s">
        <v>366</v>
      </c>
      <c r="C21" s="22" t="s">
        <v>367</v>
      </c>
      <c r="D21" s="22" t="s">
        <v>368</v>
      </c>
      <c r="E21" s="22" t="s">
        <v>144</v>
      </c>
      <c r="F21" s="22" t="s">
        <v>369</v>
      </c>
      <c r="G21" s="22" t="s">
        <v>370</v>
      </c>
      <c r="H21" s="159" t="s">
        <v>371</v>
      </c>
      <c r="I21" s="149" t="s">
        <v>372</v>
      </c>
      <c r="J21" s="270" t="s">
        <v>1266</v>
      </c>
      <c r="K21" s="271">
        <v>15</v>
      </c>
      <c r="L21" s="21"/>
      <c r="M21" s="165" t="s">
        <v>373</v>
      </c>
    </row>
    <row r="22" spans="1:13" ht="32.4" customHeight="1">
      <c r="A22" s="115" t="s">
        <v>374</v>
      </c>
      <c r="B22" s="25" t="s">
        <v>375</v>
      </c>
      <c r="C22" s="22" t="s">
        <v>376</v>
      </c>
      <c r="D22" s="23" t="s">
        <v>251</v>
      </c>
      <c r="E22" s="22" t="s">
        <v>144</v>
      </c>
      <c r="F22" s="22" t="s">
        <v>377</v>
      </c>
      <c r="G22" s="22" t="s">
        <v>378</v>
      </c>
      <c r="H22" s="159" t="s">
        <v>379</v>
      </c>
      <c r="I22" s="149" t="s">
        <v>380</v>
      </c>
      <c r="J22" s="270" t="s">
        <v>863</v>
      </c>
      <c r="K22" s="271">
        <v>41</v>
      </c>
      <c r="L22" s="21"/>
      <c r="M22" s="165" t="s">
        <v>381</v>
      </c>
    </row>
    <row r="23" spans="1:13" ht="35.4" customHeight="1" thickBot="1">
      <c r="A23" s="166" t="s">
        <v>382</v>
      </c>
      <c r="B23" s="167" t="s">
        <v>383</v>
      </c>
      <c r="C23" s="168" t="s">
        <v>246</v>
      </c>
      <c r="D23" s="169" t="s">
        <v>310</v>
      </c>
      <c r="E23" s="170" t="s">
        <v>161</v>
      </c>
      <c r="F23" s="168" t="s">
        <v>384</v>
      </c>
      <c r="G23" s="168" t="s">
        <v>385</v>
      </c>
      <c r="H23" s="171" t="s">
        <v>386</v>
      </c>
      <c r="I23" s="341" t="s">
        <v>1284</v>
      </c>
      <c r="J23" s="272">
        <v>9</v>
      </c>
      <c r="K23" s="272">
        <v>0</v>
      </c>
      <c r="L23" s="168"/>
      <c r="M23" s="172" t="s">
        <v>1285</v>
      </c>
    </row>
  </sheetData>
  <mergeCells count="2">
    <mergeCell ref="C2:D2"/>
    <mergeCell ref="J2:K2"/>
  </mergeCells>
  <phoneticPr fontId="31" type="noConversion"/>
  <hyperlinks>
    <hyperlink ref="I4" r:id="rId1" xr:uid="{3E41A1EA-55D1-4FAF-B600-B437DBD56595}"/>
    <hyperlink ref="I5" r:id="rId2" xr:uid="{1C5C476A-4F6D-452E-B9DC-1A3C0BC30625}"/>
    <hyperlink ref="I6" r:id="rId3" xr:uid="{5C8CFA63-4684-4036-985A-C0387892FC1F}"/>
    <hyperlink ref="I8" r:id="rId4" xr:uid="{58664E18-7CBD-4B10-859E-DAE0B07879EE}"/>
    <hyperlink ref="I9" r:id="rId5" xr:uid="{38571F3A-E7DF-4CB0-B38E-FFE92AED47C8}"/>
    <hyperlink ref="I11" r:id="rId6" xr:uid="{79842F1F-55FA-4420-BF36-70AAD1A9BAAF}"/>
    <hyperlink ref="I12" r:id="rId7" xr:uid="{10925599-63E4-4523-B001-61DEA71F282F}"/>
    <hyperlink ref="I14" r:id="rId8" xr:uid="{C2BC1A95-9763-4593-A97E-6B0D57DFDC34}"/>
    <hyperlink ref="I15" r:id="rId9" xr:uid="{C9AA2F83-2F65-45B3-B57F-29B3D443FD8D}"/>
    <hyperlink ref="I16" r:id="rId10" xr:uid="{7EDC6485-7D7C-40FD-8436-C35FBBA4DBEB}"/>
    <hyperlink ref="I18" r:id="rId11" xr:uid="{9A002194-4E57-49E3-AD37-42F62C3B86D9}"/>
    <hyperlink ref="I19" r:id="rId12" xr:uid="{63208002-EB2B-40D1-9DB3-000D16503FD4}"/>
    <hyperlink ref="I20" r:id="rId13" xr:uid="{56991195-C39A-475B-A513-32ECEFED89F0}"/>
    <hyperlink ref="I21" r:id="rId14" xr:uid="{C580245F-7265-495A-A5B2-750C5598A550}"/>
    <hyperlink ref="I22" r:id="rId15" xr:uid="{4DD6CC1C-20C3-4C44-9CA1-20507CB15DD2}"/>
    <hyperlink ref="I23" r:id="rId16" xr:uid="{12240CA7-C1EC-4D1E-84EE-81CAB777A0E0}"/>
    <hyperlink ref="I13" r:id="rId17" xr:uid="{790399AC-A2AF-4403-BF63-0B06D3E724FF}"/>
    <hyperlink ref="I10" r:id="rId18" xr:uid="{BA7E8E3D-A9E0-424E-9762-0668A445302B}"/>
    <hyperlink ref="I17" r:id="rId19" xr:uid="{BC21C5F3-496C-477B-9907-8A76AFA8D127}"/>
  </hyperlinks>
  <printOptions horizontalCentered="1" verticalCentered="1"/>
  <pageMargins left="0.11811023622047245" right="0.11811023622047245" top="0.35433070866141736" bottom="0.35433070866141736" header="0.31496062992125984" footer="0.31496062992125984"/>
  <pageSetup paperSize="9" scale="60" pageOrder="overThenDown" orientation="landscape" r:id="rId20"/>
  <headerFooter>
    <oddHeader>&amp;RZakładka nr 1 - wykaz podmiotów do ubezpieczenia</oddHeader>
    <oddFooter>&amp;RStrona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Q307"/>
  <sheetViews>
    <sheetView topLeftCell="C53" zoomScale="70" zoomScaleNormal="70" workbookViewId="0">
      <selection activeCell="C215" sqref="C215:C216"/>
    </sheetView>
  </sheetViews>
  <sheetFormatPr defaultColWidth="9.109375" defaultRowHeight="13.8"/>
  <cols>
    <col min="1" max="1" width="6.44140625" style="2" customWidth="1"/>
    <col min="2" max="2" width="53.88671875" style="2" customWidth="1"/>
    <col min="3" max="3" width="31.88671875" style="2" customWidth="1"/>
    <col min="4" max="4" width="21.44140625" style="2" customWidth="1"/>
    <col min="5" max="5" width="27.33203125" style="2" customWidth="1"/>
    <col min="6" max="6" width="9.33203125" style="2" customWidth="1"/>
    <col min="7" max="7" width="13.44140625" style="2" customWidth="1"/>
    <col min="8" max="8" width="12.5546875" style="2" customWidth="1"/>
    <col min="9" max="9" width="13.21875" style="2" customWidth="1"/>
    <col min="10" max="10" width="21.109375" style="2" customWidth="1"/>
    <col min="11" max="11" width="14.77734375" style="2" customWidth="1"/>
    <col min="12" max="12" width="17.109375" style="2" customWidth="1"/>
    <col min="13" max="13" width="15" style="2" customWidth="1"/>
    <col min="14" max="14" width="14.6640625" style="2" customWidth="1"/>
    <col min="15" max="15" width="14.109375" style="2" customWidth="1"/>
    <col min="16" max="16" width="12.109375" style="2" customWidth="1"/>
    <col min="17" max="17" width="18.21875" style="2" customWidth="1"/>
    <col min="18" max="18" width="19.109375" style="2" customWidth="1"/>
    <col min="19" max="19" width="17.6640625" style="2" customWidth="1"/>
    <col min="20" max="20" width="18.109375" style="2" customWidth="1"/>
    <col min="21" max="21" width="19.109375" style="2" customWidth="1"/>
    <col min="22" max="22" width="28.44140625" style="2" customWidth="1"/>
    <col min="23" max="23" width="18.44140625" style="2" customWidth="1"/>
    <col min="24" max="24" width="17.33203125" style="2" customWidth="1"/>
    <col min="25" max="25" width="20.6640625" style="2" customWidth="1"/>
    <col min="26" max="26" width="22.109375" style="2" customWidth="1"/>
    <col min="27" max="29" width="17.33203125" style="2" customWidth="1"/>
    <col min="30" max="30" width="24.5546875" style="2" customWidth="1"/>
    <col min="31" max="36" width="16.88671875" style="2" customWidth="1"/>
    <col min="37" max="40" width="20.44140625" style="2" customWidth="1"/>
    <col min="41" max="41" width="15.6640625" style="2" bestFit="1" customWidth="1"/>
    <col min="42" max="42" width="21.6640625" style="2" customWidth="1"/>
    <col min="43" max="44" width="31.88671875" style="2" customWidth="1"/>
    <col min="45" max="45" width="22" style="2" customWidth="1"/>
    <col min="46" max="46" width="20.33203125" style="2" customWidth="1"/>
    <col min="47" max="47" width="16" style="2" customWidth="1"/>
    <col min="48" max="48" width="20.109375" style="2" customWidth="1"/>
    <col min="49" max="49" width="21" style="2" customWidth="1"/>
    <col min="50" max="50" width="14.88671875" style="2" customWidth="1"/>
    <col min="51" max="51" width="24.33203125" style="2" customWidth="1"/>
    <col min="52" max="52" width="23.33203125" style="2" customWidth="1"/>
    <col min="53" max="53" width="15.33203125" style="2" customWidth="1"/>
    <col min="54" max="54" width="19.44140625" style="2" customWidth="1"/>
    <col min="55" max="55" width="21.5546875" style="2" customWidth="1"/>
    <col min="56" max="56" width="36.6640625" style="2" customWidth="1"/>
    <col min="57" max="57" width="19.5546875" style="2" customWidth="1"/>
    <col min="58" max="62" width="15.109375" style="2" customWidth="1"/>
    <col min="63" max="65" width="23.44140625" style="2" customWidth="1"/>
    <col min="66" max="66" width="19.109375" style="2" customWidth="1"/>
    <col min="67" max="67" width="17.5546875" style="2" customWidth="1"/>
    <col min="68" max="68" width="22.33203125" style="2" customWidth="1"/>
    <col min="69" max="69" width="19.88671875" style="2" customWidth="1"/>
    <col min="70" max="70" width="16.5546875" style="2" customWidth="1"/>
    <col min="71" max="71" width="26.33203125" style="2" customWidth="1"/>
    <col min="72" max="73" width="13.88671875" style="2" customWidth="1"/>
    <col min="74" max="16384" width="9.109375" style="2"/>
  </cols>
  <sheetData>
    <row r="2" spans="1:69" ht="61.8" customHeight="1">
      <c r="B2" s="112" t="s">
        <v>1</v>
      </c>
      <c r="C2" s="113" t="s">
        <v>79</v>
      </c>
      <c r="G2" s="404"/>
    </row>
    <row r="3" spans="1:69" ht="36" customHeight="1">
      <c r="B3" s="395" t="s">
        <v>1393</v>
      </c>
      <c r="C3" s="453">
        <f>SUM(E20:E33,E62:E63,E73:E76,E91:E98,E110:E124,E141:E143,E161:E162,E174,E218:E219,E230,E238:E245,E270:E271,E283,E293:E294)</f>
        <v>266705607.91999999</v>
      </c>
      <c r="D3" s="54"/>
      <c r="F3" s="55"/>
    </row>
    <row r="4" spans="1:69" ht="39.6" customHeight="1">
      <c r="B4" s="395" t="s">
        <v>1399</v>
      </c>
      <c r="C4" s="454">
        <f>SUM(E35:E46,E65,E78:E82,E101:E102,E129:E132,E147:E148,E164:E165,E178:E183,E221,E247:E250,E273:E274,E296:E298)</f>
        <v>7222644.5800000001</v>
      </c>
      <c r="D4" s="54"/>
      <c r="F4" s="54"/>
    </row>
    <row r="5" spans="1:69" ht="34.799999999999997" customHeight="1">
      <c r="B5" s="395" t="s">
        <v>1400</v>
      </c>
      <c r="C5" s="455">
        <f>SUM(E100,E125:E127,E144:E145,E175:E176,E284)</f>
        <v>1931957.13</v>
      </c>
      <c r="D5" s="54"/>
      <c r="F5" s="54"/>
    </row>
    <row r="6" spans="1:69" ht="30" customHeight="1">
      <c r="B6" s="395" t="s">
        <v>1401</v>
      </c>
      <c r="C6" s="455">
        <f>SUM(E47:E49,E55,E66,E83:E84,E103,E133:E134,E149:E150,E167,E184:E186,E192,E207,E222:E223,E251:E254,E275,E286,E299)</f>
        <v>26428579.790000003</v>
      </c>
      <c r="D6" s="54"/>
      <c r="F6" s="54"/>
    </row>
    <row r="7" spans="1:69" ht="39" customHeight="1">
      <c r="B7" s="456" t="s">
        <v>17</v>
      </c>
      <c r="C7" s="455">
        <f>SUM(C3:C6)</f>
        <v>302288789.42000002</v>
      </c>
    </row>
    <row r="8" spans="1:69">
      <c r="B8" s="15"/>
      <c r="C8" s="15"/>
    </row>
    <row r="9" spans="1:69">
      <c r="B9" s="15" t="s">
        <v>80</v>
      </c>
      <c r="C9" s="15"/>
    </row>
    <row r="10" spans="1:69">
      <c r="B10" s="15" t="s">
        <v>81</v>
      </c>
      <c r="C10" s="15"/>
    </row>
    <row r="11" spans="1:69">
      <c r="B11" s="15" t="s">
        <v>82</v>
      </c>
      <c r="C11" s="15"/>
    </row>
    <row r="12" spans="1:69">
      <c r="B12" s="15"/>
      <c r="C12" s="15"/>
    </row>
    <row r="13" spans="1:69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</row>
    <row r="14" spans="1:69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</row>
    <row r="15" spans="1:69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</row>
    <row r="16" spans="1:69" ht="24.6" customHeight="1">
      <c r="A16" s="96">
        <v>1</v>
      </c>
      <c r="B16" s="277" t="s">
        <v>237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</row>
    <row r="17" spans="1:69" ht="13.8" customHeight="1">
      <c r="A17" s="493" t="s">
        <v>0</v>
      </c>
      <c r="B17" s="493" t="s">
        <v>31</v>
      </c>
      <c r="C17" s="493" t="s">
        <v>14</v>
      </c>
      <c r="D17" s="493" t="s">
        <v>1405</v>
      </c>
      <c r="E17" s="495" t="s">
        <v>1386</v>
      </c>
      <c r="F17" s="496"/>
      <c r="G17" s="493" t="s">
        <v>32</v>
      </c>
      <c r="H17" s="493" t="s">
        <v>33</v>
      </c>
      <c r="I17" s="493" t="s">
        <v>34</v>
      </c>
      <c r="J17" s="493" t="s">
        <v>149</v>
      </c>
      <c r="K17" s="493" t="s">
        <v>142</v>
      </c>
      <c r="L17" s="500" t="s">
        <v>35</v>
      </c>
      <c r="M17" s="500"/>
      <c r="N17" s="500"/>
      <c r="O17" s="500"/>
      <c r="P17" s="501" t="s">
        <v>36</v>
      </c>
      <c r="Q17" s="502"/>
      <c r="R17" s="502"/>
      <c r="S17" s="503"/>
      <c r="T17" s="493" t="s">
        <v>37</v>
      </c>
      <c r="U17" s="493" t="s">
        <v>38</v>
      </c>
      <c r="V17" s="493" t="s">
        <v>114</v>
      </c>
      <c r="W17" s="493" t="s">
        <v>39</v>
      </c>
      <c r="X17" s="493" t="s">
        <v>40</v>
      </c>
      <c r="Y17" s="493" t="s">
        <v>41</v>
      </c>
      <c r="Z17" s="493" t="s">
        <v>42</v>
      </c>
      <c r="AA17" s="493" t="s">
        <v>88</v>
      </c>
      <c r="AB17" s="501" t="s">
        <v>115</v>
      </c>
      <c r="AC17" s="502"/>
      <c r="AD17" s="502"/>
      <c r="AE17" s="502"/>
      <c r="AF17" s="502"/>
      <c r="AG17" s="503"/>
      <c r="AH17" s="501" t="s">
        <v>116</v>
      </c>
      <c r="AI17" s="502"/>
      <c r="AJ17" s="502"/>
      <c r="AK17" s="502"/>
      <c r="AL17" s="503"/>
      <c r="AM17" s="501" t="s">
        <v>3</v>
      </c>
      <c r="AN17" s="502"/>
      <c r="AO17" s="502"/>
      <c r="AP17" s="502"/>
      <c r="AQ17" s="502"/>
      <c r="AR17" s="502"/>
      <c r="AS17" s="502"/>
      <c r="AT17" s="502"/>
      <c r="AU17" s="502"/>
      <c r="AV17" s="502"/>
      <c r="AW17" s="502"/>
      <c r="AX17" s="502"/>
      <c r="AY17" s="502"/>
      <c r="AZ17" s="503"/>
      <c r="BA17" s="501" t="s">
        <v>43</v>
      </c>
      <c r="BB17" s="502"/>
      <c r="BC17" s="502"/>
      <c r="BD17" s="502"/>
      <c r="BE17" s="502"/>
      <c r="BF17" s="502"/>
      <c r="BG17" s="502"/>
      <c r="BH17" s="502"/>
      <c r="BI17" s="502"/>
      <c r="BJ17" s="502"/>
      <c r="BK17" s="502"/>
      <c r="BL17" s="502"/>
      <c r="BM17" s="502"/>
      <c r="BN17" s="502"/>
      <c r="BO17" s="502"/>
      <c r="BP17" s="503"/>
      <c r="BQ17" s="493" t="s">
        <v>881</v>
      </c>
    </row>
    <row r="18" spans="1:69" ht="97.8" customHeight="1">
      <c r="A18" s="494"/>
      <c r="B18" s="494"/>
      <c r="C18" s="494"/>
      <c r="D18" s="494"/>
      <c r="E18" s="497"/>
      <c r="F18" s="498"/>
      <c r="G18" s="494"/>
      <c r="H18" s="494"/>
      <c r="I18" s="494"/>
      <c r="J18" s="494"/>
      <c r="K18" s="494"/>
      <c r="L18" s="52" t="s">
        <v>44</v>
      </c>
      <c r="M18" s="52" t="s">
        <v>45</v>
      </c>
      <c r="N18" s="52" t="s">
        <v>46</v>
      </c>
      <c r="O18" s="52" t="s">
        <v>47</v>
      </c>
      <c r="P18" s="52" t="s">
        <v>48</v>
      </c>
      <c r="Q18" s="52" t="s">
        <v>49</v>
      </c>
      <c r="R18" s="52" t="s">
        <v>50</v>
      </c>
      <c r="S18" s="52" t="s">
        <v>51</v>
      </c>
      <c r="T18" s="494"/>
      <c r="U18" s="494"/>
      <c r="V18" s="494"/>
      <c r="W18" s="494"/>
      <c r="X18" s="494"/>
      <c r="Y18" s="494"/>
      <c r="Z18" s="494"/>
      <c r="AA18" s="494"/>
      <c r="AB18" s="53" t="s">
        <v>15</v>
      </c>
      <c r="AC18" s="53" t="s">
        <v>89</v>
      </c>
      <c r="AD18" s="53" t="s">
        <v>90</v>
      </c>
      <c r="AE18" s="53" t="s">
        <v>52</v>
      </c>
      <c r="AF18" s="53" t="s">
        <v>53</v>
      </c>
      <c r="AG18" s="53" t="s">
        <v>54</v>
      </c>
      <c r="AH18" s="53" t="s">
        <v>55</v>
      </c>
      <c r="AI18" s="53" t="s">
        <v>91</v>
      </c>
      <c r="AJ18" s="53" t="s">
        <v>16</v>
      </c>
      <c r="AK18" s="53" t="s">
        <v>143</v>
      </c>
      <c r="AL18" s="53" t="s">
        <v>86</v>
      </c>
      <c r="AM18" s="52" t="s">
        <v>56</v>
      </c>
      <c r="AN18" s="52" t="s">
        <v>57</v>
      </c>
      <c r="AO18" s="52" t="s">
        <v>58</v>
      </c>
      <c r="AP18" s="52" t="s">
        <v>59</v>
      </c>
      <c r="AQ18" s="52" t="s">
        <v>60</v>
      </c>
      <c r="AR18" s="52" t="s">
        <v>151</v>
      </c>
      <c r="AS18" s="52" t="s">
        <v>152</v>
      </c>
      <c r="AT18" s="52" t="s">
        <v>153</v>
      </c>
      <c r="AU18" s="52" t="s">
        <v>7</v>
      </c>
      <c r="AV18" s="52" t="s">
        <v>8</v>
      </c>
      <c r="AW18" s="52" t="s">
        <v>9</v>
      </c>
      <c r="AX18" s="52" t="s">
        <v>61</v>
      </c>
      <c r="AY18" s="52" t="s">
        <v>10</v>
      </c>
      <c r="AZ18" s="52" t="s">
        <v>11</v>
      </c>
      <c r="BA18" s="52" t="s">
        <v>12</v>
      </c>
      <c r="BB18" s="52" t="s">
        <v>6</v>
      </c>
      <c r="BC18" s="52" t="s">
        <v>154</v>
      </c>
      <c r="BD18" s="52" t="s">
        <v>155</v>
      </c>
      <c r="BE18" s="52" t="s">
        <v>156</v>
      </c>
      <c r="BF18" s="52" t="s">
        <v>157</v>
      </c>
      <c r="BG18" s="52" t="s">
        <v>158</v>
      </c>
      <c r="BH18" s="52" t="s">
        <v>62</v>
      </c>
      <c r="BI18" s="52" t="s">
        <v>63</v>
      </c>
      <c r="BJ18" s="52" t="s">
        <v>64</v>
      </c>
      <c r="BK18" s="52" t="s">
        <v>159</v>
      </c>
      <c r="BL18" s="52" t="s">
        <v>65</v>
      </c>
      <c r="BM18" s="52" t="s">
        <v>160</v>
      </c>
      <c r="BN18" s="52" t="s">
        <v>66</v>
      </c>
      <c r="BO18" s="52" t="s">
        <v>67</v>
      </c>
      <c r="BP18" s="52" t="s">
        <v>11</v>
      </c>
      <c r="BQ18" s="494"/>
    </row>
    <row r="19" spans="1:69" ht="20.399999999999999" customHeight="1">
      <c r="A19" s="123" t="s">
        <v>126</v>
      </c>
      <c r="B19" s="124" t="s">
        <v>112</v>
      </c>
      <c r="C19" s="389"/>
      <c r="D19" s="389"/>
      <c r="E19" s="389"/>
      <c r="F19" s="389"/>
      <c r="G19" s="390"/>
      <c r="H19" s="380"/>
      <c r="I19" s="380"/>
      <c r="J19" s="380"/>
      <c r="K19" s="380"/>
      <c r="L19" s="324"/>
      <c r="M19" s="324"/>
      <c r="N19" s="324"/>
      <c r="O19" s="324"/>
      <c r="P19" s="324"/>
      <c r="Q19" s="324"/>
      <c r="R19" s="324"/>
      <c r="S19" s="324"/>
      <c r="T19" s="380"/>
      <c r="U19" s="380"/>
      <c r="V19" s="380"/>
      <c r="W19" s="380"/>
      <c r="X19" s="380"/>
      <c r="Y19" s="380"/>
      <c r="Z19" s="380"/>
      <c r="AA19" s="380"/>
      <c r="AB19" s="380"/>
      <c r="AC19" s="380"/>
      <c r="AD19" s="380"/>
      <c r="AE19" s="380"/>
      <c r="AF19" s="380"/>
      <c r="AG19" s="380"/>
      <c r="AH19" s="380"/>
      <c r="AI19" s="380"/>
      <c r="AJ19" s="380"/>
      <c r="AK19" s="380"/>
      <c r="AL19" s="380"/>
      <c r="AM19" s="391"/>
      <c r="AN19" s="391"/>
      <c r="AO19" s="391"/>
      <c r="AP19" s="391"/>
      <c r="AQ19" s="391"/>
      <c r="AR19" s="391"/>
      <c r="AS19" s="391"/>
      <c r="AT19" s="391"/>
      <c r="AU19" s="391"/>
      <c r="AV19" s="391"/>
      <c r="AW19" s="391"/>
      <c r="AX19" s="391"/>
      <c r="AY19" s="391"/>
      <c r="AZ19" s="391"/>
      <c r="BA19" s="391"/>
      <c r="BB19" s="391"/>
      <c r="BC19" s="391"/>
      <c r="BD19" s="391"/>
      <c r="BE19" s="391"/>
      <c r="BF19" s="391"/>
      <c r="BG19" s="391"/>
      <c r="BH19" s="391"/>
      <c r="BI19" s="391"/>
      <c r="BJ19" s="391"/>
      <c r="BK19" s="391"/>
      <c r="BL19" s="391"/>
      <c r="BM19" s="391"/>
      <c r="BN19" s="391"/>
      <c r="BO19" s="391"/>
      <c r="BP19" s="391"/>
      <c r="BQ19" s="380"/>
    </row>
    <row r="20" spans="1:69" ht="177" customHeight="1">
      <c r="A20" s="89">
        <v>1</v>
      </c>
      <c r="B20" s="130" t="s">
        <v>882</v>
      </c>
      <c r="C20" s="90" t="s">
        <v>883</v>
      </c>
      <c r="D20" s="90" t="s">
        <v>167</v>
      </c>
      <c r="E20" s="467">
        <f>G20*6000</f>
        <v>12592800.000000002</v>
      </c>
      <c r="F20" s="279" t="s">
        <v>150</v>
      </c>
      <c r="G20" s="92">
        <v>2098.8000000000002</v>
      </c>
      <c r="H20" s="92">
        <v>682</v>
      </c>
      <c r="I20" s="93">
        <v>1976</v>
      </c>
      <c r="J20" s="135" t="s">
        <v>84</v>
      </c>
      <c r="K20" s="135" t="s">
        <v>196</v>
      </c>
      <c r="L20" s="278" t="s">
        <v>87</v>
      </c>
      <c r="M20" s="278" t="s">
        <v>83</v>
      </c>
      <c r="N20" s="135" t="s">
        <v>85</v>
      </c>
      <c r="O20" s="135" t="s">
        <v>84</v>
      </c>
      <c r="P20" s="278" t="s">
        <v>884</v>
      </c>
      <c r="Q20" s="278" t="s">
        <v>885</v>
      </c>
      <c r="R20" s="278" t="s">
        <v>886</v>
      </c>
      <c r="S20" s="278" t="s">
        <v>207</v>
      </c>
      <c r="T20" s="135" t="s">
        <v>85</v>
      </c>
      <c r="U20" s="278" t="s">
        <v>887</v>
      </c>
      <c r="V20" s="286" t="s">
        <v>888</v>
      </c>
      <c r="W20" s="135" t="s">
        <v>85</v>
      </c>
      <c r="X20" s="135" t="s">
        <v>84</v>
      </c>
      <c r="Y20" s="135" t="s">
        <v>85</v>
      </c>
      <c r="Z20" s="135" t="s">
        <v>84</v>
      </c>
      <c r="AA20" s="135" t="s">
        <v>84</v>
      </c>
      <c r="AB20" s="135" t="s">
        <v>84</v>
      </c>
      <c r="AC20" s="135"/>
      <c r="AD20" s="278"/>
      <c r="AE20" s="278"/>
      <c r="AF20" s="135" t="s">
        <v>85</v>
      </c>
      <c r="AG20" s="278"/>
      <c r="AH20" s="135" t="s">
        <v>85</v>
      </c>
      <c r="AI20" s="278"/>
      <c r="AJ20" s="278"/>
      <c r="AK20" s="278"/>
      <c r="AL20" s="284"/>
      <c r="AM20" s="135" t="s">
        <v>84</v>
      </c>
      <c r="AN20" s="135" t="s">
        <v>84</v>
      </c>
      <c r="AO20" s="135" t="s">
        <v>84</v>
      </c>
      <c r="AP20" s="135" t="s">
        <v>84</v>
      </c>
      <c r="AQ20" s="135" t="s">
        <v>84</v>
      </c>
      <c r="AR20" s="278" t="s">
        <v>889</v>
      </c>
      <c r="AS20" s="278" t="s">
        <v>890</v>
      </c>
      <c r="AT20" s="278" t="s">
        <v>221</v>
      </c>
      <c r="AU20" s="135" t="s">
        <v>84</v>
      </c>
      <c r="AV20" s="135" t="s">
        <v>84</v>
      </c>
      <c r="AW20" s="135" t="s">
        <v>198</v>
      </c>
      <c r="AX20" s="135" t="s">
        <v>84</v>
      </c>
      <c r="AY20" s="135" t="s">
        <v>84</v>
      </c>
      <c r="AZ20" s="278"/>
      <c r="BA20" s="135" t="s">
        <v>84</v>
      </c>
      <c r="BB20" s="135" t="s">
        <v>84</v>
      </c>
      <c r="BC20" s="278" t="s">
        <v>891</v>
      </c>
      <c r="BD20" s="278" t="s">
        <v>85</v>
      </c>
      <c r="BE20" s="278" t="s">
        <v>87</v>
      </c>
      <c r="BF20" s="278" t="s">
        <v>892</v>
      </c>
      <c r="BG20" s="278" t="s">
        <v>892</v>
      </c>
      <c r="BH20" s="135" t="s">
        <v>222</v>
      </c>
      <c r="BI20" s="135" t="s">
        <v>85</v>
      </c>
      <c r="BJ20" s="135" t="s">
        <v>222</v>
      </c>
      <c r="BK20" s="279"/>
      <c r="BL20" s="135" t="s">
        <v>84</v>
      </c>
      <c r="BM20" s="279" t="s">
        <v>85</v>
      </c>
      <c r="BN20" s="135" t="s">
        <v>84</v>
      </c>
      <c r="BO20" s="135" t="s">
        <v>84</v>
      </c>
      <c r="BP20" s="278"/>
      <c r="BQ20" s="280" t="s">
        <v>195</v>
      </c>
    </row>
    <row r="21" spans="1:69" ht="57" customHeight="1">
      <c r="A21" s="89">
        <v>2</v>
      </c>
      <c r="B21" s="130" t="s">
        <v>1404</v>
      </c>
      <c r="C21" s="90" t="s">
        <v>883</v>
      </c>
      <c r="D21" s="90" t="s">
        <v>167</v>
      </c>
      <c r="E21" s="467">
        <v>28962809.100000001</v>
      </c>
      <c r="F21" s="388" t="s">
        <v>125</v>
      </c>
      <c r="G21" s="92">
        <v>3400.2</v>
      </c>
      <c r="H21" s="92">
        <v>642.9</v>
      </c>
      <c r="I21" s="93">
        <v>2024</v>
      </c>
      <c r="J21" s="135" t="s">
        <v>84</v>
      </c>
      <c r="K21" s="135" t="s">
        <v>196</v>
      </c>
      <c r="L21" s="278" t="s">
        <v>893</v>
      </c>
      <c r="M21" s="278" t="s">
        <v>83</v>
      </c>
      <c r="N21" s="135" t="s">
        <v>85</v>
      </c>
      <c r="O21" s="135" t="s">
        <v>84</v>
      </c>
      <c r="P21" s="278" t="s">
        <v>884</v>
      </c>
      <c r="Q21" s="278" t="s">
        <v>894</v>
      </c>
      <c r="R21" s="278" t="s">
        <v>895</v>
      </c>
      <c r="S21" s="278" t="s">
        <v>896</v>
      </c>
      <c r="T21" s="135" t="s">
        <v>85</v>
      </c>
      <c r="U21" s="278" t="s">
        <v>897</v>
      </c>
      <c r="V21" s="286" t="s">
        <v>898</v>
      </c>
      <c r="W21" s="135" t="s">
        <v>84</v>
      </c>
      <c r="X21" s="135" t="s">
        <v>84</v>
      </c>
      <c r="Y21" s="135" t="s">
        <v>85</v>
      </c>
      <c r="Z21" s="135" t="s">
        <v>84</v>
      </c>
      <c r="AA21" s="135" t="s">
        <v>84</v>
      </c>
      <c r="AB21" s="135" t="s">
        <v>85</v>
      </c>
      <c r="AC21" s="135"/>
      <c r="AD21" s="278"/>
      <c r="AE21" s="278" t="s">
        <v>899</v>
      </c>
      <c r="AF21" s="135" t="s">
        <v>85</v>
      </c>
      <c r="AG21" s="278"/>
      <c r="AH21" s="135" t="s">
        <v>85</v>
      </c>
      <c r="AI21" s="278"/>
      <c r="AJ21" s="278"/>
      <c r="AK21" s="278"/>
      <c r="AL21" s="284"/>
      <c r="AM21" s="135" t="s">
        <v>84</v>
      </c>
      <c r="AN21" s="135" t="s">
        <v>84</v>
      </c>
      <c r="AO21" s="135" t="s">
        <v>84</v>
      </c>
      <c r="AP21" s="135" t="s">
        <v>84</v>
      </c>
      <c r="AQ21" s="135" t="s">
        <v>84</v>
      </c>
      <c r="AR21" s="278" t="s">
        <v>85</v>
      </c>
      <c r="AS21" s="278" t="s">
        <v>890</v>
      </c>
      <c r="AT21" s="278" t="s">
        <v>85</v>
      </c>
      <c r="AU21" s="135" t="s">
        <v>84</v>
      </c>
      <c r="AV21" s="135" t="s">
        <v>84</v>
      </c>
      <c r="AW21" s="135" t="s">
        <v>198</v>
      </c>
      <c r="AX21" s="135" t="s">
        <v>84</v>
      </c>
      <c r="AY21" s="135" t="s">
        <v>84</v>
      </c>
      <c r="AZ21" s="278"/>
      <c r="BA21" s="135" t="s">
        <v>84</v>
      </c>
      <c r="BB21" s="135" t="s">
        <v>84</v>
      </c>
      <c r="BC21" s="278" t="s">
        <v>900</v>
      </c>
      <c r="BD21" s="278" t="s">
        <v>85</v>
      </c>
      <c r="BE21" s="278" t="s">
        <v>228</v>
      </c>
      <c r="BF21" s="278" t="s">
        <v>892</v>
      </c>
      <c r="BG21" s="278" t="s">
        <v>892</v>
      </c>
      <c r="BH21" s="135" t="s">
        <v>222</v>
      </c>
      <c r="BI21" s="135" t="s">
        <v>85</v>
      </c>
      <c r="BJ21" s="135" t="s">
        <v>222</v>
      </c>
      <c r="BK21" s="279"/>
      <c r="BL21" s="135" t="s">
        <v>84</v>
      </c>
      <c r="BM21" s="279" t="s">
        <v>901</v>
      </c>
      <c r="BN21" s="135" t="s">
        <v>84</v>
      </c>
      <c r="BO21" s="135" t="s">
        <v>84</v>
      </c>
      <c r="BP21" s="278"/>
      <c r="BQ21" s="280" t="s">
        <v>195</v>
      </c>
    </row>
    <row r="22" spans="1:69" ht="51">
      <c r="A22" s="89">
        <v>3</v>
      </c>
      <c r="B22" s="130" t="s">
        <v>902</v>
      </c>
      <c r="C22" s="90" t="s">
        <v>883</v>
      </c>
      <c r="D22" s="90" t="s">
        <v>167</v>
      </c>
      <c r="E22" s="467">
        <f>G22*2000</f>
        <v>168000</v>
      </c>
      <c r="F22" s="279" t="s">
        <v>150</v>
      </c>
      <c r="G22" s="92">
        <v>84</v>
      </c>
      <c r="H22" s="92"/>
      <c r="I22" s="93">
        <v>1976</v>
      </c>
      <c r="J22" s="279" t="s">
        <v>84</v>
      </c>
      <c r="K22" s="135" t="s">
        <v>229</v>
      </c>
      <c r="L22" s="278" t="s">
        <v>83</v>
      </c>
      <c r="M22" s="278" t="s">
        <v>199</v>
      </c>
      <c r="N22" s="135" t="s">
        <v>85</v>
      </c>
      <c r="O22" s="135" t="s">
        <v>85</v>
      </c>
      <c r="P22" s="278" t="s">
        <v>884</v>
      </c>
      <c r="Q22" s="278"/>
      <c r="R22" s="278" t="s">
        <v>886</v>
      </c>
      <c r="S22" s="278" t="s">
        <v>207</v>
      </c>
      <c r="T22" s="135" t="s">
        <v>85</v>
      </c>
      <c r="U22" s="278" t="s">
        <v>903</v>
      </c>
      <c r="V22" s="286" t="s">
        <v>904</v>
      </c>
      <c r="W22" s="135" t="s">
        <v>85</v>
      </c>
      <c r="X22" s="135" t="s">
        <v>84</v>
      </c>
      <c r="Y22" s="135" t="s">
        <v>85</v>
      </c>
      <c r="Z22" s="135" t="s">
        <v>85</v>
      </c>
      <c r="AA22" s="135" t="s">
        <v>85</v>
      </c>
      <c r="AB22" s="135" t="s">
        <v>84</v>
      </c>
      <c r="AC22" s="135"/>
      <c r="AD22" s="278"/>
      <c r="AE22" s="278"/>
      <c r="AF22" s="135" t="s">
        <v>85</v>
      </c>
      <c r="AG22" s="278"/>
      <c r="AH22" s="135" t="s">
        <v>85</v>
      </c>
      <c r="AI22" s="278"/>
      <c r="AJ22" s="278"/>
      <c r="AK22" s="278"/>
      <c r="AL22" s="284"/>
      <c r="AM22" s="135" t="s">
        <v>84</v>
      </c>
      <c r="AN22" s="135" t="s">
        <v>84</v>
      </c>
      <c r="AO22" s="135" t="s">
        <v>85</v>
      </c>
      <c r="AP22" s="135" t="s">
        <v>84</v>
      </c>
      <c r="AQ22" s="135" t="s">
        <v>85</v>
      </c>
      <c r="AR22" s="278" t="s">
        <v>84</v>
      </c>
      <c r="AS22" s="278" t="s">
        <v>890</v>
      </c>
      <c r="AT22" s="278" t="s">
        <v>85</v>
      </c>
      <c r="AU22" s="135" t="s">
        <v>85</v>
      </c>
      <c r="AV22" s="135" t="s">
        <v>85</v>
      </c>
      <c r="AW22" s="135" t="s">
        <v>233</v>
      </c>
      <c r="AX22" s="135" t="s">
        <v>84</v>
      </c>
      <c r="AY22" s="135" t="s">
        <v>84</v>
      </c>
      <c r="AZ22" s="278"/>
      <c r="BA22" s="135" t="s">
        <v>85</v>
      </c>
      <c r="BB22" s="135" t="s">
        <v>85</v>
      </c>
      <c r="BC22" s="278" t="s">
        <v>195</v>
      </c>
      <c r="BD22" s="278" t="s">
        <v>195</v>
      </c>
      <c r="BE22" s="278" t="s">
        <v>195</v>
      </c>
      <c r="BF22" s="278" t="s">
        <v>195</v>
      </c>
      <c r="BG22" s="278" t="s">
        <v>195</v>
      </c>
      <c r="BH22" s="135" t="s">
        <v>85</v>
      </c>
      <c r="BI22" s="135" t="s">
        <v>85</v>
      </c>
      <c r="BJ22" s="135" t="s">
        <v>85</v>
      </c>
      <c r="BK22" s="279"/>
      <c r="BL22" s="135" t="s">
        <v>85</v>
      </c>
      <c r="BM22" s="279" t="s">
        <v>85</v>
      </c>
      <c r="BN22" s="135" t="s">
        <v>84</v>
      </c>
      <c r="BO22" s="135" t="s">
        <v>85</v>
      </c>
      <c r="BP22" s="278"/>
      <c r="BQ22" s="280" t="s">
        <v>195</v>
      </c>
    </row>
    <row r="23" spans="1:69" ht="38.4" customHeight="1">
      <c r="A23" s="89">
        <v>4</v>
      </c>
      <c r="B23" s="130" t="s">
        <v>905</v>
      </c>
      <c r="C23" s="90" t="s">
        <v>883</v>
      </c>
      <c r="D23" s="90" t="s">
        <v>167</v>
      </c>
      <c r="E23" s="467">
        <f>G23*2000</f>
        <v>558000</v>
      </c>
      <c r="F23" s="279" t="s">
        <v>150</v>
      </c>
      <c r="G23" s="92">
        <v>279</v>
      </c>
      <c r="H23" s="92"/>
      <c r="I23" s="93">
        <v>1976</v>
      </c>
      <c r="J23" s="279" t="s">
        <v>84</v>
      </c>
      <c r="K23" s="135" t="s">
        <v>229</v>
      </c>
      <c r="L23" s="278" t="s">
        <v>83</v>
      </c>
      <c r="M23" s="278" t="s">
        <v>199</v>
      </c>
      <c r="N23" s="135" t="s">
        <v>85</v>
      </c>
      <c r="O23" s="135" t="s">
        <v>85</v>
      </c>
      <c r="P23" s="278" t="s">
        <v>884</v>
      </c>
      <c r="Q23" s="278"/>
      <c r="R23" s="278" t="s">
        <v>886</v>
      </c>
      <c r="S23" s="278" t="s">
        <v>207</v>
      </c>
      <c r="T23" s="135" t="s">
        <v>85</v>
      </c>
      <c r="U23" s="278" t="s">
        <v>892</v>
      </c>
      <c r="V23" s="278" t="s">
        <v>892</v>
      </c>
      <c r="W23" s="135" t="s">
        <v>85</v>
      </c>
      <c r="X23" s="135" t="s">
        <v>84</v>
      </c>
      <c r="Y23" s="135" t="s">
        <v>85</v>
      </c>
      <c r="Z23" s="135" t="s">
        <v>85</v>
      </c>
      <c r="AA23" s="135" t="s">
        <v>85</v>
      </c>
      <c r="AB23" s="135" t="s">
        <v>84</v>
      </c>
      <c r="AC23" s="135"/>
      <c r="AD23" s="278"/>
      <c r="AE23" s="278"/>
      <c r="AF23" s="135" t="s">
        <v>85</v>
      </c>
      <c r="AG23" s="278"/>
      <c r="AH23" s="135" t="s">
        <v>85</v>
      </c>
      <c r="AI23" s="278"/>
      <c r="AJ23" s="278"/>
      <c r="AK23" s="278"/>
      <c r="AL23" s="284"/>
      <c r="AM23" s="135" t="s">
        <v>84</v>
      </c>
      <c r="AN23" s="135" t="s">
        <v>84</v>
      </c>
      <c r="AO23" s="135" t="s">
        <v>85</v>
      </c>
      <c r="AP23" s="135" t="s">
        <v>85</v>
      </c>
      <c r="AQ23" s="135" t="s">
        <v>85</v>
      </c>
      <c r="AR23" s="278" t="s">
        <v>84</v>
      </c>
      <c r="AS23" s="278" t="s">
        <v>890</v>
      </c>
      <c r="AT23" s="278" t="s">
        <v>85</v>
      </c>
      <c r="AU23" s="135" t="s">
        <v>85</v>
      </c>
      <c r="AV23" s="135" t="s">
        <v>85</v>
      </c>
      <c r="AW23" s="135" t="s">
        <v>233</v>
      </c>
      <c r="AX23" s="135" t="s">
        <v>84</v>
      </c>
      <c r="AY23" s="135" t="s">
        <v>84</v>
      </c>
      <c r="AZ23" s="278"/>
      <c r="BA23" s="135" t="s">
        <v>85</v>
      </c>
      <c r="BB23" s="135" t="s">
        <v>85</v>
      </c>
      <c r="BC23" s="278" t="s">
        <v>195</v>
      </c>
      <c r="BD23" s="278" t="s">
        <v>195</v>
      </c>
      <c r="BE23" s="278" t="s">
        <v>195</v>
      </c>
      <c r="BF23" s="278" t="s">
        <v>195</v>
      </c>
      <c r="BG23" s="278" t="s">
        <v>195</v>
      </c>
      <c r="BH23" s="135" t="s">
        <v>85</v>
      </c>
      <c r="BI23" s="135" t="s">
        <v>85</v>
      </c>
      <c r="BJ23" s="135" t="s">
        <v>85</v>
      </c>
      <c r="BK23" s="279"/>
      <c r="BL23" s="135" t="s">
        <v>85</v>
      </c>
      <c r="BM23" s="279" t="s">
        <v>85</v>
      </c>
      <c r="BN23" s="135" t="s">
        <v>84</v>
      </c>
      <c r="BO23" s="135" t="s">
        <v>85</v>
      </c>
      <c r="BP23" s="278"/>
      <c r="BQ23" s="280" t="s">
        <v>195</v>
      </c>
    </row>
    <row r="24" spans="1:69" ht="163.80000000000001" customHeight="1">
      <c r="A24" s="89">
        <v>5</v>
      </c>
      <c r="B24" s="130" t="s">
        <v>906</v>
      </c>
      <c r="C24" s="90" t="s">
        <v>907</v>
      </c>
      <c r="D24" s="90" t="s">
        <v>167</v>
      </c>
      <c r="E24" s="467">
        <f>G24*5000</f>
        <v>12316300.000000002</v>
      </c>
      <c r="F24" s="279" t="s">
        <v>150</v>
      </c>
      <c r="G24" s="92">
        <v>2463.2600000000002</v>
      </c>
      <c r="H24" s="92">
        <v>643.1</v>
      </c>
      <c r="I24" s="93">
        <v>1968</v>
      </c>
      <c r="J24" s="135" t="s">
        <v>84</v>
      </c>
      <c r="K24" s="135" t="s">
        <v>196</v>
      </c>
      <c r="L24" s="278" t="s">
        <v>197</v>
      </c>
      <c r="M24" s="278" t="s">
        <v>83</v>
      </c>
      <c r="N24" s="135" t="s">
        <v>85</v>
      </c>
      <c r="O24" s="135" t="s">
        <v>84</v>
      </c>
      <c r="P24" s="278" t="s">
        <v>884</v>
      </c>
      <c r="Q24" s="278" t="s">
        <v>885</v>
      </c>
      <c r="R24" s="278" t="s">
        <v>886</v>
      </c>
      <c r="S24" s="278" t="s">
        <v>207</v>
      </c>
      <c r="T24" s="135" t="s">
        <v>85</v>
      </c>
      <c r="U24" s="278" t="s">
        <v>897</v>
      </c>
      <c r="V24" s="286" t="s">
        <v>908</v>
      </c>
      <c r="W24" s="135" t="s">
        <v>84</v>
      </c>
      <c r="X24" s="135" t="s">
        <v>84</v>
      </c>
      <c r="Y24" s="135" t="s">
        <v>85</v>
      </c>
      <c r="Z24" s="135" t="s">
        <v>84</v>
      </c>
      <c r="AA24" s="135" t="s">
        <v>84</v>
      </c>
      <c r="AB24" s="135" t="s">
        <v>84</v>
      </c>
      <c r="AC24" s="135"/>
      <c r="AD24" s="278"/>
      <c r="AE24" s="278"/>
      <c r="AF24" s="135" t="s">
        <v>85</v>
      </c>
      <c r="AG24" s="278"/>
      <c r="AH24" s="135" t="s">
        <v>85</v>
      </c>
      <c r="AI24" s="278"/>
      <c r="AJ24" s="278"/>
      <c r="AK24" s="278"/>
      <c r="AL24" s="284"/>
      <c r="AM24" s="135" t="s">
        <v>84</v>
      </c>
      <c r="AN24" s="135" t="s">
        <v>84</v>
      </c>
      <c r="AO24" s="135" t="s">
        <v>84</v>
      </c>
      <c r="AP24" s="135" t="s">
        <v>84</v>
      </c>
      <c r="AQ24" s="135" t="s">
        <v>84</v>
      </c>
      <c r="AR24" s="278" t="s">
        <v>85</v>
      </c>
      <c r="AS24" s="278" t="s">
        <v>890</v>
      </c>
      <c r="AT24" s="278" t="s">
        <v>85</v>
      </c>
      <c r="AU24" s="135" t="s">
        <v>85</v>
      </c>
      <c r="AV24" s="135" t="s">
        <v>84</v>
      </c>
      <c r="AW24" s="135" t="s">
        <v>198</v>
      </c>
      <c r="AX24" s="135" t="s">
        <v>84</v>
      </c>
      <c r="AY24" s="135" t="s">
        <v>84</v>
      </c>
      <c r="AZ24" s="278" t="s">
        <v>909</v>
      </c>
      <c r="BA24" s="135" t="s">
        <v>84</v>
      </c>
      <c r="BB24" s="135" t="s">
        <v>84</v>
      </c>
      <c r="BC24" s="278" t="s">
        <v>910</v>
      </c>
      <c r="BD24" s="278" t="s">
        <v>85</v>
      </c>
      <c r="BE24" s="278" t="s">
        <v>893</v>
      </c>
      <c r="BF24" s="278" t="s">
        <v>892</v>
      </c>
      <c r="BG24" s="278" t="s">
        <v>892</v>
      </c>
      <c r="BH24" s="135" t="s">
        <v>222</v>
      </c>
      <c r="BI24" s="135" t="s">
        <v>85</v>
      </c>
      <c r="BJ24" s="135" t="s">
        <v>222</v>
      </c>
      <c r="BK24" s="279"/>
      <c r="BL24" s="135" t="s">
        <v>84</v>
      </c>
      <c r="BM24" s="279" t="s">
        <v>901</v>
      </c>
      <c r="BN24" s="135" t="s">
        <v>84</v>
      </c>
      <c r="BO24" s="135" t="s">
        <v>84</v>
      </c>
      <c r="BP24" s="278" t="s">
        <v>911</v>
      </c>
      <c r="BQ24" s="280" t="s">
        <v>195</v>
      </c>
    </row>
    <row r="25" spans="1:69" ht="34.200000000000003" customHeight="1">
      <c r="A25" s="89">
        <v>6</v>
      </c>
      <c r="B25" s="130" t="s">
        <v>912</v>
      </c>
      <c r="C25" s="90" t="s">
        <v>913</v>
      </c>
      <c r="D25" s="90" t="s">
        <v>167</v>
      </c>
      <c r="E25" s="467">
        <f>G25*3500</f>
        <v>798000</v>
      </c>
      <c r="F25" s="279" t="s">
        <v>150</v>
      </c>
      <c r="G25" s="92">
        <v>228</v>
      </c>
      <c r="H25" s="92"/>
      <c r="I25" s="93">
        <v>1967</v>
      </c>
      <c r="J25" s="279" t="s">
        <v>84</v>
      </c>
      <c r="K25" s="135" t="s">
        <v>230</v>
      </c>
      <c r="L25" s="278" t="s">
        <v>200</v>
      </c>
      <c r="M25" s="278" t="s">
        <v>83</v>
      </c>
      <c r="N25" s="135" t="s">
        <v>85</v>
      </c>
      <c r="O25" s="135" t="s">
        <v>84</v>
      </c>
      <c r="P25" s="278" t="s">
        <v>884</v>
      </c>
      <c r="Q25" s="278" t="s">
        <v>885</v>
      </c>
      <c r="R25" s="278" t="s">
        <v>886</v>
      </c>
      <c r="S25" s="278" t="s">
        <v>207</v>
      </c>
      <c r="T25" s="135" t="s">
        <v>85</v>
      </c>
      <c r="U25" s="278" t="s">
        <v>887</v>
      </c>
      <c r="V25" s="278" t="s">
        <v>914</v>
      </c>
      <c r="W25" s="135" t="s">
        <v>85</v>
      </c>
      <c r="X25" s="135" t="s">
        <v>84</v>
      </c>
      <c r="Y25" s="135" t="s">
        <v>85</v>
      </c>
      <c r="Z25" s="135" t="s">
        <v>84</v>
      </c>
      <c r="AA25" s="135" t="s">
        <v>84</v>
      </c>
      <c r="AB25" s="135" t="s">
        <v>84</v>
      </c>
      <c r="AC25" s="135"/>
      <c r="AD25" s="278"/>
      <c r="AE25" s="278"/>
      <c r="AF25" s="135" t="s">
        <v>85</v>
      </c>
      <c r="AG25" s="278"/>
      <c r="AH25" s="135" t="s">
        <v>85</v>
      </c>
      <c r="AI25" s="278"/>
      <c r="AJ25" s="278"/>
      <c r="AK25" s="278"/>
      <c r="AL25" s="284"/>
      <c r="AM25" s="135" t="s">
        <v>84</v>
      </c>
      <c r="AN25" s="135" t="s">
        <v>84</v>
      </c>
      <c r="AO25" s="135" t="s">
        <v>85</v>
      </c>
      <c r="AP25" s="135" t="s">
        <v>85</v>
      </c>
      <c r="AQ25" s="135" t="s">
        <v>85</v>
      </c>
      <c r="AR25" s="278" t="s">
        <v>85</v>
      </c>
      <c r="AS25" s="281" t="s">
        <v>915</v>
      </c>
      <c r="AT25" s="278" t="s">
        <v>85</v>
      </c>
      <c r="AU25" s="135" t="s">
        <v>85</v>
      </c>
      <c r="AV25" s="135" t="s">
        <v>85</v>
      </c>
      <c r="AW25" s="135" t="s">
        <v>85</v>
      </c>
      <c r="AX25" s="135" t="s">
        <v>84</v>
      </c>
      <c r="AY25" s="135" t="s">
        <v>84</v>
      </c>
      <c r="AZ25" s="278"/>
      <c r="BA25" s="135" t="s">
        <v>84</v>
      </c>
      <c r="BB25" s="135" t="s">
        <v>84</v>
      </c>
      <c r="BC25" s="278" t="s">
        <v>195</v>
      </c>
      <c r="BD25" s="278" t="s">
        <v>195</v>
      </c>
      <c r="BE25" s="278" t="s">
        <v>195</v>
      </c>
      <c r="BF25" s="278" t="s">
        <v>195</v>
      </c>
      <c r="BG25" s="278"/>
      <c r="BH25" s="135" t="s">
        <v>85</v>
      </c>
      <c r="BI25" s="135" t="s">
        <v>85</v>
      </c>
      <c r="BJ25" s="135" t="s">
        <v>85</v>
      </c>
      <c r="BK25" s="279"/>
      <c r="BL25" s="135" t="s">
        <v>84</v>
      </c>
      <c r="BM25" s="279" t="s">
        <v>85</v>
      </c>
      <c r="BN25" s="135" t="s">
        <v>84</v>
      </c>
      <c r="BO25" s="135" t="s">
        <v>84</v>
      </c>
      <c r="BP25" s="278"/>
      <c r="BQ25" s="282" t="s">
        <v>195</v>
      </c>
    </row>
    <row r="26" spans="1:69" ht="42.6" customHeight="1">
      <c r="A26" s="89">
        <v>7</v>
      </c>
      <c r="B26" s="130" t="s">
        <v>916</v>
      </c>
      <c r="C26" s="90" t="s">
        <v>917</v>
      </c>
      <c r="D26" s="90" t="s">
        <v>167</v>
      </c>
      <c r="E26" s="467">
        <f>G26*2000</f>
        <v>288000</v>
      </c>
      <c r="F26" s="279" t="s">
        <v>150</v>
      </c>
      <c r="G26" s="92">
        <v>144</v>
      </c>
      <c r="H26" s="92"/>
      <c r="I26" s="93">
        <v>1955</v>
      </c>
      <c r="J26" s="135" t="s">
        <v>84</v>
      </c>
      <c r="K26" s="135" t="s">
        <v>230</v>
      </c>
      <c r="L26" s="278" t="s">
        <v>83</v>
      </c>
      <c r="M26" s="278" t="s">
        <v>199</v>
      </c>
      <c r="N26" s="135" t="s">
        <v>85</v>
      </c>
      <c r="O26" s="135" t="s">
        <v>85</v>
      </c>
      <c r="P26" s="278" t="s">
        <v>918</v>
      </c>
      <c r="Q26" s="278" t="s">
        <v>885</v>
      </c>
      <c r="R26" s="278"/>
      <c r="S26" s="278" t="s">
        <v>203</v>
      </c>
      <c r="T26" s="135" t="s">
        <v>85</v>
      </c>
      <c r="U26" s="278" t="s">
        <v>919</v>
      </c>
      <c r="V26" s="278"/>
      <c r="W26" s="135" t="s">
        <v>85</v>
      </c>
      <c r="X26" s="135" t="s">
        <v>84</v>
      </c>
      <c r="Y26" s="135" t="s">
        <v>85</v>
      </c>
      <c r="Z26" s="135" t="s">
        <v>85</v>
      </c>
      <c r="AA26" s="135" t="s">
        <v>85</v>
      </c>
      <c r="AB26" s="135" t="s">
        <v>84</v>
      </c>
      <c r="AC26" s="135"/>
      <c r="AD26" s="278"/>
      <c r="AE26" s="278"/>
      <c r="AF26" s="135" t="s">
        <v>85</v>
      </c>
      <c r="AG26" s="278"/>
      <c r="AH26" s="135" t="s">
        <v>85</v>
      </c>
      <c r="AI26" s="278"/>
      <c r="AJ26" s="278"/>
      <c r="AK26" s="278"/>
      <c r="AL26" s="284"/>
      <c r="AM26" s="135" t="s">
        <v>85</v>
      </c>
      <c r="AN26" s="135" t="s">
        <v>85</v>
      </c>
      <c r="AO26" s="135" t="s">
        <v>85</v>
      </c>
      <c r="AP26" s="135" t="s">
        <v>85</v>
      </c>
      <c r="AQ26" s="135" t="s">
        <v>85</v>
      </c>
      <c r="AR26" s="278" t="s">
        <v>85</v>
      </c>
      <c r="AS26" s="278" t="s">
        <v>221</v>
      </c>
      <c r="AT26" s="278" t="s">
        <v>85</v>
      </c>
      <c r="AU26" s="135" t="s">
        <v>85</v>
      </c>
      <c r="AV26" s="135" t="s">
        <v>85</v>
      </c>
      <c r="AW26" s="135" t="s">
        <v>85</v>
      </c>
      <c r="AX26" s="135" t="s">
        <v>84</v>
      </c>
      <c r="AY26" s="135" t="s">
        <v>85</v>
      </c>
      <c r="AZ26" s="278"/>
      <c r="BA26" s="135" t="s">
        <v>85</v>
      </c>
      <c r="BB26" s="135" t="s">
        <v>85</v>
      </c>
      <c r="BC26" s="278"/>
      <c r="BD26" s="278"/>
      <c r="BE26" s="278"/>
      <c r="BF26" s="278"/>
      <c r="BG26" s="278"/>
      <c r="BH26" s="135" t="s">
        <v>85</v>
      </c>
      <c r="BI26" s="135" t="s">
        <v>85</v>
      </c>
      <c r="BJ26" s="135" t="s">
        <v>85</v>
      </c>
      <c r="BK26" s="279"/>
      <c r="BL26" s="135" t="s">
        <v>85</v>
      </c>
      <c r="BM26" s="279" t="s">
        <v>85</v>
      </c>
      <c r="BN26" s="135" t="s">
        <v>84</v>
      </c>
      <c r="BO26" s="135" t="s">
        <v>84</v>
      </c>
      <c r="BP26" s="278"/>
      <c r="BQ26" s="280" t="s">
        <v>195</v>
      </c>
    </row>
    <row r="27" spans="1:69" ht="34.799999999999997" customHeight="1">
      <c r="A27" s="89">
        <v>8</v>
      </c>
      <c r="B27" s="130" t="s">
        <v>920</v>
      </c>
      <c r="C27" s="90" t="s">
        <v>917</v>
      </c>
      <c r="D27" s="90" t="s">
        <v>167</v>
      </c>
      <c r="E27" s="467">
        <f>G27*2000</f>
        <v>51000</v>
      </c>
      <c r="F27" s="279" t="s">
        <v>150</v>
      </c>
      <c r="G27" s="92">
        <v>25.5</v>
      </c>
      <c r="H27" s="92"/>
      <c r="I27" s="93" t="s">
        <v>921</v>
      </c>
      <c r="J27" s="135" t="s">
        <v>84</v>
      </c>
      <c r="K27" s="135" t="s">
        <v>230</v>
      </c>
      <c r="L27" s="278" t="s">
        <v>83</v>
      </c>
      <c r="M27" s="278" t="s">
        <v>199</v>
      </c>
      <c r="N27" s="135" t="s">
        <v>85</v>
      </c>
      <c r="O27" s="135" t="s">
        <v>85</v>
      </c>
      <c r="P27" s="278" t="s">
        <v>918</v>
      </c>
      <c r="Q27" s="278" t="s">
        <v>922</v>
      </c>
      <c r="R27" s="278"/>
      <c r="S27" s="278" t="s">
        <v>923</v>
      </c>
      <c r="T27" s="135" t="s">
        <v>85</v>
      </c>
      <c r="U27" s="278" t="s">
        <v>919</v>
      </c>
      <c r="V27" s="278"/>
      <c r="W27" s="135" t="s">
        <v>85</v>
      </c>
      <c r="X27" s="135" t="s">
        <v>84</v>
      </c>
      <c r="Y27" s="135" t="s">
        <v>85</v>
      </c>
      <c r="Z27" s="135" t="s">
        <v>85</v>
      </c>
      <c r="AA27" s="135" t="s">
        <v>85</v>
      </c>
      <c r="AB27" s="135" t="s">
        <v>84</v>
      </c>
      <c r="AC27" s="135"/>
      <c r="AD27" s="278"/>
      <c r="AE27" s="278"/>
      <c r="AF27" s="135" t="s">
        <v>85</v>
      </c>
      <c r="AG27" s="278"/>
      <c r="AH27" s="135" t="s">
        <v>85</v>
      </c>
      <c r="AI27" s="278"/>
      <c r="AJ27" s="278"/>
      <c r="AK27" s="278"/>
      <c r="AL27" s="284"/>
      <c r="AM27" s="135" t="s">
        <v>85</v>
      </c>
      <c r="AN27" s="135" t="s">
        <v>85</v>
      </c>
      <c r="AO27" s="135" t="s">
        <v>85</v>
      </c>
      <c r="AP27" s="135" t="s">
        <v>85</v>
      </c>
      <c r="AQ27" s="135" t="s">
        <v>85</v>
      </c>
      <c r="AR27" s="278" t="s">
        <v>85</v>
      </c>
      <c r="AS27" s="278" t="s">
        <v>221</v>
      </c>
      <c r="AT27" s="278" t="s">
        <v>85</v>
      </c>
      <c r="AU27" s="135" t="s">
        <v>85</v>
      </c>
      <c r="AV27" s="135" t="s">
        <v>85</v>
      </c>
      <c r="AW27" s="135" t="s">
        <v>85</v>
      </c>
      <c r="AX27" s="135" t="s">
        <v>84</v>
      </c>
      <c r="AY27" s="135" t="s">
        <v>85</v>
      </c>
      <c r="AZ27" s="278"/>
      <c r="BA27" s="135" t="s">
        <v>85</v>
      </c>
      <c r="BB27" s="135" t="s">
        <v>85</v>
      </c>
      <c r="BC27" s="278"/>
      <c r="BD27" s="278"/>
      <c r="BE27" s="278"/>
      <c r="BF27" s="278"/>
      <c r="BG27" s="278"/>
      <c r="BH27" s="135" t="s">
        <v>85</v>
      </c>
      <c r="BI27" s="135" t="s">
        <v>85</v>
      </c>
      <c r="BJ27" s="135" t="s">
        <v>85</v>
      </c>
      <c r="BK27" s="279"/>
      <c r="BL27" s="135" t="s">
        <v>85</v>
      </c>
      <c r="BM27" s="279" t="s">
        <v>85</v>
      </c>
      <c r="BN27" s="135" t="s">
        <v>84</v>
      </c>
      <c r="BO27" s="135" t="s">
        <v>84</v>
      </c>
      <c r="BP27" s="278"/>
      <c r="BQ27" s="280" t="s">
        <v>195</v>
      </c>
    </row>
    <row r="28" spans="1:69" ht="66">
      <c r="A28" s="89">
        <v>9</v>
      </c>
      <c r="B28" s="130" t="s">
        <v>201</v>
      </c>
      <c r="C28" s="90" t="s">
        <v>917</v>
      </c>
      <c r="D28" s="90" t="s">
        <v>167</v>
      </c>
      <c r="E28" s="467">
        <f>G28*3500</f>
        <v>280840</v>
      </c>
      <c r="F28" s="279" t="s">
        <v>150</v>
      </c>
      <c r="G28" s="92">
        <v>80.239999999999995</v>
      </c>
      <c r="H28" s="92"/>
      <c r="I28" s="93">
        <v>1940</v>
      </c>
      <c r="J28" s="135" t="s">
        <v>84</v>
      </c>
      <c r="K28" s="135" t="s">
        <v>230</v>
      </c>
      <c r="L28" s="278" t="s">
        <v>83</v>
      </c>
      <c r="M28" s="278" t="s">
        <v>199</v>
      </c>
      <c r="N28" s="135" t="s">
        <v>85</v>
      </c>
      <c r="O28" s="135" t="s">
        <v>85</v>
      </c>
      <c r="P28" s="278" t="s">
        <v>924</v>
      </c>
      <c r="Q28" s="278" t="s">
        <v>925</v>
      </c>
      <c r="R28" s="278"/>
      <c r="S28" s="278" t="s">
        <v>926</v>
      </c>
      <c r="T28" s="135" t="s">
        <v>85</v>
      </c>
      <c r="U28" s="278" t="s">
        <v>927</v>
      </c>
      <c r="V28" s="278"/>
      <c r="W28" s="135" t="s">
        <v>85</v>
      </c>
      <c r="X28" s="135" t="s">
        <v>84</v>
      </c>
      <c r="Y28" s="135" t="s">
        <v>85</v>
      </c>
      <c r="Z28" s="135" t="s">
        <v>85</v>
      </c>
      <c r="AA28" s="135" t="s">
        <v>85</v>
      </c>
      <c r="AB28" s="135" t="s">
        <v>84</v>
      </c>
      <c r="AC28" s="135"/>
      <c r="AD28" s="278"/>
      <c r="AE28" s="278"/>
      <c r="AF28" s="135" t="s">
        <v>85</v>
      </c>
      <c r="AG28" s="278"/>
      <c r="AH28" s="135" t="s">
        <v>85</v>
      </c>
      <c r="AI28" s="278"/>
      <c r="AJ28" s="278"/>
      <c r="AK28" s="278"/>
      <c r="AL28" s="284"/>
      <c r="AM28" s="135" t="s">
        <v>85</v>
      </c>
      <c r="AN28" s="135" t="s">
        <v>85</v>
      </c>
      <c r="AO28" s="135" t="s">
        <v>85</v>
      </c>
      <c r="AP28" s="135" t="s">
        <v>85</v>
      </c>
      <c r="AQ28" s="135" t="s">
        <v>85</v>
      </c>
      <c r="AR28" s="278" t="s">
        <v>85</v>
      </c>
      <c r="AS28" s="278" t="s">
        <v>221</v>
      </c>
      <c r="AT28" s="278" t="s">
        <v>221</v>
      </c>
      <c r="AU28" s="135" t="s">
        <v>85</v>
      </c>
      <c r="AV28" s="135" t="s">
        <v>85</v>
      </c>
      <c r="AW28" s="135" t="s">
        <v>85</v>
      </c>
      <c r="AX28" s="135" t="s">
        <v>84</v>
      </c>
      <c r="AY28" s="135" t="s">
        <v>85</v>
      </c>
      <c r="AZ28" s="278"/>
      <c r="BA28" s="135" t="s">
        <v>85</v>
      </c>
      <c r="BB28" s="135" t="s">
        <v>85</v>
      </c>
      <c r="BC28" s="278"/>
      <c r="BD28" s="278"/>
      <c r="BE28" s="278"/>
      <c r="BF28" s="278"/>
      <c r="BG28" s="278"/>
      <c r="BH28" s="135" t="s">
        <v>85</v>
      </c>
      <c r="BI28" s="135" t="s">
        <v>85</v>
      </c>
      <c r="BJ28" s="135" t="s">
        <v>85</v>
      </c>
      <c r="BK28" s="279"/>
      <c r="BL28" s="135" t="s">
        <v>85</v>
      </c>
      <c r="BM28" s="279" t="s">
        <v>85</v>
      </c>
      <c r="BN28" s="135" t="s">
        <v>84</v>
      </c>
      <c r="BO28" s="135" t="s">
        <v>84</v>
      </c>
      <c r="BP28" s="278"/>
      <c r="BQ28" s="280" t="s">
        <v>195</v>
      </c>
    </row>
    <row r="29" spans="1:69" ht="66">
      <c r="A29" s="89">
        <v>10</v>
      </c>
      <c r="B29" s="99" t="s">
        <v>928</v>
      </c>
      <c r="C29" s="102" t="s">
        <v>929</v>
      </c>
      <c r="D29" s="90" t="s">
        <v>167</v>
      </c>
      <c r="E29" s="467">
        <f>G29*6000</f>
        <v>564000</v>
      </c>
      <c r="F29" s="279" t="s">
        <v>150</v>
      </c>
      <c r="G29" s="92">
        <v>94</v>
      </c>
      <c r="H29" s="92">
        <v>113</v>
      </c>
      <c r="I29" s="94" t="s">
        <v>930</v>
      </c>
      <c r="J29" s="135" t="s">
        <v>84</v>
      </c>
      <c r="K29" s="135" t="s">
        <v>196</v>
      </c>
      <c r="L29" s="278" t="s">
        <v>83</v>
      </c>
      <c r="M29" s="278" t="s">
        <v>199</v>
      </c>
      <c r="N29" s="135" t="s">
        <v>85</v>
      </c>
      <c r="O29" s="135" t="s">
        <v>85</v>
      </c>
      <c r="P29" s="283" t="s">
        <v>931</v>
      </c>
      <c r="Q29" s="283" t="s">
        <v>932</v>
      </c>
      <c r="R29" s="278"/>
      <c r="S29" s="283" t="s">
        <v>933</v>
      </c>
      <c r="T29" s="135" t="s">
        <v>84</v>
      </c>
      <c r="U29" s="278" t="s">
        <v>887</v>
      </c>
      <c r="V29" s="278"/>
      <c r="W29" s="135" t="s">
        <v>85</v>
      </c>
      <c r="X29" s="135" t="s">
        <v>84</v>
      </c>
      <c r="Y29" s="135" t="s">
        <v>85</v>
      </c>
      <c r="Z29" s="135" t="s">
        <v>84</v>
      </c>
      <c r="AA29" s="135" t="s">
        <v>84</v>
      </c>
      <c r="AB29" s="135" t="s">
        <v>84</v>
      </c>
      <c r="AC29" s="135"/>
      <c r="AD29" s="278"/>
      <c r="AE29" s="278"/>
      <c r="AF29" s="135" t="s">
        <v>85</v>
      </c>
      <c r="AG29" s="278"/>
      <c r="AH29" s="135" t="s">
        <v>85</v>
      </c>
      <c r="AI29" s="278"/>
      <c r="AJ29" s="278"/>
      <c r="AK29" s="278"/>
      <c r="AL29" s="284"/>
      <c r="AM29" s="135" t="s">
        <v>84</v>
      </c>
      <c r="AN29" s="135" t="s">
        <v>84</v>
      </c>
      <c r="AO29" s="135" t="s">
        <v>85</v>
      </c>
      <c r="AP29" s="135" t="s">
        <v>84</v>
      </c>
      <c r="AQ29" s="135" t="s">
        <v>85</v>
      </c>
      <c r="AR29" s="278" t="s">
        <v>85</v>
      </c>
      <c r="AS29" s="278" t="s">
        <v>221</v>
      </c>
      <c r="AT29" s="278" t="s">
        <v>221</v>
      </c>
      <c r="AU29" s="135" t="s">
        <v>85</v>
      </c>
      <c r="AV29" s="135" t="s">
        <v>85</v>
      </c>
      <c r="AW29" s="135" t="s">
        <v>85</v>
      </c>
      <c r="AX29" s="135" t="s">
        <v>84</v>
      </c>
      <c r="AY29" s="135" t="s">
        <v>84</v>
      </c>
      <c r="AZ29" s="278"/>
      <c r="BA29" s="135" t="s">
        <v>84</v>
      </c>
      <c r="BB29" s="135" t="s">
        <v>84</v>
      </c>
      <c r="BC29" s="278"/>
      <c r="BD29" s="278"/>
      <c r="BE29" s="278"/>
      <c r="BF29" s="278"/>
      <c r="BG29" s="278"/>
      <c r="BH29" s="135" t="s">
        <v>85</v>
      </c>
      <c r="BI29" s="135" t="s">
        <v>85</v>
      </c>
      <c r="BJ29" s="135" t="s">
        <v>85</v>
      </c>
      <c r="BK29" s="279"/>
      <c r="BL29" s="135" t="s">
        <v>84</v>
      </c>
      <c r="BM29" s="279" t="s">
        <v>85</v>
      </c>
      <c r="BN29" s="135" t="s">
        <v>84</v>
      </c>
      <c r="BO29" s="135" t="s">
        <v>84</v>
      </c>
      <c r="BP29" s="278"/>
      <c r="BQ29" s="280" t="s">
        <v>195</v>
      </c>
    </row>
    <row r="30" spans="1:69" ht="52.8">
      <c r="A30" s="89">
        <v>11</v>
      </c>
      <c r="B30" s="130" t="s">
        <v>1360</v>
      </c>
      <c r="C30" s="90" t="s">
        <v>934</v>
      </c>
      <c r="D30" s="90" t="s">
        <v>935</v>
      </c>
      <c r="E30" s="467">
        <f>G30*3500</f>
        <v>738500</v>
      </c>
      <c r="F30" s="279" t="s">
        <v>150</v>
      </c>
      <c r="G30" s="92">
        <v>211</v>
      </c>
      <c r="H30" s="92">
        <v>162</v>
      </c>
      <c r="I30" s="93">
        <v>1939</v>
      </c>
      <c r="J30" s="135" t="s">
        <v>84</v>
      </c>
      <c r="K30" s="135" t="s">
        <v>230</v>
      </c>
      <c r="L30" s="278" t="s">
        <v>200</v>
      </c>
      <c r="M30" s="278" t="s">
        <v>83</v>
      </c>
      <c r="N30" s="135" t="s">
        <v>85</v>
      </c>
      <c r="O30" s="135" t="s">
        <v>84</v>
      </c>
      <c r="P30" s="278" t="s">
        <v>884</v>
      </c>
      <c r="Q30" s="278" t="s">
        <v>936</v>
      </c>
      <c r="R30" s="278" t="s">
        <v>936</v>
      </c>
      <c r="S30" s="278" t="s">
        <v>937</v>
      </c>
      <c r="T30" s="135" t="s">
        <v>85</v>
      </c>
      <c r="U30" s="278" t="s">
        <v>938</v>
      </c>
      <c r="V30" s="278"/>
      <c r="W30" s="135" t="s">
        <v>85</v>
      </c>
      <c r="X30" s="135" t="s">
        <v>85</v>
      </c>
      <c r="Y30" s="135" t="s">
        <v>85</v>
      </c>
      <c r="Z30" s="135" t="s">
        <v>84</v>
      </c>
      <c r="AA30" s="135" t="s">
        <v>84</v>
      </c>
      <c r="AB30" s="135" t="s">
        <v>84</v>
      </c>
      <c r="AC30" s="135"/>
      <c r="AD30" s="278"/>
      <c r="AE30" s="278"/>
      <c r="AF30" s="135" t="s">
        <v>85</v>
      </c>
      <c r="AG30" s="278"/>
      <c r="AH30" s="135" t="s">
        <v>85</v>
      </c>
      <c r="AI30" s="278"/>
      <c r="AJ30" s="278"/>
      <c r="AK30" s="278"/>
      <c r="AL30" s="284"/>
      <c r="AM30" s="135" t="s">
        <v>85</v>
      </c>
      <c r="AN30" s="135" t="s">
        <v>85</v>
      </c>
      <c r="AO30" s="135" t="s">
        <v>85</v>
      </c>
      <c r="AP30" s="135" t="s">
        <v>85</v>
      </c>
      <c r="AQ30" s="135" t="s">
        <v>85</v>
      </c>
      <c r="AR30" s="278" t="s">
        <v>85</v>
      </c>
      <c r="AS30" s="278" t="s">
        <v>221</v>
      </c>
      <c r="AT30" s="278" t="s">
        <v>221</v>
      </c>
      <c r="AU30" s="135" t="s">
        <v>85</v>
      </c>
      <c r="AV30" s="135" t="s">
        <v>85</v>
      </c>
      <c r="AW30" s="135" t="s">
        <v>85</v>
      </c>
      <c r="AX30" s="135" t="s">
        <v>84</v>
      </c>
      <c r="AY30" s="135" t="s">
        <v>85</v>
      </c>
      <c r="AZ30" s="278"/>
      <c r="BA30" s="135" t="s">
        <v>85</v>
      </c>
      <c r="BB30" s="135" t="s">
        <v>85</v>
      </c>
      <c r="BC30" s="278"/>
      <c r="BD30" s="278"/>
      <c r="BE30" s="278"/>
      <c r="BF30" s="278"/>
      <c r="BG30" s="278"/>
      <c r="BH30" s="135" t="s">
        <v>85</v>
      </c>
      <c r="BI30" s="135" t="s">
        <v>85</v>
      </c>
      <c r="BJ30" s="135" t="s">
        <v>85</v>
      </c>
      <c r="BK30" s="279"/>
      <c r="BL30" s="135" t="s">
        <v>85</v>
      </c>
      <c r="BM30" s="279" t="s">
        <v>85</v>
      </c>
      <c r="BN30" s="135" t="s">
        <v>84</v>
      </c>
      <c r="BO30" s="135" t="s">
        <v>85</v>
      </c>
      <c r="BP30" s="278"/>
      <c r="BQ30" s="280" t="s">
        <v>195</v>
      </c>
    </row>
    <row r="31" spans="1:69" ht="39.6">
      <c r="A31" s="89">
        <v>12</v>
      </c>
      <c r="B31" s="130" t="s">
        <v>939</v>
      </c>
      <c r="C31" s="90" t="s">
        <v>934</v>
      </c>
      <c r="D31" s="90" t="s">
        <v>935</v>
      </c>
      <c r="E31" s="467">
        <f>G31*2000</f>
        <v>70000</v>
      </c>
      <c r="F31" s="279" t="s">
        <v>150</v>
      </c>
      <c r="G31" s="92">
        <v>35</v>
      </c>
      <c r="H31" s="92">
        <v>44</v>
      </c>
      <c r="I31" s="93">
        <v>1978</v>
      </c>
      <c r="J31" s="135" t="s">
        <v>84</v>
      </c>
      <c r="K31" s="135" t="s">
        <v>230</v>
      </c>
      <c r="L31" s="278" t="s">
        <v>83</v>
      </c>
      <c r="M31" s="278" t="s">
        <v>199</v>
      </c>
      <c r="N31" s="135" t="s">
        <v>85</v>
      </c>
      <c r="O31" s="135" t="s">
        <v>85</v>
      </c>
      <c r="P31" s="278" t="s">
        <v>940</v>
      </c>
      <c r="Q31" s="278"/>
      <c r="R31" s="278" t="s">
        <v>941</v>
      </c>
      <c r="S31" s="278" t="s">
        <v>207</v>
      </c>
      <c r="T31" s="135" t="s">
        <v>85</v>
      </c>
      <c r="U31" s="278" t="s">
        <v>892</v>
      </c>
      <c r="V31" s="278"/>
      <c r="W31" s="135" t="s">
        <v>85</v>
      </c>
      <c r="X31" s="135" t="s">
        <v>85</v>
      </c>
      <c r="Y31" s="135" t="s">
        <v>85</v>
      </c>
      <c r="Z31" s="135" t="s">
        <v>84</v>
      </c>
      <c r="AA31" s="135" t="s">
        <v>85</v>
      </c>
      <c r="AB31" s="135" t="s">
        <v>84</v>
      </c>
      <c r="AC31" s="135"/>
      <c r="AD31" s="278"/>
      <c r="AE31" s="278"/>
      <c r="AF31" s="135" t="s">
        <v>85</v>
      </c>
      <c r="AG31" s="278"/>
      <c r="AH31" s="135" t="s">
        <v>85</v>
      </c>
      <c r="AI31" s="278"/>
      <c r="AJ31" s="278"/>
      <c r="AK31" s="278"/>
      <c r="AL31" s="284"/>
      <c r="AM31" s="135" t="s">
        <v>85</v>
      </c>
      <c r="AN31" s="135" t="s">
        <v>85</v>
      </c>
      <c r="AO31" s="135" t="s">
        <v>85</v>
      </c>
      <c r="AP31" s="135" t="s">
        <v>85</v>
      </c>
      <c r="AQ31" s="135" t="s">
        <v>85</v>
      </c>
      <c r="AR31" s="278" t="s">
        <v>85</v>
      </c>
      <c r="AS31" s="278" t="s">
        <v>221</v>
      </c>
      <c r="AT31" s="278" t="s">
        <v>221</v>
      </c>
      <c r="AU31" s="135" t="s">
        <v>85</v>
      </c>
      <c r="AV31" s="135" t="s">
        <v>85</v>
      </c>
      <c r="AW31" s="135" t="s">
        <v>85</v>
      </c>
      <c r="AX31" s="135" t="s">
        <v>84</v>
      </c>
      <c r="AY31" s="135" t="s">
        <v>85</v>
      </c>
      <c r="AZ31" s="278"/>
      <c r="BA31" s="135" t="s">
        <v>85</v>
      </c>
      <c r="BB31" s="135" t="s">
        <v>85</v>
      </c>
      <c r="BC31" s="278"/>
      <c r="BD31" s="278"/>
      <c r="BE31" s="278"/>
      <c r="BF31" s="278"/>
      <c r="BG31" s="278"/>
      <c r="BH31" s="135" t="s">
        <v>85</v>
      </c>
      <c r="BI31" s="135" t="s">
        <v>85</v>
      </c>
      <c r="BJ31" s="135" t="s">
        <v>85</v>
      </c>
      <c r="BK31" s="279"/>
      <c r="BL31" s="135" t="s">
        <v>85</v>
      </c>
      <c r="BM31" s="279" t="s">
        <v>85</v>
      </c>
      <c r="BN31" s="135" t="s">
        <v>84</v>
      </c>
      <c r="BO31" s="135" t="s">
        <v>85</v>
      </c>
      <c r="BP31" s="278"/>
      <c r="BQ31" s="280" t="s">
        <v>195</v>
      </c>
    </row>
    <row r="32" spans="1:69" ht="79.2">
      <c r="A32" s="89">
        <v>13</v>
      </c>
      <c r="B32" s="99" t="s">
        <v>942</v>
      </c>
      <c r="C32" s="102" t="s">
        <v>963</v>
      </c>
      <c r="D32" s="102" t="s">
        <v>167</v>
      </c>
      <c r="E32" s="467">
        <f>G32*6000</f>
        <v>1101360</v>
      </c>
      <c r="F32" s="279" t="s">
        <v>150</v>
      </c>
      <c r="G32" s="138">
        <v>183.56</v>
      </c>
      <c r="H32" s="138"/>
      <c r="I32" s="288" t="s">
        <v>943</v>
      </c>
      <c r="J32" s="279" t="s">
        <v>84</v>
      </c>
      <c r="K32" s="279" t="s">
        <v>196</v>
      </c>
      <c r="L32" s="283" t="s">
        <v>83</v>
      </c>
      <c r="M32" s="283" t="s">
        <v>83</v>
      </c>
      <c r="N32" s="279" t="s">
        <v>85</v>
      </c>
      <c r="O32" s="279" t="s">
        <v>84</v>
      </c>
      <c r="P32" s="283" t="s">
        <v>944</v>
      </c>
      <c r="Q32" s="283" t="s">
        <v>945</v>
      </c>
      <c r="R32" s="283" t="s">
        <v>886</v>
      </c>
      <c r="S32" s="283" t="s">
        <v>207</v>
      </c>
      <c r="T32" s="279" t="s">
        <v>85</v>
      </c>
      <c r="U32" s="283" t="s">
        <v>897</v>
      </c>
      <c r="V32" s="287" t="s">
        <v>946</v>
      </c>
      <c r="W32" s="279" t="s">
        <v>85</v>
      </c>
      <c r="X32" s="279" t="s">
        <v>84</v>
      </c>
      <c r="Y32" s="279" t="s">
        <v>85</v>
      </c>
      <c r="Z32" s="279" t="s">
        <v>84</v>
      </c>
      <c r="AA32" s="279" t="s">
        <v>84</v>
      </c>
      <c r="AB32" s="279" t="s">
        <v>84</v>
      </c>
      <c r="AC32" s="279"/>
      <c r="AD32" s="283"/>
      <c r="AE32" s="283"/>
      <c r="AF32" s="279" t="s">
        <v>85</v>
      </c>
      <c r="AG32" s="283" t="s">
        <v>947</v>
      </c>
      <c r="AH32" s="279" t="s">
        <v>85</v>
      </c>
      <c r="AI32" s="283"/>
      <c r="AJ32" s="283"/>
      <c r="AK32" s="283"/>
      <c r="AL32" s="285"/>
      <c r="AM32" s="279" t="s">
        <v>84</v>
      </c>
      <c r="AN32" s="279" t="s">
        <v>84</v>
      </c>
      <c r="AO32" s="279" t="s">
        <v>84</v>
      </c>
      <c r="AP32" s="279" t="s">
        <v>84</v>
      </c>
      <c r="AQ32" s="279" t="s">
        <v>84</v>
      </c>
      <c r="AR32" s="283" t="s">
        <v>84</v>
      </c>
      <c r="AS32" s="283" t="s">
        <v>85</v>
      </c>
      <c r="AT32" s="283" t="s">
        <v>85</v>
      </c>
      <c r="AU32" s="279" t="s">
        <v>84</v>
      </c>
      <c r="AV32" s="279" t="s">
        <v>85</v>
      </c>
      <c r="AW32" s="279" t="s">
        <v>233</v>
      </c>
      <c r="AX32" s="279" t="s">
        <v>84</v>
      </c>
      <c r="AY32" s="279" t="s">
        <v>84</v>
      </c>
      <c r="AZ32" s="283" t="s">
        <v>948</v>
      </c>
      <c r="BA32" s="279" t="s">
        <v>84</v>
      </c>
      <c r="BB32" s="279" t="s">
        <v>84</v>
      </c>
      <c r="BC32" s="283" t="s">
        <v>200</v>
      </c>
      <c r="BD32" s="283" t="s">
        <v>195</v>
      </c>
      <c r="BE32" s="283" t="s">
        <v>83</v>
      </c>
      <c r="BF32" s="283" t="s">
        <v>892</v>
      </c>
      <c r="BG32" s="283" t="s">
        <v>195</v>
      </c>
      <c r="BH32" s="279" t="s">
        <v>222</v>
      </c>
      <c r="BI32" s="279" t="s">
        <v>85</v>
      </c>
      <c r="BJ32" s="279" t="s">
        <v>222</v>
      </c>
      <c r="BK32" s="279"/>
      <c r="BL32" s="279" t="s">
        <v>84</v>
      </c>
      <c r="BM32" s="279" t="s">
        <v>85</v>
      </c>
      <c r="BN32" s="279" t="s">
        <v>84</v>
      </c>
      <c r="BO32" s="279" t="s">
        <v>84</v>
      </c>
      <c r="BP32" s="283"/>
      <c r="BQ32" s="39" t="s">
        <v>195</v>
      </c>
    </row>
    <row r="33" spans="1:69" ht="57">
      <c r="A33" s="89">
        <v>14</v>
      </c>
      <c r="B33" s="99" t="s">
        <v>1359</v>
      </c>
      <c r="C33" s="102" t="s">
        <v>964</v>
      </c>
      <c r="D33" s="102" t="s">
        <v>167</v>
      </c>
      <c r="E33" s="467">
        <f>G33*3500</f>
        <v>788900</v>
      </c>
      <c r="F33" s="279" t="s">
        <v>150</v>
      </c>
      <c r="G33" s="138">
        <v>225.4</v>
      </c>
      <c r="H33" s="138"/>
      <c r="I33" s="288" t="s">
        <v>943</v>
      </c>
      <c r="J33" s="279" t="s">
        <v>84</v>
      </c>
      <c r="K33" s="279" t="s">
        <v>230</v>
      </c>
      <c r="L33" s="283" t="s">
        <v>83</v>
      </c>
      <c r="M33" s="283" t="s">
        <v>83</v>
      </c>
      <c r="N33" s="279" t="s">
        <v>85</v>
      </c>
      <c r="O33" s="279" t="s">
        <v>84</v>
      </c>
      <c r="P33" s="283" t="s">
        <v>944</v>
      </c>
      <c r="Q33" s="283" t="s">
        <v>945</v>
      </c>
      <c r="R33" s="283" t="s">
        <v>886</v>
      </c>
      <c r="S33" s="283" t="s">
        <v>207</v>
      </c>
      <c r="T33" s="279" t="s">
        <v>85</v>
      </c>
      <c r="U33" s="283" t="s">
        <v>897</v>
      </c>
      <c r="V33" s="283"/>
      <c r="W33" s="279" t="s">
        <v>85</v>
      </c>
      <c r="X33" s="279" t="s">
        <v>84</v>
      </c>
      <c r="Y33" s="279" t="s">
        <v>85</v>
      </c>
      <c r="Z33" s="279" t="s">
        <v>84</v>
      </c>
      <c r="AA33" s="279" t="s">
        <v>84</v>
      </c>
      <c r="AB33" s="279" t="s">
        <v>84</v>
      </c>
      <c r="AC33" s="279"/>
      <c r="AD33" s="283"/>
      <c r="AE33" s="283"/>
      <c r="AF33" s="279" t="s">
        <v>85</v>
      </c>
      <c r="AG33" s="283"/>
      <c r="AH33" s="279" t="s">
        <v>85</v>
      </c>
      <c r="AI33" s="283"/>
      <c r="AJ33" s="283"/>
      <c r="AK33" s="283"/>
      <c r="AL33" s="285"/>
      <c r="AM33" s="279" t="s">
        <v>84</v>
      </c>
      <c r="AN33" s="279" t="s">
        <v>84</v>
      </c>
      <c r="AO33" s="279" t="s">
        <v>84</v>
      </c>
      <c r="AP33" s="279" t="s">
        <v>84</v>
      </c>
      <c r="AQ33" s="279" t="s">
        <v>84</v>
      </c>
      <c r="AR33" s="283" t="s">
        <v>85</v>
      </c>
      <c r="AS33" s="283" t="s">
        <v>85</v>
      </c>
      <c r="AT33" s="283" t="s">
        <v>85</v>
      </c>
      <c r="AU33" s="279" t="s">
        <v>84</v>
      </c>
      <c r="AV33" s="279" t="s">
        <v>85</v>
      </c>
      <c r="AW33" s="279" t="s">
        <v>233</v>
      </c>
      <c r="AX33" s="279" t="s">
        <v>84</v>
      </c>
      <c r="AY33" s="279" t="s">
        <v>84</v>
      </c>
      <c r="AZ33" s="283" t="s">
        <v>948</v>
      </c>
      <c r="BA33" s="279" t="s">
        <v>84</v>
      </c>
      <c r="BB33" s="279" t="s">
        <v>84</v>
      </c>
      <c r="BC33" s="283" t="s">
        <v>83</v>
      </c>
      <c r="BD33" s="283" t="s">
        <v>195</v>
      </c>
      <c r="BE33" s="283" t="s">
        <v>199</v>
      </c>
      <c r="BF33" s="283" t="s">
        <v>892</v>
      </c>
      <c r="BG33" s="283" t="s">
        <v>195</v>
      </c>
      <c r="BH33" s="279" t="s">
        <v>222</v>
      </c>
      <c r="BI33" s="279" t="s">
        <v>85</v>
      </c>
      <c r="BJ33" s="279" t="s">
        <v>222</v>
      </c>
      <c r="BK33" s="279"/>
      <c r="BL33" s="279" t="s">
        <v>84</v>
      </c>
      <c r="BM33" s="279" t="s">
        <v>85</v>
      </c>
      <c r="BN33" s="279" t="s">
        <v>84</v>
      </c>
      <c r="BO33" s="279" t="s">
        <v>84</v>
      </c>
      <c r="BP33" s="283"/>
      <c r="BQ33" s="39" t="s">
        <v>195</v>
      </c>
    </row>
    <row r="34" spans="1:69" ht="19.8" customHeight="1">
      <c r="A34" s="125" t="s">
        <v>127</v>
      </c>
      <c r="B34" s="126" t="s">
        <v>113</v>
      </c>
      <c r="C34" s="90"/>
      <c r="D34" s="90"/>
      <c r="E34" s="90"/>
      <c r="F34" s="90"/>
      <c r="G34" s="93"/>
      <c r="H34" s="377"/>
      <c r="I34" s="377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</row>
    <row r="35" spans="1:69" ht="25.05" customHeight="1">
      <c r="A35" s="20">
        <v>3</v>
      </c>
      <c r="B35" s="140" t="s">
        <v>950</v>
      </c>
      <c r="C35" s="140" t="s">
        <v>949</v>
      </c>
      <c r="D35" s="405"/>
      <c r="E35" s="468">
        <v>18629.990000000002</v>
      </c>
      <c r="F35" s="100" t="s">
        <v>125</v>
      </c>
      <c r="G35" s="95"/>
      <c r="H35" s="95"/>
      <c r="I35" s="103">
        <v>2006</v>
      </c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</row>
    <row r="36" spans="1:69" ht="25.05" customHeight="1">
      <c r="A36" s="20">
        <v>4</v>
      </c>
      <c r="B36" s="140" t="s">
        <v>951</v>
      </c>
      <c r="C36" s="140" t="s">
        <v>949</v>
      </c>
      <c r="D36" s="405"/>
      <c r="E36" s="468">
        <v>5483.9</v>
      </c>
      <c r="F36" s="100" t="s">
        <v>125</v>
      </c>
      <c r="G36" s="95"/>
      <c r="H36" s="95"/>
      <c r="I36" s="103">
        <v>2010</v>
      </c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</row>
    <row r="37" spans="1:69" ht="34.200000000000003" customHeight="1">
      <c r="A37" s="20">
        <v>5</v>
      </c>
      <c r="B37" s="140" t="s">
        <v>1372</v>
      </c>
      <c r="C37" s="140" t="s">
        <v>949</v>
      </c>
      <c r="D37" s="405"/>
      <c r="E37" s="468">
        <v>836338.5</v>
      </c>
      <c r="F37" s="100" t="s">
        <v>125</v>
      </c>
      <c r="G37" s="95"/>
      <c r="H37" s="95"/>
      <c r="I37" s="103">
        <v>2024</v>
      </c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</row>
    <row r="38" spans="1:69" ht="25.05" customHeight="1">
      <c r="A38" s="20">
        <v>11</v>
      </c>
      <c r="B38" s="140" t="s">
        <v>953</v>
      </c>
      <c r="C38" s="140" t="s">
        <v>952</v>
      </c>
      <c r="D38" s="146"/>
      <c r="E38" s="468">
        <v>1748.92</v>
      </c>
      <c r="F38" s="100" t="s">
        <v>125</v>
      </c>
      <c r="G38" s="95"/>
      <c r="H38" s="95"/>
      <c r="I38" s="103">
        <v>2002</v>
      </c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</row>
    <row r="39" spans="1:69" ht="25.05" customHeight="1">
      <c r="A39" s="20">
        <v>12</v>
      </c>
      <c r="B39" s="140" t="s">
        <v>954</v>
      </c>
      <c r="C39" s="140" t="s">
        <v>955</v>
      </c>
      <c r="D39" s="146"/>
      <c r="E39" s="468">
        <v>9213.11</v>
      </c>
      <c r="F39" s="100" t="s">
        <v>125</v>
      </c>
      <c r="G39" s="95"/>
      <c r="H39" s="95"/>
      <c r="I39" s="103">
        <v>2011</v>
      </c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</row>
    <row r="40" spans="1:69" ht="25.05" customHeight="1">
      <c r="A40" s="20">
        <v>13</v>
      </c>
      <c r="B40" s="140" t="s">
        <v>956</v>
      </c>
      <c r="C40" s="140" t="s">
        <v>955</v>
      </c>
      <c r="D40" s="146"/>
      <c r="E40" s="468">
        <v>4345.8999999999996</v>
      </c>
      <c r="F40" s="100" t="s">
        <v>125</v>
      </c>
      <c r="G40" s="95"/>
      <c r="H40" s="95"/>
      <c r="I40" s="103">
        <v>2011</v>
      </c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</row>
    <row r="41" spans="1:69" ht="25.05" customHeight="1">
      <c r="A41" s="20">
        <v>14</v>
      </c>
      <c r="B41" s="140" t="s">
        <v>957</v>
      </c>
      <c r="C41" s="140" t="s">
        <v>955</v>
      </c>
      <c r="D41" s="146"/>
      <c r="E41" s="468">
        <v>4449.18</v>
      </c>
      <c r="F41" s="100" t="s">
        <v>125</v>
      </c>
      <c r="G41" s="95"/>
      <c r="H41" s="95"/>
      <c r="I41" s="103">
        <v>2011</v>
      </c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</row>
    <row r="42" spans="1:69" ht="25.05" customHeight="1">
      <c r="A42" s="20">
        <v>15</v>
      </c>
      <c r="B42" s="140" t="s">
        <v>958</v>
      </c>
      <c r="C42" s="140" t="s">
        <v>955</v>
      </c>
      <c r="D42" s="146"/>
      <c r="E42" s="468">
        <v>8525</v>
      </c>
      <c r="F42" s="100" t="s">
        <v>125</v>
      </c>
      <c r="G42" s="95"/>
      <c r="H42" s="95"/>
      <c r="I42" s="103">
        <v>2011</v>
      </c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</row>
    <row r="43" spans="1:69" ht="25.05" customHeight="1">
      <c r="A43" s="20">
        <v>16</v>
      </c>
      <c r="B43" s="140" t="s">
        <v>959</v>
      </c>
      <c r="C43" s="140" t="s">
        <v>955</v>
      </c>
      <c r="D43" s="146"/>
      <c r="E43" s="468">
        <v>8218.66</v>
      </c>
      <c r="F43" s="100" t="s">
        <v>125</v>
      </c>
      <c r="G43" s="95"/>
      <c r="H43" s="95"/>
      <c r="I43" s="103">
        <v>2011</v>
      </c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</row>
    <row r="44" spans="1:69" ht="42.6" customHeight="1">
      <c r="A44" s="20">
        <v>17</v>
      </c>
      <c r="B44" s="140" t="s">
        <v>960</v>
      </c>
      <c r="C44" s="140" t="s">
        <v>955</v>
      </c>
      <c r="D44" s="146"/>
      <c r="E44" s="468">
        <v>9158.23</v>
      </c>
      <c r="F44" s="100" t="s">
        <v>125</v>
      </c>
      <c r="G44" s="95"/>
      <c r="H44" s="95"/>
      <c r="I44" s="103">
        <v>2017</v>
      </c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</row>
    <row r="45" spans="1:69" ht="25.05" customHeight="1">
      <c r="A45" s="20">
        <v>19</v>
      </c>
      <c r="B45" s="140" t="s">
        <v>961</v>
      </c>
      <c r="C45" s="140" t="s">
        <v>955</v>
      </c>
      <c r="D45" s="146"/>
      <c r="E45" s="468">
        <v>6583</v>
      </c>
      <c r="F45" s="100" t="s">
        <v>125</v>
      </c>
      <c r="G45" s="95"/>
      <c r="H45" s="95"/>
      <c r="I45" s="103">
        <v>2012</v>
      </c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</row>
    <row r="46" spans="1:69" ht="25.05" customHeight="1">
      <c r="A46" s="20">
        <v>20</v>
      </c>
      <c r="B46" s="25" t="s">
        <v>962</v>
      </c>
      <c r="C46" s="140" t="s">
        <v>955</v>
      </c>
      <c r="D46" s="146"/>
      <c r="E46" s="468">
        <v>7973</v>
      </c>
      <c r="F46" s="100" t="s">
        <v>125</v>
      </c>
      <c r="G46" s="95"/>
      <c r="H46" s="95"/>
      <c r="I46" s="103">
        <v>1955</v>
      </c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</row>
    <row r="47" spans="1:69" ht="34.200000000000003" customHeight="1">
      <c r="A47" s="142" t="s">
        <v>128</v>
      </c>
      <c r="B47" s="143" t="s">
        <v>78</v>
      </c>
      <c r="C47" s="144"/>
      <c r="D47" s="145"/>
      <c r="E47" s="469">
        <f>2978212.64+14000+24300+47926.56</f>
        <v>3064439.2</v>
      </c>
      <c r="F47" s="101" t="s">
        <v>125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</row>
    <row r="48" spans="1:69" ht="34.200000000000003" customHeight="1">
      <c r="A48" s="142"/>
      <c r="B48" s="143" t="s">
        <v>1371</v>
      </c>
      <c r="C48" s="144"/>
      <c r="D48" s="145"/>
      <c r="E48" s="469">
        <v>436630.93</v>
      </c>
      <c r="F48" s="101" t="s">
        <v>125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</row>
    <row r="49" spans="1:69" ht="33.6" customHeight="1">
      <c r="A49" s="95"/>
      <c r="B49" s="76" t="s">
        <v>965</v>
      </c>
      <c r="C49" s="141"/>
      <c r="D49" s="141"/>
      <c r="E49" s="467">
        <v>35500</v>
      </c>
      <c r="F49" s="100" t="s">
        <v>125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</row>
    <row r="50" spans="1:69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</row>
    <row r="51" spans="1:69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</row>
    <row r="52" spans="1:69" ht="19.2" customHeight="1">
      <c r="A52" s="96">
        <v>2</v>
      </c>
      <c r="B52" s="25" t="s">
        <v>985</v>
      </c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</row>
    <row r="53" spans="1:69">
      <c r="A53" s="493" t="s">
        <v>0</v>
      </c>
      <c r="B53" s="493" t="s">
        <v>31</v>
      </c>
      <c r="C53" s="493" t="s">
        <v>14</v>
      </c>
      <c r="D53" s="493" t="s">
        <v>141</v>
      </c>
      <c r="E53" s="495" t="s">
        <v>1183</v>
      </c>
      <c r="F53" s="496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</row>
    <row r="54" spans="1:69" ht="45.6" customHeight="1">
      <c r="A54" s="494"/>
      <c r="B54" s="494"/>
      <c r="C54" s="494"/>
      <c r="D54" s="494"/>
      <c r="E54" s="497"/>
      <c r="F54" s="498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</row>
    <row r="55" spans="1:69" ht="36.6" customHeight="1">
      <c r="A55" s="142">
        <v>1</v>
      </c>
      <c r="B55" s="143" t="s">
        <v>78</v>
      </c>
      <c r="C55" s="140" t="s">
        <v>949</v>
      </c>
      <c r="D55" s="145"/>
      <c r="E55" s="469">
        <v>27863.34</v>
      </c>
      <c r="F55" s="101" t="s">
        <v>125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</row>
    <row r="56" spans="1:69" ht="16.2" customHeight="1">
      <c r="A56" s="343"/>
      <c r="B56" s="344"/>
      <c r="C56" s="345"/>
      <c r="D56" s="346"/>
      <c r="E56" s="346"/>
      <c r="F56" s="346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5"/>
    </row>
    <row r="57" spans="1:69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</row>
    <row r="58" spans="1:69" ht="24" customHeight="1">
      <c r="A58" s="96">
        <v>3</v>
      </c>
      <c r="B58" s="277" t="s">
        <v>249</v>
      </c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</row>
    <row r="59" spans="1:69" ht="15" customHeight="1">
      <c r="A59" s="493" t="s">
        <v>0</v>
      </c>
      <c r="B59" s="493" t="s">
        <v>31</v>
      </c>
      <c r="C59" s="493" t="s">
        <v>14</v>
      </c>
      <c r="D59" s="493" t="s">
        <v>1405</v>
      </c>
      <c r="E59" s="495" t="s">
        <v>1386</v>
      </c>
      <c r="F59" s="496"/>
      <c r="G59" s="493" t="s">
        <v>32</v>
      </c>
      <c r="H59" s="493" t="s">
        <v>33</v>
      </c>
      <c r="I59" s="493" t="s">
        <v>34</v>
      </c>
      <c r="J59" s="493" t="s">
        <v>149</v>
      </c>
      <c r="K59" s="493" t="s">
        <v>1003</v>
      </c>
      <c r="L59" s="500" t="s">
        <v>35</v>
      </c>
      <c r="M59" s="500"/>
      <c r="N59" s="500"/>
      <c r="O59" s="500"/>
      <c r="P59" s="501" t="s">
        <v>36</v>
      </c>
      <c r="Q59" s="502"/>
      <c r="R59" s="502"/>
      <c r="S59" s="503"/>
      <c r="T59" s="493" t="s">
        <v>37</v>
      </c>
      <c r="U59" s="493" t="s">
        <v>38</v>
      </c>
      <c r="V59" s="493" t="s">
        <v>114</v>
      </c>
      <c r="W59" s="493" t="s">
        <v>39</v>
      </c>
      <c r="X59" s="493" t="s">
        <v>40</v>
      </c>
      <c r="Y59" s="493" t="s">
        <v>41</v>
      </c>
      <c r="Z59" s="493" t="s">
        <v>42</v>
      </c>
      <c r="AA59" s="493" t="s">
        <v>88</v>
      </c>
      <c r="AB59" s="501" t="s">
        <v>115</v>
      </c>
      <c r="AC59" s="502"/>
      <c r="AD59" s="502"/>
      <c r="AE59" s="502"/>
      <c r="AF59" s="502"/>
      <c r="AG59" s="503"/>
      <c r="AH59" s="501" t="s">
        <v>116</v>
      </c>
      <c r="AI59" s="502"/>
      <c r="AJ59" s="502"/>
      <c r="AK59" s="502"/>
      <c r="AL59" s="503"/>
      <c r="AM59" s="501" t="s">
        <v>3</v>
      </c>
      <c r="AN59" s="502"/>
      <c r="AO59" s="502"/>
      <c r="AP59" s="502"/>
      <c r="AQ59" s="502"/>
      <c r="AR59" s="502"/>
      <c r="AS59" s="502"/>
      <c r="AT59" s="502"/>
      <c r="AU59" s="502"/>
      <c r="AV59" s="502"/>
      <c r="AW59" s="502"/>
      <c r="AX59" s="502"/>
      <c r="AY59" s="502"/>
      <c r="AZ59" s="503"/>
      <c r="BA59" s="501" t="s">
        <v>43</v>
      </c>
      <c r="BB59" s="502"/>
      <c r="BC59" s="502"/>
      <c r="BD59" s="502"/>
      <c r="BE59" s="502"/>
      <c r="BF59" s="502"/>
      <c r="BG59" s="502"/>
      <c r="BH59" s="502"/>
      <c r="BI59" s="502"/>
      <c r="BJ59" s="502"/>
      <c r="BK59" s="502"/>
      <c r="BL59" s="502"/>
      <c r="BM59" s="502"/>
      <c r="BN59" s="502"/>
      <c r="BO59" s="502"/>
      <c r="BP59" s="503"/>
      <c r="BQ59" s="493" t="s">
        <v>881</v>
      </c>
    </row>
    <row r="60" spans="1:69" ht="70.2" customHeight="1">
      <c r="A60" s="494"/>
      <c r="B60" s="494"/>
      <c r="C60" s="494"/>
      <c r="D60" s="494"/>
      <c r="E60" s="497"/>
      <c r="F60" s="498"/>
      <c r="G60" s="494"/>
      <c r="H60" s="494"/>
      <c r="I60" s="494"/>
      <c r="J60" s="494"/>
      <c r="K60" s="494"/>
      <c r="L60" s="52" t="s">
        <v>44</v>
      </c>
      <c r="M60" s="52" t="s">
        <v>45</v>
      </c>
      <c r="N60" s="52" t="s">
        <v>46</v>
      </c>
      <c r="O60" s="52" t="s">
        <v>47</v>
      </c>
      <c r="P60" s="52" t="s">
        <v>48</v>
      </c>
      <c r="Q60" s="52" t="s">
        <v>49</v>
      </c>
      <c r="R60" s="52" t="s">
        <v>50</v>
      </c>
      <c r="S60" s="52" t="s">
        <v>51</v>
      </c>
      <c r="T60" s="494"/>
      <c r="U60" s="494"/>
      <c r="V60" s="494"/>
      <c r="W60" s="494"/>
      <c r="X60" s="494"/>
      <c r="Y60" s="494"/>
      <c r="Z60" s="494"/>
      <c r="AA60" s="494"/>
      <c r="AB60" s="53" t="s">
        <v>15</v>
      </c>
      <c r="AC60" s="53" t="s">
        <v>89</v>
      </c>
      <c r="AD60" s="53" t="s">
        <v>90</v>
      </c>
      <c r="AE60" s="53" t="s">
        <v>52</v>
      </c>
      <c r="AF60" s="53" t="s">
        <v>53</v>
      </c>
      <c r="AG60" s="53" t="s">
        <v>54</v>
      </c>
      <c r="AH60" s="53" t="s">
        <v>55</v>
      </c>
      <c r="AI60" s="53" t="s">
        <v>91</v>
      </c>
      <c r="AJ60" s="53" t="s">
        <v>16</v>
      </c>
      <c r="AK60" s="53" t="s">
        <v>143</v>
      </c>
      <c r="AL60" s="53" t="s">
        <v>86</v>
      </c>
      <c r="AM60" s="52" t="s">
        <v>56</v>
      </c>
      <c r="AN60" s="52" t="s">
        <v>57</v>
      </c>
      <c r="AO60" s="52" t="s">
        <v>58</v>
      </c>
      <c r="AP60" s="52" t="s">
        <v>59</v>
      </c>
      <c r="AQ60" s="52" t="s">
        <v>60</v>
      </c>
      <c r="AR60" s="52" t="s">
        <v>151</v>
      </c>
      <c r="AS60" s="52" t="s">
        <v>152</v>
      </c>
      <c r="AT60" s="52" t="s">
        <v>153</v>
      </c>
      <c r="AU60" s="52" t="s">
        <v>7</v>
      </c>
      <c r="AV60" s="52" t="s">
        <v>8</v>
      </c>
      <c r="AW60" s="52" t="s">
        <v>9</v>
      </c>
      <c r="AX60" s="52" t="s">
        <v>61</v>
      </c>
      <c r="AY60" s="52" t="s">
        <v>10</v>
      </c>
      <c r="AZ60" s="52" t="s">
        <v>11</v>
      </c>
      <c r="BA60" s="52" t="s">
        <v>12</v>
      </c>
      <c r="BB60" s="52" t="s">
        <v>6</v>
      </c>
      <c r="BC60" s="52" t="s">
        <v>154</v>
      </c>
      <c r="BD60" s="52" t="s">
        <v>155</v>
      </c>
      <c r="BE60" s="52" t="s">
        <v>156</v>
      </c>
      <c r="BF60" s="52" t="s">
        <v>157</v>
      </c>
      <c r="BG60" s="52" t="s">
        <v>158</v>
      </c>
      <c r="BH60" s="52" t="s">
        <v>62</v>
      </c>
      <c r="BI60" s="52" t="s">
        <v>63</v>
      </c>
      <c r="BJ60" s="52" t="s">
        <v>64</v>
      </c>
      <c r="BK60" s="52" t="s">
        <v>159</v>
      </c>
      <c r="BL60" s="52" t="s">
        <v>65</v>
      </c>
      <c r="BM60" s="52" t="s">
        <v>160</v>
      </c>
      <c r="BN60" s="52" t="s">
        <v>66</v>
      </c>
      <c r="BO60" s="52" t="s">
        <v>67</v>
      </c>
      <c r="BP60" s="52" t="s">
        <v>11</v>
      </c>
      <c r="BQ60" s="494"/>
    </row>
    <row r="61" spans="1:69" ht="18.600000000000001" customHeight="1">
      <c r="A61" s="123" t="s">
        <v>126</v>
      </c>
      <c r="B61" s="124" t="s">
        <v>112</v>
      </c>
      <c r="C61" s="389"/>
      <c r="D61" s="389"/>
      <c r="E61" s="389"/>
      <c r="F61" s="389"/>
      <c r="G61" s="390"/>
      <c r="H61" s="380"/>
      <c r="I61" s="380"/>
      <c r="J61" s="380"/>
      <c r="K61" s="380"/>
      <c r="L61" s="324"/>
      <c r="M61" s="324"/>
      <c r="N61" s="324"/>
      <c r="O61" s="324"/>
      <c r="P61" s="324"/>
      <c r="Q61" s="324"/>
      <c r="R61" s="324"/>
      <c r="S61" s="324"/>
      <c r="T61" s="380"/>
      <c r="U61" s="380"/>
      <c r="V61" s="380"/>
      <c r="W61" s="380"/>
      <c r="X61" s="380"/>
      <c r="Y61" s="380"/>
      <c r="Z61" s="380"/>
      <c r="AA61" s="380"/>
      <c r="AB61" s="380"/>
      <c r="AC61" s="380"/>
      <c r="AD61" s="380"/>
      <c r="AE61" s="380"/>
      <c r="AF61" s="380"/>
      <c r="AG61" s="380"/>
      <c r="AH61" s="380"/>
      <c r="AI61" s="380"/>
      <c r="AJ61" s="380"/>
      <c r="AK61" s="380"/>
      <c r="AL61" s="380"/>
      <c r="AM61" s="391"/>
      <c r="AN61" s="391"/>
      <c r="AO61" s="391"/>
      <c r="AP61" s="391"/>
      <c r="AQ61" s="391"/>
      <c r="AR61" s="391"/>
      <c r="AS61" s="391"/>
      <c r="AT61" s="391"/>
      <c r="AU61" s="391"/>
      <c r="AV61" s="391"/>
      <c r="AW61" s="391"/>
      <c r="AX61" s="391"/>
      <c r="AY61" s="391"/>
      <c r="AZ61" s="391"/>
      <c r="BA61" s="391"/>
      <c r="BB61" s="391"/>
      <c r="BC61" s="391"/>
      <c r="BD61" s="391"/>
      <c r="BE61" s="391"/>
      <c r="BF61" s="391"/>
      <c r="BG61" s="391"/>
      <c r="BH61" s="391"/>
      <c r="BI61" s="391"/>
      <c r="BJ61" s="391"/>
      <c r="BK61" s="391"/>
      <c r="BL61" s="391"/>
      <c r="BM61" s="391"/>
      <c r="BN61" s="391"/>
      <c r="BO61" s="391"/>
      <c r="BP61" s="391"/>
      <c r="BQ61" s="380"/>
    </row>
    <row r="62" spans="1:69" ht="52.8">
      <c r="A62" s="89">
        <v>1</v>
      </c>
      <c r="B62" s="293" t="s">
        <v>987</v>
      </c>
      <c r="C62" s="290" t="s">
        <v>988</v>
      </c>
      <c r="D62" s="290" t="s">
        <v>167</v>
      </c>
      <c r="E62" s="470">
        <f>G62*5000</f>
        <v>13586850</v>
      </c>
      <c r="F62" s="94" t="s">
        <v>150</v>
      </c>
      <c r="G62" s="291">
        <v>2717.37</v>
      </c>
      <c r="H62" s="291">
        <v>2851.24</v>
      </c>
      <c r="I62" s="292">
        <v>1984</v>
      </c>
      <c r="J62" s="93" t="s">
        <v>84</v>
      </c>
      <c r="K62" s="93" t="s">
        <v>196</v>
      </c>
      <c r="L62" s="90" t="s">
        <v>83</v>
      </c>
      <c r="M62" s="90" t="s">
        <v>199</v>
      </c>
      <c r="N62" s="93" t="s">
        <v>85</v>
      </c>
      <c r="O62" s="93" t="s">
        <v>85</v>
      </c>
      <c r="P62" s="90" t="s">
        <v>989</v>
      </c>
      <c r="Q62" s="90" t="s">
        <v>195</v>
      </c>
      <c r="R62" s="90" t="s">
        <v>990</v>
      </c>
      <c r="S62" s="290" t="s">
        <v>991</v>
      </c>
      <c r="T62" s="93" t="s">
        <v>84</v>
      </c>
      <c r="U62" s="90" t="s">
        <v>992</v>
      </c>
      <c r="V62" s="290" t="s">
        <v>1014</v>
      </c>
      <c r="W62" s="93" t="s">
        <v>85</v>
      </c>
      <c r="X62" s="93" t="s">
        <v>84</v>
      </c>
      <c r="Y62" s="93" t="s">
        <v>85</v>
      </c>
      <c r="Z62" s="93" t="s">
        <v>84</v>
      </c>
      <c r="AA62" s="93" t="s">
        <v>84</v>
      </c>
      <c r="AB62" s="93" t="s">
        <v>84</v>
      </c>
      <c r="AC62" s="93"/>
      <c r="AD62" s="290" t="s">
        <v>140</v>
      </c>
      <c r="AE62" s="290" t="s">
        <v>140</v>
      </c>
      <c r="AF62" s="93" t="s">
        <v>85</v>
      </c>
      <c r="AG62" s="90" t="s">
        <v>195</v>
      </c>
      <c r="AH62" s="93" t="s">
        <v>85</v>
      </c>
      <c r="AI62" s="290" t="s">
        <v>140</v>
      </c>
      <c r="AJ62" s="290" t="s">
        <v>140</v>
      </c>
      <c r="AK62" s="90" t="s">
        <v>993</v>
      </c>
      <c r="AL62" s="297" t="s">
        <v>994</v>
      </c>
      <c r="AM62" s="93" t="s">
        <v>84</v>
      </c>
      <c r="AN62" s="93" t="s">
        <v>84</v>
      </c>
      <c r="AO62" s="93" t="s">
        <v>84</v>
      </c>
      <c r="AP62" s="93" t="s">
        <v>84</v>
      </c>
      <c r="AQ62" s="93" t="s">
        <v>85</v>
      </c>
      <c r="AR62" s="90" t="s">
        <v>85</v>
      </c>
      <c r="AS62" s="290" t="s">
        <v>85</v>
      </c>
      <c r="AT62" s="290" t="s">
        <v>995</v>
      </c>
      <c r="AU62" s="93" t="s">
        <v>84</v>
      </c>
      <c r="AV62" s="93" t="s">
        <v>84</v>
      </c>
      <c r="AW62" s="93" t="s">
        <v>198</v>
      </c>
      <c r="AX62" s="93" t="s">
        <v>84</v>
      </c>
      <c r="AY62" s="93" t="s">
        <v>84</v>
      </c>
      <c r="AZ62" s="90" t="s">
        <v>195</v>
      </c>
      <c r="BA62" s="93" t="s">
        <v>84</v>
      </c>
      <c r="BB62" s="93" t="s">
        <v>84</v>
      </c>
      <c r="BC62" s="90" t="s">
        <v>996</v>
      </c>
      <c r="BD62" s="290" t="s">
        <v>790</v>
      </c>
      <c r="BE62" s="290" t="s">
        <v>997</v>
      </c>
      <c r="BF62" s="290" t="s">
        <v>790</v>
      </c>
      <c r="BG62" s="90" t="s">
        <v>790</v>
      </c>
      <c r="BH62" s="93" t="s">
        <v>85</v>
      </c>
      <c r="BI62" s="93" t="s">
        <v>85</v>
      </c>
      <c r="BJ62" s="93" t="s">
        <v>85</v>
      </c>
      <c r="BK62" s="296" t="s">
        <v>998</v>
      </c>
      <c r="BL62" s="93" t="s">
        <v>84</v>
      </c>
      <c r="BM62" s="94" t="s">
        <v>790</v>
      </c>
      <c r="BN62" s="93" t="s">
        <v>84</v>
      </c>
      <c r="BO62" s="93" t="s">
        <v>85</v>
      </c>
      <c r="BP62" s="90" t="s">
        <v>195</v>
      </c>
      <c r="BQ62" s="24" t="s">
        <v>221</v>
      </c>
    </row>
    <row r="63" spans="1:69" ht="52.8">
      <c r="A63" s="89">
        <v>2</v>
      </c>
      <c r="B63" s="293" t="s">
        <v>999</v>
      </c>
      <c r="C63" s="290" t="s">
        <v>988</v>
      </c>
      <c r="D63" s="290" t="s">
        <v>167</v>
      </c>
      <c r="E63" s="470">
        <f>G63*2000</f>
        <v>590400</v>
      </c>
      <c r="F63" s="94" t="s">
        <v>150</v>
      </c>
      <c r="G63" s="291">
        <v>295.2</v>
      </c>
      <c r="H63" s="291">
        <v>300</v>
      </c>
      <c r="I63" s="292">
        <v>1983</v>
      </c>
      <c r="J63" s="93" t="s">
        <v>84</v>
      </c>
      <c r="K63" s="93" t="s">
        <v>229</v>
      </c>
      <c r="L63" s="90" t="s">
        <v>83</v>
      </c>
      <c r="M63" s="90" t="s">
        <v>199</v>
      </c>
      <c r="N63" s="93" t="s">
        <v>85</v>
      </c>
      <c r="O63" s="93" t="s">
        <v>85</v>
      </c>
      <c r="P63" s="90" t="s">
        <v>1000</v>
      </c>
      <c r="Q63" s="90" t="s">
        <v>195</v>
      </c>
      <c r="R63" s="90" t="s">
        <v>990</v>
      </c>
      <c r="S63" s="290" t="s">
        <v>206</v>
      </c>
      <c r="T63" s="93" t="s">
        <v>85</v>
      </c>
      <c r="U63" s="90" t="s">
        <v>204</v>
      </c>
      <c r="V63" s="290" t="s">
        <v>790</v>
      </c>
      <c r="W63" s="93" t="s">
        <v>85</v>
      </c>
      <c r="X63" s="93" t="s">
        <v>85</v>
      </c>
      <c r="Y63" s="93" t="s">
        <v>85</v>
      </c>
      <c r="Z63" s="93" t="s">
        <v>85</v>
      </c>
      <c r="AA63" s="93" t="s">
        <v>85</v>
      </c>
      <c r="AB63" s="93" t="s">
        <v>84</v>
      </c>
      <c r="AC63" s="93"/>
      <c r="AD63" s="290" t="s">
        <v>140</v>
      </c>
      <c r="AE63" s="290" t="s">
        <v>140</v>
      </c>
      <c r="AF63" s="93" t="s">
        <v>85</v>
      </c>
      <c r="AG63" s="90" t="s">
        <v>195</v>
      </c>
      <c r="AH63" s="93" t="s">
        <v>85</v>
      </c>
      <c r="AI63" s="290" t="s">
        <v>140</v>
      </c>
      <c r="AJ63" s="290" t="s">
        <v>140</v>
      </c>
      <c r="AK63" s="90" t="s">
        <v>993</v>
      </c>
      <c r="AL63" s="297" t="s">
        <v>994</v>
      </c>
      <c r="AM63" s="93" t="s">
        <v>85</v>
      </c>
      <c r="AN63" s="93" t="s">
        <v>84</v>
      </c>
      <c r="AO63" s="93" t="s">
        <v>85</v>
      </c>
      <c r="AP63" s="93" t="s">
        <v>85</v>
      </c>
      <c r="AQ63" s="93" t="s">
        <v>85</v>
      </c>
      <c r="AR63" s="90" t="s">
        <v>85</v>
      </c>
      <c r="AS63" s="290" t="s">
        <v>85</v>
      </c>
      <c r="AT63" s="290" t="s">
        <v>1001</v>
      </c>
      <c r="AU63" s="93" t="s">
        <v>85</v>
      </c>
      <c r="AV63" s="93" t="s">
        <v>85</v>
      </c>
      <c r="AW63" s="93" t="s">
        <v>233</v>
      </c>
      <c r="AX63" s="93" t="s">
        <v>84</v>
      </c>
      <c r="AY63" s="93" t="s">
        <v>84</v>
      </c>
      <c r="AZ63" s="90" t="s">
        <v>195</v>
      </c>
      <c r="BA63" s="93" t="s">
        <v>84</v>
      </c>
      <c r="BB63" s="93" t="s">
        <v>84</v>
      </c>
      <c r="BC63" s="90" t="s">
        <v>200</v>
      </c>
      <c r="BD63" s="290" t="s">
        <v>790</v>
      </c>
      <c r="BE63" s="290" t="s">
        <v>790</v>
      </c>
      <c r="BF63" s="290" t="s">
        <v>790</v>
      </c>
      <c r="BG63" s="90" t="s">
        <v>790</v>
      </c>
      <c r="BH63" s="93" t="s">
        <v>85</v>
      </c>
      <c r="BI63" s="93" t="s">
        <v>85</v>
      </c>
      <c r="BJ63" s="93" t="s">
        <v>85</v>
      </c>
      <c r="BK63" s="296" t="s">
        <v>790</v>
      </c>
      <c r="BL63" s="93" t="s">
        <v>84</v>
      </c>
      <c r="BM63" s="94" t="s">
        <v>790</v>
      </c>
      <c r="BN63" s="93" t="s">
        <v>84</v>
      </c>
      <c r="BO63" s="93" t="s">
        <v>85</v>
      </c>
      <c r="BP63" s="90" t="s">
        <v>195</v>
      </c>
      <c r="BQ63" s="24" t="s">
        <v>221</v>
      </c>
    </row>
    <row r="64" spans="1:69" ht="23.4" customHeight="1">
      <c r="A64" s="125" t="s">
        <v>127</v>
      </c>
      <c r="B64" s="126" t="s">
        <v>113</v>
      </c>
      <c r="C64" s="90"/>
      <c r="D64" s="90"/>
      <c r="E64" s="90"/>
      <c r="F64" s="90"/>
      <c r="G64" s="93"/>
      <c r="H64" s="377"/>
      <c r="I64" s="377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</row>
    <row r="65" spans="1:69" ht="75.599999999999994" customHeight="1">
      <c r="A65" s="20">
        <v>2</v>
      </c>
      <c r="B65" s="294" t="s">
        <v>1002</v>
      </c>
      <c r="C65" s="22" t="s">
        <v>988</v>
      </c>
      <c r="D65" s="295"/>
      <c r="E65" s="471">
        <v>223170</v>
      </c>
      <c r="F65" s="100" t="s">
        <v>125</v>
      </c>
      <c r="G65" s="97"/>
      <c r="H65" s="97"/>
      <c r="I65" s="21">
        <v>2023</v>
      </c>
    </row>
    <row r="66" spans="1:69" ht="25.8" customHeight="1">
      <c r="A66" s="142" t="s">
        <v>128</v>
      </c>
      <c r="B66" s="143" t="s">
        <v>78</v>
      </c>
      <c r="C66" s="144"/>
      <c r="D66" s="145"/>
      <c r="E66" s="469">
        <v>4617260.22</v>
      </c>
      <c r="F66" s="101" t="s">
        <v>125</v>
      </c>
    </row>
    <row r="69" spans="1:69" ht="30.6" customHeight="1">
      <c r="A69" s="298" t="s">
        <v>255</v>
      </c>
      <c r="B69" s="277" t="s">
        <v>256</v>
      </c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</row>
    <row r="70" spans="1:69" ht="15" customHeight="1">
      <c r="A70" s="493" t="s">
        <v>0</v>
      </c>
      <c r="B70" s="504" t="s">
        <v>31</v>
      </c>
      <c r="C70" s="504" t="s">
        <v>14</v>
      </c>
      <c r="D70" s="493" t="s">
        <v>1405</v>
      </c>
      <c r="E70" s="495" t="s">
        <v>1386</v>
      </c>
      <c r="F70" s="496"/>
      <c r="G70" s="493" t="s">
        <v>32</v>
      </c>
      <c r="H70" s="493" t="s">
        <v>33</v>
      </c>
      <c r="I70" s="493" t="s">
        <v>34</v>
      </c>
      <c r="J70" s="493" t="s">
        <v>149</v>
      </c>
      <c r="K70" s="493" t="s">
        <v>142</v>
      </c>
      <c r="L70" s="500" t="s">
        <v>35</v>
      </c>
      <c r="M70" s="500"/>
      <c r="N70" s="500"/>
      <c r="O70" s="500"/>
      <c r="P70" s="501" t="s">
        <v>36</v>
      </c>
      <c r="Q70" s="502"/>
      <c r="R70" s="502"/>
      <c r="S70" s="503"/>
      <c r="T70" s="493" t="s">
        <v>37</v>
      </c>
      <c r="U70" s="493" t="s">
        <v>38</v>
      </c>
      <c r="V70" s="493" t="s">
        <v>114</v>
      </c>
      <c r="W70" s="493" t="s">
        <v>39</v>
      </c>
      <c r="X70" s="493" t="s">
        <v>40</v>
      </c>
      <c r="Y70" s="493" t="s">
        <v>41</v>
      </c>
      <c r="Z70" s="493" t="s">
        <v>42</v>
      </c>
      <c r="AA70" s="493" t="s">
        <v>88</v>
      </c>
      <c r="AB70" s="510" t="s">
        <v>115</v>
      </c>
      <c r="AC70" s="511"/>
      <c r="AD70" s="511"/>
      <c r="AE70" s="511"/>
      <c r="AF70" s="511"/>
      <c r="AG70" s="512"/>
      <c r="AH70" s="510" t="s">
        <v>116</v>
      </c>
      <c r="AI70" s="511"/>
      <c r="AJ70" s="511"/>
      <c r="AK70" s="511"/>
      <c r="AL70" s="512"/>
      <c r="AM70" s="510" t="s">
        <v>3</v>
      </c>
      <c r="AN70" s="511"/>
      <c r="AO70" s="511"/>
      <c r="AP70" s="511"/>
      <c r="AQ70" s="511"/>
      <c r="AR70" s="511"/>
      <c r="AS70" s="511"/>
      <c r="AT70" s="511"/>
      <c r="AU70" s="511"/>
      <c r="AV70" s="511"/>
      <c r="AW70" s="511"/>
      <c r="AX70" s="511"/>
      <c r="AY70" s="511"/>
      <c r="AZ70" s="512"/>
      <c r="BA70" s="510" t="s">
        <v>43</v>
      </c>
      <c r="BB70" s="511"/>
      <c r="BC70" s="511"/>
      <c r="BD70" s="511"/>
      <c r="BE70" s="511"/>
      <c r="BF70" s="511"/>
      <c r="BG70" s="511"/>
      <c r="BH70" s="511"/>
      <c r="BI70" s="511"/>
      <c r="BJ70" s="511"/>
      <c r="BK70" s="511"/>
      <c r="BL70" s="511"/>
      <c r="BM70" s="511"/>
      <c r="BN70" s="511"/>
      <c r="BO70" s="511"/>
      <c r="BP70" s="512"/>
      <c r="BQ70" s="493" t="s">
        <v>881</v>
      </c>
    </row>
    <row r="71" spans="1:69" ht="125.4">
      <c r="A71" s="494"/>
      <c r="B71" s="505"/>
      <c r="C71" s="505"/>
      <c r="D71" s="494"/>
      <c r="E71" s="497"/>
      <c r="F71" s="498"/>
      <c r="G71" s="494"/>
      <c r="H71" s="494"/>
      <c r="I71" s="494"/>
      <c r="J71" s="494"/>
      <c r="K71" s="494"/>
      <c r="L71" s="52" t="s">
        <v>44</v>
      </c>
      <c r="M71" s="52" t="s">
        <v>45</v>
      </c>
      <c r="N71" s="52" t="s">
        <v>46</v>
      </c>
      <c r="O71" s="52" t="s">
        <v>47</v>
      </c>
      <c r="P71" s="52" t="s">
        <v>48</v>
      </c>
      <c r="Q71" s="52" t="s">
        <v>49</v>
      </c>
      <c r="R71" s="52" t="s">
        <v>50</v>
      </c>
      <c r="S71" s="52" t="s">
        <v>51</v>
      </c>
      <c r="T71" s="494"/>
      <c r="U71" s="494"/>
      <c r="V71" s="494"/>
      <c r="W71" s="494"/>
      <c r="X71" s="494"/>
      <c r="Y71" s="494"/>
      <c r="Z71" s="494"/>
      <c r="AA71" s="494"/>
      <c r="AB71" s="53" t="s">
        <v>15</v>
      </c>
      <c r="AC71" s="53" t="s">
        <v>89</v>
      </c>
      <c r="AD71" s="53" t="s">
        <v>90</v>
      </c>
      <c r="AE71" s="53" t="s">
        <v>52</v>
      </c>
      <c r="AF71" s="53" t="s">
        <v>53</v>
      </c>
      <c r="AG71" s="53" t="s">
        <v>54</v>
      </c>
      <c r="AH71" s="53" t="s">
        <v>55</v>
      </c>
      <c r="AI71" s="53" t="s">
        <v>91</v>
      </c>
      <c r="AJ71" s="53" t="s">
        <v>16</v>
      </c>
      <c r="AK71" s="53" t="s">
        <v>143</v>
      </c>
      <c r="AL71" s="53" t="s">
        <v>86</v>
      </c>
      <c r="AM71" s="52" t="s">
        <v>56</v>
      </c>
      <c r="AN71" s="52" t="s">
        <v>57</v>
      </c>
      <c r="AO71" s="52" t="s">
        <v>58</v>
      </c>
      <c r="AP71" s="52" t="s">
        <v>59</v>
      </c>
      <c r="AQ71" s="52" t="s">
        <v>60</v>
      </c>
      <c r="AR71" s="52" t="s">
        <v>151</v>
      </c>
      <c r="AS71" s="52" t="s">
        <v>152</v>
      </c>
      <c r="AT71" s="52" t="s">
        <v>153</v>
      </c>
      <c r="AU71" s="52" t="s">
        <v>7</v>
      </c>
      <c r="AV71" s="52" t="s">
        <v>8</v>
      </c>
      <c r="AW71" s="52" t="s">
        <v>9</v>
      </c>
      <c r="AX71" s="52" t="s">
        <v>61</v>
      </c>
      <c r="AY71" s="52" t="s">
        <v>10</v>
      </c>
      <c r="AZ71" s="52" t="s">
        <v>11</v>
      </c>
      <c r="BA71" s="52" t="s">
        <v>12</v>
      </c>
      <c r="BB71" s="52" t="s">
        <v>6</v>
      </c>
      <c r="BC71" s="52" t="s">
        <v>154</v>
      </c>
      <c r="BD71" s="52" t="s">
        <v>155</v>
      </c>
      <c r="BE71" s="52" t="s">
        <v>156</v>
      </c>
      <c r="BF71" s="52" t="s">
        <v>157</v>
      </c>
      <c r="BG71" s="52" t="s">
        <v>158</v>
      </c>
      <c r="BH71" s="52" t="s">
        <v>62</v>
      </c>
      <c r="BI71" s="52" t="s">
        <v>63</v>
      </c>
      <c r="BJ71" s="52" t="s">
        <v>64</v>
      </c>
      <c r="BK71" s="52" t="s">
        <v>159</v>
      </c>
      <c r="BL71" s="52" t="s">
        <v>65</v>
      </c>
      <c r="BM71" s="52" t="s">
        <v>160</v>
      </c>
      <c r="BN71" s="52" t="s">
        <v>66</v>
      </c>
      <c r="BO71" s="52" t="s">
        <v>67</v>
      </c>
      <c r="BP71" s="52" t="s">
        <v>11</v>
      </c>
      <c r="BQ71" s="494"/>
    </row>
    <row r="72" spans="1:69" ht="25.8" customHeight="1">
      <c r="A72" s="123" t="s">
        <v>126</v>
      </c>
      <c r="B72" s="124" t="s">
        <v>112</v>
      </c>
      <c r="C72" s="389"/>
      <c r="D72" s="389"/>
      <c r="E72" s="389"/>
      <c r="F72" s="389"/>
      <c r="G72" s="390"/>
      <c r="H72" s="380"/>
      <c r="I72" s="380"/>
      <c r="J72" s="380"/>
      <c r="K72" s="380"/>
      <c r="L72" s="324"/>
      <c r="M72" s="324"/>
      <c r="N72" s="324"/>
      <c r="O72" s="324"/>
      <c r="P72" s="324"/>
      <c r="Q72" s="324"/>
      <c r="R72" s="324"/>
      <c r="S72" s="324"/>
      <c r="T72" s="380"/>
      <c r="U72" s="380"/>
      <c r="V72" s="380"/>
      <c r="W72" s="380"/>
      <c r="X72" s="380"/>
      <c r="Y72" s="380"/>
      <c r="Z72" s="380"/>
      <c r="AA72" s="380"/>
      <c r="AB72" s="380"/>
      <c r="AC72" s="380"/>
      <c r="AD72" s="380"/>
      <c r="AE72" s="380"/>
      <c r="AF72" s="380"/>
      <c r="AG72" s="380"/>
      <c r="AH72" s="380"/>
      <c r="AI72" s="380"/>
      <c r="AJ72" s="380"/>
      <c r="AK72" s="380"/>
      <c r="AL72" s="380"/>
      <c r="AM72" s="391"/>
      <c r="AN72" s="391"/>
      <c r="AO72" s="391"/>
      <c r="AP72" s="391"/>
      <c r="AQ72" s="391"/>
      <c r="AR72" s="391"/>
      <c r="AS72" s="391"/>
      <c r="AT72" s="391"/>
      <c r="AU72" s="391"/>
      <c r="AV72" s="391"/>
      <c r="AW72" s="391"/>
      <c r="AX72" s="391"/>
      <c r="AY72" s="391"/>
      <c r="AZ72" s="391"/>
      <c r="BA72" s="391"/>
      <c r="BB72" s="391"/>
      <c r="BC72" s="391"/>
      <c r="BD72" s="391"/>
      <c r="BE72" s="391"/>
      <c r="BF72" s="391"/>
      <c r="BG72" s="391"/>
      <c r="BH72" s="391"/>
      <c r="BI72" s="391"/>
      <c r="BJ72" s="391"/>
      <c r="BK72" s="391"/>
      <c r="BL72" s="391"/>
      <c r="BM72" s="391"/>
      <c r="BN72" s="391"/>
      <c r="BO72" s="391"/>
      <c r="BP72" s="391"/>
      <c r="BQ72" s="380"/>
    </row>
    <row r="73" spans="1:69" ht="30" customHeight="1">
      <c r="A73" s="350">
        <v>1</v>
      </c>
      <c r="B73" s="130" t="s">
        <v>1015</v>
      </c>
      <c r="C73" s="90" t="s">
        <v>1290</v>
      </c>
      <c r="D73" s="90" t="s">
        <v>231</v>
      </c>
      <c r="E73" s="470">
        <f>G73*5000</f>
        <v>2230000</v>
      </c>
      <c r="F73" s="93" t="s">
        <v>150</v>
      </c>
      <c r="G73" s="92">
        <v>446</v>
      </c>
      <c r="H73" s="92">
        <v>638</v>
      </c>
      <c r="I73" s="93">
        <v>1984</v>
      </c>
      <c r="J73" s="93" t="s">
        <v>84</v>
      </c>
      <c r="K73" s="93" t="s">
        <v>196</v>
      </c>
      <c r="L73" s="90" t="s">
        <v>200</v>
      </c>
      <c r="M73" s="90" t="s">
        <v>199</v>
      </c>
      <c r="N73" s="93" t="s">
        <v>85</v>
      </c>
      <c r="O73" s="93" t="s">
        <v>85</v>
      </c>
      <c r="P73" s="90" t="s">
        <v>1016</v>
      </c>
      <c r="Q73" s="90" t="s">
        <v>1017</v>
      </c>
      <c r="R73" s="90" t="s">
        <v>1018</v>
      </c>
      <c r="S73" s="90" t="s">
        <v>206</v>
      </c>
      <c r="T73" s="93" t="s">
        <v>85</v>
      </c>
      <c r="U73" s="90" t="s">
        <v>1019</v>
      </c>
      <c r="V73" s="102" t="s">
        <v>1394</v>
      </c>
      <c r="W73" s="93" t="s">
        <v>85</v>
      </c>
      <c r="X73" s="93" t="s">
        <v>84</v>
      </c>
      <c r="Y73" s="93" t="s">
        <v>85</v>
      </c>
      <c r="Z73" s="93" t="s">
        <v>84</v>
      </c>
      <c r="AA73" s="93" t="s">
        <v>84</v>
      </c>
      <c r="AB73" s="93" t="s">
        <v>84</v>
      </c>
      <c r="AC73" s="93"/>
      <c r="AD73" s="90"/>
      <c r="AE73" s="90"/>
      <c r="AF73" s="93" t="s">
        <v>85</v>
      </c>
      <c r="AG73" s="90"/>
      <c r="AH73" s="93" t="s">
        <v>85</v>
      </c>
      <c r="AI73" s="90"/>
      <c r="AJ73" s="90"/>
      <c r="AK73" s="90" t="s">
        <v>85</v>
      </c>
      <c r="AL73" s="91"/>
      <c r="AM73" s="93" t="s">
        <v>84</v>
      </c>
      <c r="AN73" s="93" t="s">
        <v>84</v>
      </c>
      <c r="AO73" s="93" t="s">
        <v>85</v>
      </c>
      <c r="AP73" s="93" t="s">
        <v>85</v>
      </c>
      <c r="AQ73" s="93" t="s">
        <v>85</v>
      </c>
      <c r="AR73" s="90" t="s">
        <v>85</v>
      </c>
      <c r="AS73" s="90" t="s">
        <v>85</v>
      </c>
      <c r="AT73" s="90" t="s">
        <v>85</v>
      </c>
      <c r="AU73" s="90" t="s">
        <v>85</v>
      </c>
      <c r="AV73" s="93" t="s">
        <v>84</v>
      </c>
      <c r="AW73" s="93" t="s">
        <v>233</v>
      </c>
      <c r="AX73" s="93" t="s">
        <v>84</v>
      </c>
      <c r="AY73" s="93" t="s">
        <v>85</v>
      </c>
      <c r="AZ73" s="90"/>
      <c r="BA73" s="93" t="s">
        <v>84</v>
      </c>
      <c r="BB73" s="93" t="s">
        <v>84</v>
      </c>
      <c r="BC73" s="90" t="s">
        <v>197</v>
      </c>
      <c r="BD73" s="90" t="s">
        <v>199</v>
      </c>
      <c r="BE73" s="90" t="s">
        <v>199</v>
      </c>
      <c r="BF73" s="90" t="s">
        <v>83</v>
      </c>
      <c r="BG73" s="90" t="s">
        <v>199</v>
      </c>
      <c r="BH73" s="93" t="s">
        <v>85</v>
      </c>
      <c r="BI73" s="93" t="s">
        <v>85</v>
      </c>
      <c r="BJ73" s="93" t="s">
        <v>85</v>
      </c>
      <c r="BK73" s="94"/>
      <c r="BL73" s="93" t="s">
        <v>84</v>
      </c>
      <c r="BM73" s="94"/>
      <c r="BN73" s="93" t="s">
        <v>84</v>
      </c>
      <c r="BO73" s="93" t="s">
        <v>84</v>
      </c>
      <c r="BP73" s="90"/>
      <c r="BQ73" s="136"/>
    </row>
    <row r="74" spans="1:69" ht="50.4" customHeight="1">
      <c r="A74" s="350">
        <v>2</v>
      </c>
      <c r="B74" s="130" t="s">
        <v>1291</v>
      </c>
      <c r="C74" s="90" t="s">
        <v>1043</v>
      </c>
      <c r="D74" s="90" t="s">
        <v>231</v>
      </c>
      <c r="E74" s="470">
        <v>1976570</v>
      </c>
      <c r="F74" s="93" t="s">
        <v>150</v>
      </c>
      <c r="G74" s="92" t="s">
        <v>1020</v>
      </c>
      <c r="H74" s="92">
        <v>596</v>
      </c>
      <c r="I74" s="93">
        <v>1988</v>
      </c>
      <c r="J74" s="93" t="s">
        <v>84</v>
      </c>
      <c r="K74" s="93" t="s">
        <v>196</v>
      </c>
      <c r="L74" s="90" t="s">
        <v>83</v>
      </c>
      <c r="M74" s="90" t="s">
        <v>83</v>
      </c>
      <c r="N74" s="93" t="s">
        <v>85</v>
      </c>
      <c r="O74" s="93" t="s">
        <v>84</v>
      </c>
      <c r="P74" s="90" t="s">
        <v>1016</v>
      </c>
      <c r="Q74" s="90" t="s">
        <v>1021</v>
      </c>
      <c r="R74" s="90" t="s">
        <v>1022</v>
      </c>
      <c r="S74" s="90" t="s">
        <v>206</v>
      </c>
      <c r="T74" s="93" t="s">
        <v>85</v>
      </c>
      <c r="U74" s="90" t="s">
        <v>1019</v>
      </c>
      <c r="V74" s="102" t="s">
        <v>1395</v>
      </c>
      <c r="W74" s="93" t="s">
        <v>85</v>
      </c>
      <c r="X74" s="93" t="s">
        <v>84</v>
      </c>
      <c r="Y74" s="93" t="s">
        <v>85</v>
      </c>
      <c r="Z74" s="93" t="s">
        <v>84</v>
      </c>
      <c r="AA74" s="93" t="s">
        <v>84</v>
      </c>
      <c r="AB74" s="93" t="s">
        <v>84</v>
      </c>
      <c r="AC74" s="93"/>
      <c r="AD74" s="90"/>
      <c r="AE74" s="90"/>
      <c r="AF74" s="93" t="s">
        <v>85</v>
      </c>
      <c r="AG74" s="90"/>
      <c r="AH74" s="93" t="s">
        <v>85</v>
      </c>
      <c r="AI74" s="90"/>
      <c r="AJ74" s="90"/>
      <c r="AK74" s="90" t="s">
        <v>85</v>
      </c>
      <c r="AL74" s="91"/>
      <c r="AM74" s="93" t="s">
        <v>85</v>
      </c>
      <c r="AN74" s="93" t="s">
        <v>84</v>
      </c>
      <c r="AO74" s="93" t="s">
        <v>85</v>
      </c>
      <c r="AP74" s="93" t="s">
        <v>85</v>
      </c>
      <c r="AQ74" s="93" t="s">
        <v>85</v>
      </c>
      <c r="AR74" s="90" t="s">
        <v>1023</v>
      </c>
      <c r="AS74" s="90" t="s">
        <v>85</v>
      </c>
      <c r="AT74" s="90" t="s">
        <v>85</v>
      </c>
      <c r="AU74" s="90" t="s">
        <v>85</v>
      </c>
      <c r="AV74" s="93" t="s">
        <v>85</v>
      </c>
      <c r="AW74" s="93" t="s">
        <v>85</v>
      </c>
      <c r="AX74" s="93" t="s">
        <v>84</v>
      </c>
      <c r="AY74" s="93" t="s">
        <v>85</v>
      </c>
      <c r="AZ74" s="90"/>
      <c r="BA74" s="93" t="s">
        <v>84</v>
      </c>
      <c r="BB74" s="93" t="s">
        <v>84</v>
      </c>
      <c r="BC74" s="90" t="s">
        <v>1024</v>
      </c>
      <c r="BD74" s="90" t="s">
        <v>199</v>
      </c>
      <c r="BE74" s="90" t="s">
        <v>199</v>
      </c>
      <c r="BF74" s="90" t="s">
        <v>200</v>
      </c>
      <c r="BG74" s="90" t="s">
        <v>199</v>
      </c>
      <c r="BH74" s="93" t="s">
        <v>85</v>
      </c>
      <c r="BI74" s="93" t="s">
        <v>85</v>
      </c>
      <c r="BJ74" s="93" t="s">
        <v>85</v>
      </c>
      <c r="BK74" s="94"/>
      <c r="BL74" s="93" t="s">
        <v>84</v>
      </c>
      <c r="BM74" s="94"/>
      <c r="BN74" s="93" t="s">
        <v>84</v>
      </c>
      <c r="BO74" s="93" t="s">
        <v>85</v>
      </c>
      <c r="BP74" s="90"/>
      <c r="BQ74" s="136"/>
    </row>
    <row r="75" spans="1:69" ht="38.4" customHeight="1">
      <c r="A75" s="350">
        <v>3</v>
      </c>
      <c r="B75" s="130" t="s">
        <v>1025</v>
      </c>
      <c r="C75" s="90" t="s">
        <v>1043</v>
      </c>
      <c r="D75" s="90" t="s">
        <v>231</v>
      </c>
      <c r="E75" s="470">
        <f>G75*2000</f>
        <v>34400</v>
      </c>
      <c r="F75" s="93" t="s">
        <v>150</v>
      </c>
      <c r="G75" s="92">
        <v>17.2</v>
      </c>
      <c r="H75" s="92">
        <v>27</v>
      </c>
      <c r="I75" s="93">
        <v>1989</v>
      </c>
      <c r="J75" s="93" t="s">
        <v>84</v>
      </c>
      <c r="K75" s="93" t="s">
        <v>229</v>
      </c>
      <c r="L75" s="90" t="s">
        <v>83</v>
      </c>
      <c r="M75" s="90" t="s">
        <v>199</v>
      </c>
      <c r="N75" s="93" t="s">
        <v>85</v>
      </c>
      <c r="O75" s="93" t="s">
        <v>85</v>
      </c>
      <c r="P75" s="90" t="s">
        <v>1016</v>
      </c>
      <c r="Q75" s="90" t="s">
        <v>1026</v>
      </c>
      <c r="R75" s="90"/>
      <c r="S75" s="90" t="s">
        <v>207</v>
      </c>
      <c r="T75" s="93" t="s">
        <v>85</v>
      </c>
      <c r="U75" s="90" t="s">
        <v>919</v>
      </c>
      <c r="V75" s="90" t="s">
        <v>204</v>
      </c>
      <c r="W75" s="93" t="s">
        <v>85</v>
      </c>
      <c r="X75" s="93" t="s">
        <v>85</v>
      </c>
      <c r="Y75" s="93" t="s">
        <v>85</v>
      </c>
      <c r="Z75" s="93" t="s">
        <v>85</v>
      </c>
      <c r="AA75" s="93" t="s">
        <v>84</v>
      </c>
      <c r="AB75" s="93" t="s">
        <v>85</v>
      </c>
      <c r="AC75" s="93" t="s">
        <v>1027</v>
      </c>
      <c r="AD75" s="90"/>
      <c r="AE75" s="90" t="s">
        <v>1028</v>
      </c>
      <c r="AF75" s="93" t="s">
        <v>85</v>
      </c>
      <c r="AG75" s="90"/>
      <c r="AH75" s="93" t="s">
        <v>85</v>
      </c>
      <c r="AI75" s="90"/>
      <c r="AJ75" s="90"/>
      <c r="AK75" s="90" t="s">
        <v>85</v>
      </c>
      <c r="AL75" s="91"/>
      <c r="AM75" s="93" t="s">
        <v>85</v>
      </c>
      <c r="AN75" s="93" t="s">
        <v>85</v>
      </c>
      <c r="AO75" s="93" t="s">
        <v>85</v>
      </c>
      <c r="AP75" s="93" t="s">
        <v>85</v>
      </c>
      <c r="AQ75" s="93" t="s">
        <v>85</v>
      </c>
      <c r="AR75" s="90" t="s">
        <v>85</v>
      </c>
      <c r="AS75" s="90" t="s">
        <v>85</v>
      </c>
      <c r="AT75" s="90" t="s">
        <v>85</v>
      </c>
      <c r="AU75" s="90" t="s">
        <v>85</v>
      </c>
      <c r="AV75" s="93" t="s">
        <v>85</v>
      </c>
      <c r="AW75" s="93" t="s">
        <v>85</v>
      </c>
      <c r="AX75" s="93" t="s">
        <v>84</v>
      </c>
      <c r="AY75" s="93" t="s">
        <v>85</v>
      </c>
      <c r="AZ75" s="90"/>
      <c r="BA75" s="93" t="s">
        <v>85</v>
      </c>
      <c r="BB75" s="93" t="s">
        <v>85</v>
      </c>
      <c r="BC75" s="90" t="s">
        <v>199</v>
      </c>
      <c r="BD75" s="90" t="s">
        <v>199</v>
      </c>
      <c r="BE75" s="90" t="s">
        <v>199</v>
      </c>
      <c r="BF75" s="90" t="s">
        <v>199</v>
      </c>
      <c r="BG75" s="90" t="s">
        <v>199</v>
      </c>
      <c r="BH75" s="93" t="s">
        <v>85</v>
      </c>
      <c r="BI75" s="93" t="s">
        <v>85</v>
      </c>
      <c r="BJ75" s="93" t="s">
        <v>85</v>
      </c>
      <c r="BK75" s="94"/>
      <c r="BL75" s="93" t="s">
        <v>85</v>
      </c>
      <c r="BM75" s="94"/>
      <c r="BN75" s="93" t="s">
        <v>84</v>
      </c>
      <c r="BO75" s="93" t="s">
        <v>85</v>
      </c>
      <c r="BP75" s="90"/>
      <c r="BQ75" s="136"/>
    </row>
    <row r="76" spans="1:69" ht="39.6">
      <c r="A76" s="350">
        <v>4</v>
      </c>
      <c r="B76" s="130" t="s">
        <v>1029</v>
      </c>
      <c r="C76" s="90" t="s">
        <v>1040</v>
      </c>
      <c r="D76" s="90" t="s">
        <v>231</v>
      </c>
      <c r="E76" s="470">
        <f>G76*6000</f>
        <v>871560</v>
      </c>
      <c r="F76" s="93" t="s">
        <v>150</v>
      </c>
      <c r="G76" s="92">
        <v>145.26</v>
      </c>
      <c r="H76" s="92">
        <v>164.64</v>
      </c>
      <c r="I76" s="93">
        <v>2022</v>
      </c>
      <c r="J76" s="93" t="s">
        <v>84</v>
      </c>
      <c r="K76" s="93" t="s">
        <v>196</v>
      </c>
      <c r="L76" s="90" t="s">
        <v>83</v>
      </c>
      <c r="M76" s="90" t="s">
        <v>199</v>
      </c>
      <c r="N76" s="93" t="s">
        <v>85</v>
      </c>
      <c r="O76" s="93" t="s">
        <v>85</v>
      </c>
      <c r="P76" s="90" t="s">
        <v>1016</v>
      </c>
      <c r="Q76" s="90" t="s">
        <v>1030</v>
      </c>
      <c r="R76" s="90" t="s">
        <v>1031</v>
      </c>
      <c r="S76" s="90" t="s">
        <v>1032</v>
      </c>
      <c r="T76" s="93" t="s">
        <v>85</v>
      </c>
      <c r="U76" s="90" t="s">
        <v>1033</v>
      </c>
      <c r="V76" s="90" t="s">
        <v>1034</v>
      </c>
      <c r="W76" s="93" t="s">
        <v>85</v>
      </c>
      <c r="X76" s="93" t="s">
        <v>84</v>
      </c>
      <c r="Y76" s="93" t="s">
        <v>85</v>
      </c>
      <c r="Z76" s="93" t="s">
        <v>84</v>
      </c>
      <c r="AA76" s="93" t="s">
        <v>84</v>
      </c>
      <c r="AB76" s="93" t="s">
        <v>84</v>
      </c>
      <c r="AC76" s="93"/>
      <c r="AD76" s="90"/>
      <c r="AE76" s="90"/>
      <c r="AF76" s="93" t="s">
        <v>85</v>
      </c>
      <c r="AG76" s="90"/>
      <c r="AH76" s="93" t="s">
        <v>85</v>
      </c>
      <c r="AI76" s="90"/>
      <c r="AJ76" s="90"/>
      <c r="AK76" s="90" t="s">
        <v>85</v>
      </c>
      <c r="AL76" s="91"/>
      <c r="AM76" s="93" t="s">
        <v>85</v>
      </c>
      <c r="AN76" s="93" t="s">
        <v>84</v>
      </c>
      <c r="AO76" s="93" t="s">
        <v>84</v>
      </c>
      <c r="AP76" s="93" t="s">
        <v>85</v>
      </c>
      <c r="AQ76" s="93" t="s">
        <v>85</v>
      </c>
      <c r="AR76" s="90" t="s">
        <v>1035</v>
      </c>
      <c r="AS76" s="90" t="s">
        <v>85</v>
      </c>
      <c r="AT76" s="90" t="s">
        <v>85</v>
      </c>
      <c r="AU76" s="90" t="s">
        <v>85</v>
      </c>
      <c r="AV76" s="93" t="s">
        <v>85</v>
      </c>
      <c r="AW76" s="93" t="s">
        <v>85</v>
      </c>
      <c r="AX76" s="93" t="s">
        <v>84</v>
      </c>
      <c r="AY76" s="93" t="s">
        <v>84</v>
      </c>
      <c r="AZ76" s="90"/>
      <c r="BA76" s="93" t="s">
        <v>84</v>
      </c>
      <c r="BB76" s="93" t="s">
        <v>84</v>
      </c>
      <c r="BC76" s="90" t="s">
        <v>83</v>
      </c>
      <c r="BD76" s="90" t="s">
        <v>199</v>
      </c>
      <c r="BE76" s="90" t="s">
        <v>199</v>
      </c>
      <c r="BF76" s="90" t="s">
        <v>199</v>
      </c>
      <c r="BG76" s="90" t="s">
        <v>199</v>
      </c>
      <c r="BH76" s="93" t="s">
        <v>85</v>
      </c>
      <c r="BI76" s="93" t="s">
        <v>85</v>
      </c>
      <c r="BJ76" s="93" t="s">
        <v>85</v>
      </c>
      <c r="BK76" s="94"/>
      <c r="BL76" s="93" t="s">
        <v>84</v>
      </c>
      <c r="BM76" s="94"/>
      <c r="BN76" s="93" t="s">
        <v>84</v>
      </c>
      <c r="BO76" s="93" t="s">
        <v>85</v>
      </c>
      <c r="BP76" s="90"/>
      <c r="BQ76" s="136"/>
    </row>
    <row r="77" spans="1:69" ht="25.2" customHeight="1">
      <c r="A77" s="125" t="s">
        <v>127</v>
      </c>
      <c r="B77" s="126" t="s">
        <v>113</v>
      </c>
      <c r="C77" s="90"/>
      <c r="D77" s="90"/>
      <c r="E77" s="90"/>
      <c r="F77" s="90"/>
      <c r="G77" s="93"/>
      <c r="H77" s="377"/>
      <c r="I77" s="377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</row>
    <row r="78" spans="1:69" ht="33" customHeight="1">
      <c r="A78" s="20">
        <v>3</v>
      </c>
      <c r="B78" s="294" t="s">
        <v>1038</v>
      </c>
      <c r="C78" s="140" t="s">
        <v>1037</v>
      </c>
      <c r="D78" s="295"/>
      <c r="E78" s="471">
        <v>23812.400000000001</v>
      </c>
      <c r="F78" s="100" t="s">
        <v>125</v>
      </c>
      <c r="G78" s="97"/>
      <c r="H78" s="97"/>
      <c r="I78" s="97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</row>
    <row r="79" spans="1:69" ht="36.6" customHeight="1">
      <c r="A79" s="20">
        <v>4</v>
      </c>
      <c r="B79" s="294" t="s">
        <v>1039</v>
      </c>
      <c r="C79" s="140" t="s">
        <v>1037</v>
      </c>
      <c r="D79" s="295"/>
      <c r="E79" s="471">
        <v>9247.6</v>
      </c>
      <c r="F79" s="100" t="s">
        <v>125</v>
      </c>
      <c r="G79" s="97"/>
      <c r="H79" s="97"/>
      <c r="I79" s="21">
        <v>2007</v>
      </c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</row>
    <row r="80" spans="1:69" ht="81" customHeight="1">
      <c r="A80" s="20">
        <v>5</v>
      </c>
      <c r="B80" s="294" t="s">
        <v>1370</v>
      </c>
      <c r="C80" s="140" t="s">
        <v>1040</v>
      </c>
      <c r="D80" s="295"/>
      <c r="E80" s="471">
        <v>62588.05</v>
      </c>
      <c r="F80" s="100" t="s">
        <v>125</v>
      </c>
      <c r="G80" s="97"/>
      <c r="H80" s="97"/>
      <c r="I80" s="21" t="s">
        <v>1396</v>
      </c>
      <c r="J80" s="49"/>
      <c r="K80" s="3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</row>
    <row r="81" spans="1:69" ht="27.6" customHeight="1">
      <c r="A81" s="20">
        <v>6</v>
      </c>
      <c r="B81" s="294" t="s">
        <v>1041</v>
      </c>
      <c r="C81" s="140" t="s">
        <v>1042</v>
      </c>
      <c r="D81" s="295"/>
      <c r="E81" s="471">
        <v>170330.25</v>
      </c>
      <c r="F81" s="100" t="s">
        <v>125</v>
      </c>
      <c r="G81" s="97"/>
      <c r="H81" s="97"/>
      <c r="I81" s="21">
        <v>2021</v>
      </c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</row>
    <row r="82" spans="1:69" ht="31.8" customHeight="1">
      <c r="A82" s="20">
        <v>7</v>
      </c>
      <c r="B82" s="294" t="s">
        <v>1041</v>
      </c>
      <c r="C82" s="140" t="s">
        <v>1037</v>
      </c>
      <c r="D82" s="295"/>
      <c r="E82" s="471">
        <v>91844.52</v>
      </c>
      <c r="F82" s="100" t="s">
        <v>125</v>
      </c>
      <c r="G82" s="97"/>
      <c r="H82" s="97"/>
      <c r="I82" s="21">
        <v>2022</v>
      </c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</row>
    <row r="83" spans="1:69" ht="33.6" customHeight="1">
      <c r="A83" s="142" t="s">
        <v>128</v>
      </c>
      <c r="B83" s="143" t="s">
        <v>78</v>
      </c>
      <c r="C83" s="144"/>
      <c r="D83" s="145"/>
      <c r="E83" s="469">
        <v>1752359.91</v>
      </c>
      <c r="F83" s="101" t="s">
        <v>125</v>
      </c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</row>
    <row r="84" spans="1:69" ht="48" customHeight="1">
      <c r="A84" s="95"/>
      <c r="B84" s="302" t="s">
        <v>1055</v>
      </c>
      <c r="C84" s="76" t="s">
        <v>1056</v>
      </c>
      <c r="D84" s="141"/>
      <c r="E84" s="467">
        <v>1160927.8999999999</v>
      </c>
      <c r="F84" s="100" t="s">
        <v>125</v>
      </c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</row>
    <row r="87" spans="1:69" ht="19.8" customHeight="1">
      <c r="A87" s="96">
        <v>5</v>
      </c>
      <c r="B87" s="277" t="s">
        <v>1074</v>
      </c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</row>
    <row r="88" spans="1:69" ht="13.8" customHeight="1">
      <c r="A88" s="504" t="s">
        <v>0</v>
      </c>
      <c r="B88" s="504" t="s">
        <v>31</v>
      </c>
      <c r="C88" s="504" t="s">
        <v>14</v>
      </c>
      <c r="D88" s="504" t="s">
        <v>1193</v>
      </c>
      <c r="E88" s="495" t="s">
        <v>1386</v>
      </c>
      <c r="F88" s="496"/>
      <c r="G88" s="504" t="s">
        <v>32</v>
      </c>
      <c r="H88" s="504" t="s">
        <v>33</v>
      </c>
      <c r="I88" s="504" t="s">
        <v>34</v>
      </c>
      <c r="J88" s="504" t="s">
        <v>149</v>
      </c>
      <c r="K88" s="504" t="s">
        <v>209</v>
      </c>
      <c r="L88" s="506" t="s">
        <v>35</v>
      </c>
      <c r="M88" s="506"/>
      <c r="N88" s="506"/>
      <c r="O88" s="506"/>
      <c r="P88" s="507" t="s">
        <v>36</v>
      </c>
      <c r="Q88" s="508"/>
      <c r="R88" s="508"/>
      <c r="S88" s="509"/>
      <c r="T88" s="504" t="s">
        <v>37</v>
      </c>
      <c r="U88" s="504" t="s">
        <v>38</v>
      </c>
      <c r="V88" s="504" t="s">
        <v>114</v>
      </c>
      <c r="W88" s="504" t="s">
        <v>39</v>
      </c>
      <c r="X88" s="504" t="s">
        <v>40</v>
      </c>
      <c r="Y88" s="504" t="s">
        <v>41</v>
      </c>
      <c r="Z88" s="504" t="s">
        <v>42</v>
      </c>
      <c r="AA88" s="504" t="s">
        <v>88</v>
      </c>
      <c r="AB88" s="507" t="s">
        <v>115</v>
      </c>
      <c r="AC88" s="508"/>
      <c r="AD88" s="508"/>
      <c r="AE88" s="508"/>
      <c r="AF88" s="508"/>
      <c r="AG88" s="509"/>
      <c r="AH88" s="507" t="s">
        <v>116</v>
      </c>
      <c r="AI88" s="508"/>
      <c r="AJ88" s="508"/>
      <c r="AK88" s="508"/>
      <c r="AL88" s="509"/>
      <c r="AM88" s="507" t="s">
        <v>3</v>
      </c>
      <c r="AN88" s="508"/>
      <c r="AO88" s="508"/>
      <c r="AP88" s="508"/>
      <c r="AQ88" s="508"/>
      <c r="AR88" s="508"/>
      <c r="AS88" s="508"/>
      <c r="AT88" s="508"/>
      <c r="AU88" s="508"/>
      <c r="AV88" s="508"/>
      <c r="AW88" s="508"/>
      <c r="AX88" s="508"/>
      <c r="AY88" s="508"/>
      <c r="AZ88" s="509"/>
      <c r="BA88" s="507" t="s">
        <v>43</v>
      </c>
      <c r="BB88" s="508"/>
      <c r="BC88" s="508"/>
      <c r="BD88" s="508"/>
      <c r="BE88" s="508"/>
      <c r="BF88" s="508"/>
      <c r="BG88" s="508"/>
      <c r="BH88" s="508"/>
      <c r="BI88" s="508"/>
      <c r="BJ88" s="508"/>
      <c r="BK88" s="508"/>
      <c r="BL88" s="508"/>
      <c r="BM88" s="508"/>
      <c r="BN88" s="508"/>
      <c r="BO88" s="508"/>
      <c r="BP88" s="509"/>
      <c r="BQ88" s="504" t="s">
        <v>881</v>
      </c>
    </row>
    <row r="89" spans="1:69" ht="84" customHeight="1">
      <c r="A89" s="505"/>
      <c r="B89" s="505"/>
      <c r="C89" s="505"/>
      <c r="D89" s="505"/>
      <c r="E89" s="497"/>
      <c r="F89" s="498"/>
      <c r="G89" s="505"/>
      <c r="H89" s="505"/>
      <c r="I89" s="505"/>
      <c r="J89" s="505"/>
      <c r="K89" s="505"/>
      <c r="L89" s="128" t="s">
        <v>44</v>
      </c>
      <c r="M89" s="128" t="s">
        <v>45</v>
      </c>
      <c r="N89" s="128" t="s">
        <v>46</v>
      </c>
      <c r="O89" s="128" t="s">
        <v>47</v>
      </c>
      <c r="P89" s="128" t="s">
        <v>48</v>
      </c>
      <c r="Q89" s="128" t="s">
        <v>49</v>
      </c>
      <c r="R89" s="128" t="s">
        <v>50</v>
      </c>
      <c r="S89" s="128" t="s">
        <v>51</v>
      </c>
      <c r="T89" s="505"/>
      <c r="U89" s="505"/>
      <c r="V89" s="505"/>
      <c r="W89" s="505"/>
      <c r="X89" s="505"/>
      <c r="Y89" s="505"/>
      <c r="Z89" s="505"/>
      <c r="AA89" s="505"/>
      <c r="AB89" s="114" t="s">
        <v>15</v>
      </c>
      <c r="AC89" s="114" t="s">
        <v>89</v>
      </c>
      <c r="AD89" s="114" t="s">
        <v>90</v>
      </c>
      <c r="AE89" s="114" t="s">
        <v>52</v>
      </c>
      <c r="AF89" s="114" t="s">
        <v>53</v>
      </c>
      <c r="AG89" s="114" t="s">
        <v>54</v>
      </c>
      <c r="AH89" s="114" t="s">
        <v>55</v>
      </c>
      <c r="AI89" s="114" t="s">
        <v>91</v>
      </c>
      <c r="AJ89" s="114" t="s">
        <v>16</v>
      </c>
      <c r="AK89" s="114" t="s">
        <v>210</v>
      </c>
      <c r="AL89" s="114" t="s">
        <v>86</v>
      </c>
      <c r="AM89" s="128" t="s">
        <v>56</v>
      </c>
      <c r="AN89" s="128" t="s">
        <v>57</v>
      </c>
      <c r="AO89" s="128" t="s">
        <v>58</v>
      </c>
      <c r="AP89" s="128" t="s">
        <v>59</v>
      </c>
      <c r="AQ89" s="128" t="s">
        <v>60</v>
      </c>
      <c r="AR89" s="128" t="s">
        <v>211</v>
      </c>
      <c r="AS89" s="128" t="s">
        <v>212</v>
      </c>
      <c r="AT89" s="128" t="s">
        <v>213</v>
      </c>
      <c r="AU89" s="128" t="s">
        <v>7</v>
      </c>
      <c r="AV89" s="128" t="s">
        <v>8</v>
      </c>
      <c r="AW89" s="128" t="s">
        <v>9</v>
      </c>
      <c r="AX89" s="128" t="s">
        <v>61</v>
      </c>
      <c r="AY89" s="128" t="s">
        <v>10</v>
      </c>
      <c r="AZ89" s="128" t="s">
        <v>11</v>
      </c>
      <c r="BA89" s="128" t="s">
        <v>12</v>
      </c>
      <c r="BB89" s="128" t="s">
        <v>6</v>
      </c>
      <c r="BC89" s="128" t="s">
        <v>214</v>
      </c>
      <c r="BD89" s="128" t="s">
        <v>215</v>
      </c>
      <c r="BE89" s="128" t="s">
        <v>216</v>
      </c>
      <c r="BF89" s="128" t="s">
        <v>217</v>
      </c>
      <c r="BG89" s="128" t="s">
        <v>218</v>
      </c>
      <c r="BH89" s="128" t="s">
        <v>62</v>
      </c>
      <c r="BI89" s="128" t="s">
        <v>63</v>
      </c>
      <c r="BJ89" s="128" t="s">
        <v>64</v>
      </c>
      <c r="BK89" s="128" t="s">
        <v>219</v>
      </c>
      <c r="BL89" s="128" t="s">
        <v>65</v>
      </c>
      <c r="BM89" s="128" t="s">
        <v>220</v>
      </c>
      <c r="BN89" s="128" t="s">
        <v>66</v>
      </c>
      <c r="BO89" s="128" t="s">
        <v>67</v>
      </c>
      <c r="BP89" s="128" t="s">
        <v>11</v>
      </c>
      <c r="BQ89" s="505"/>
    </row>
    <row r="90" spans="1:69" ht="19.8" customHeight="1">
      <c r="A90" s="123" t="s">
        <v>126</v>
      </c>
      <c r="B90" s="124" t="s">
        <v>112</v>
      </c>
      <c r="C90" s="389"/>
      <c r="D90" s="389"/>
      <c r="E90" s="389"/>
      <c r="F90" s="389"/>
      <c r="G90" s="390"/>
      <c r="H90" s="380"/>
      <c r="I90" s="380"/>
      <c r="J90" s="380"/>
      <c r="K90" s="380"/>
      <c r="L90" s="324"/>
      <c r="M90" s="324"/>
      <c r="N90" s="324"/>
      <c r="O90" s="324"/>
      <c r="P90" s="324"/>
      <c r="Q90" s="324"/>
      <c r="R90" s="324"/>
      <c r="S90" s="324"/>
      <c r="T90" s="380"/>
      <c r="U90" s="380"/>
      <c r="V90" s="380"/>
      <c r="W90" s="380"/>
      <c r="X90" s="380"/>
      <c r="Y90" s="380"/>
      <c r="Z90" s="380"/>
      <c r="AA90" s="380"/>
      <c r="AB90" s="380"/>
      <c r="AC90" s="380"/>
      <c r="AD90" s="380"/>
      <c r="AE90" s="380"/>
      <c r="AF90" s="380"/>
      <c r="AG90" s="380"/>
      <c r="AH90" s="380"/>
      <c r="AI90" s="380"/>
      <c r="AJ90" s="380"/>
      <c r="AK90" s="380"/>
      <c r="AL90" s="380"/>
      <c r="AM90" s="391"/>
      <c r="AN90" s="391"/>
      <c r="AO90" s="391"/>
      <c r="AP90" s="391"/>
      <c r="AQ90" s="391"/>
      <c r="AR90" s="391"/>
      <c r="AS90" s="391"/>
      <c r="AT90" s="391"/>
      <c r="AU90" s="391"/>
      <c r="AV90" s="391"/>
      <c r="AW90" s="391"/>
      <c r="AX90" s="391"/>
      <c r="AY90" s="391"/>
      <c r="AZ90" s="391"/>
      <c r="BA90" s="391"/>
      <c r="BB90" s="391"/>
      <c r="BC90" s="391"/>
      <c r="BD90" s="391"/>
      <c r="BE90" s="391"/>
      <c r="BF90" s="391"/>
      <c r="BG90" s="391"/>
      <c r="BH90" s="391"/>
      <c r="BI90" s="391"/>
      <c r="BJ90" s="391"/>
      <c r="BK90" s="391"/>
      <c r="BL90" s="391"/>
      <c r="BM90" s="391"/>
      <c r="BN90" s="391"/>
      <c r="BO90" s="391"/>
      <c r="BP90" s="391"/>
      <c r="BQ90" s="380"/>
    </row>
    <row r="91" spans="1:69" ht="26.4">
      <c r="A91" s="89">
        <v>1</v>
      </c>
      <c r="B91" s="130" t="s">
        <v>1059</v>
      </c>
      <c r="C91" s="90" t="s">
        <v>1060</v>
      </c>
      <c r="D91" s="90" t="s">
        <v>167</v>
      </c>
      <c r="E91" s="470">
        <f>30*2000</f>
        <v>60000</v>
      </c>
      <c r="F91" s="135" t="s">
        <v>150</v>
      </c>
      <c r="G91" s="92">
        <v>30</v>
      </c>
      <c r="H91" s="92">
        <v>30</v>
      </c>
      <c r="I91" s="93">
        <v>1993</v>
      </c>
      <c r="J91" s="93" t="s">
        <v>84</v>
      </c>
      <c r="K91" s="93" t="s">
        <v>196</v>
      </c>
      <c r="L91" s="90" t="s">
        <v>83</v>
      </c>
      <c r="M91" s="90" t="s">
        <v>199</v>
      </c>
      <c r="N91" s="93" t="s">
        <v>85</v>
      </c>
      <c r="O91" s="93" t="s">
        <v>85</v>
      </c>
      <c r="P91" s="90" t="s">
        <v>1061</v>
      </c>
      <c r="Q91" s="90" t="s">
        <v>1062</v>
      </c>
      <c r="R91" s="90" t="s">
        <v>1018</v>
      </c>
      <c r="S91" s="90" t="s">
        <v>207</v>
      </c>
      <c r="T91" s="93" t="s">
        <v>85</v>
      </c>
      <c r="U91" s="90" t="s">
        <v>1063</v>
      </c>
      <c r="V91" s="90"/>
      <c r="W91" s="93" t="s">
        <v>85</v>
      </c>
      <c r="X91" s="93" t="s">
        <v>84</v>
      </c>
      <c r="Y91" s="93" t="s">
        <v>85</v>
      </c>
      <c r="Z91" s="93" t="s">
        <v>84</v>
      </c>
      <c r="AA91" s="93" t="s">
        <v>84</v>
      </c>
      <c r="AB91" s="93" t="s">
        <v>84</v>
      </c>
      <c r="AC91" s="93"/>
      <c r="AD91" s="90"/>
      <c r="AE91" s="90"/>
      <c r="AF91" s="93"/>
      <c r="AG91" s="90"/>
      <c r="AH91" s="93" t="s">
        <v>84</v>
      </c>
      <c r="AI91" s="90"/>
      <c r="AJ91" s="90" t="s">
        <v>1064</v>
      </c>
      <c r="AK91" s="90"/>
      <c r="AL91" s="91" t="s">
        <v>1065</v>
      </c>
      <c r="AM91" s="93" t="s">
        <v>84</v>
      </c>
      <c r="AN91" s="93" t="s">
        <v>84</v>
      </c>
      <c r="AO91" s="93" t="s">
        <v>84</v>
      </c>
      <c r="AP91" s="93" t="s">
        <v>85</v>
      </c>
      <c r="AQ91" s="93" t="s">
        <v>85</v>
      </c>
      <c r="AR91" s="90" t="s">
        <v>85</v>
      </c>
      <c r="AS91" s="90" t="s">
        <v>85</v>
      </c>
      <c r="AT91" s="90" t="s">
        <v>85</v>
      </c>
      <c r="AU91" s="93" t="s">
        <v>85</v>
      </c>
      <c r="AV91" s="93" t="s">
        <v>85</v>
      </c>
      <c r="AW91" s="93" t="s">
        <v>85</v>
      </c>
      <c r="AX91" s="93" t="s">
        <v>84</v>
      </c>
      <c r="AY91" s="93" t="s">
        <v>84</v>
      </c>
      <c r="AZ91" s="90"/>
      <c r="BA91" s="93" t="s">
        <v>84</v>
      </c>
      <c r="BB91" s="93" t="s">
        <v>84</v>
      </c>
      <c r="BC91" s="90" t="s">
        <v>83</v>
      </c>
      <c r="BD91" s="90" t="s">
        <v>1066</v>
      </c>
      <c r="BE91" s="90" t="s">
        <v>1066</v>
      </c>
      <c r="BF91" s="90" t="s">
        <v>1066</v>
      </c>
      <c r="BG91" s="90"/>
      <c r="BH91" s="303" t="s">
        <v>222</v>
      </c>
      <c r="BI91" s="303" t="s">
        <v>222</v>
      </c>
      <c r="BJ91" s="303" t="s">
        <v>222</v>
      </c>
      <c r="BK91" s="94"/>
      <c r="BL91" s="93" t="s">
        <v>84</v>
      </c>
      <c r="BM91" s="94" t="s">
        <v>1066</v>
      </c>
      <c r="BN91" s="93" t="s">
        <v>84</v>
      </c>
      <c r="BO91" s="93" t="s">
        <v>84</v>
      </c>
      <c r="BP91" s="90"/>
      <c r="BQ91" s="136"/>
    </row>
    <row r="92" spans="1:69" ht="26.4">
      <c r="A92" s="89">
        <v>2</v>
      </c>
      <c r="B92" s="130" t="s">
        <v>1067</v>
      </c>
      <c r="C92" s="90" t="s">
        <v>1060</v>
      </c>
      <c r="D92" s="90" t="s">
        <v>167</v>
      </c>
      <c r="E92" s="472">
        <f>G92*5000</f>
        <v>6065000</v>
      </c>
      <c r="F92" s="135" t="s">
        <v>150</v>
      </c>
      <c r="G92" s="92">
        <v>1213</v>
      </c>
      <c r="H92" s="92">
        <v>1213</v>
      </c>
      <c r="I92" s="93">
        <v>1987</v>
      </c>
      <c r="J92" s="93" t="s">
        <v>84</v>
      </c>
      <c r="K92" s="93" t="s">
        <v>196</v>
      </c>
      <c r="L92" s="90" t="s">
        <v>200</v>
      </c>
      <c r="M92" s="90" t="s">
        <v>83</v>
      </c>
      <c r="N92" s="93" t="s">
        <v>84</v>
      </c>
      <c r="O92" s="93" t="s">
        <v>84</v>
      </c>
      <c r="P92" s="90" t="s">
        <v>1061</v>
      </c>
      <c r="Q92" s="90" t="s">
        <v>1062</v>
      </c>
      <c r="R92" s="90" t="s">
        <v>1018</v>
      </c>
      <c r="S92" s="90" t="s">
        <v>207</v>
      </c>
      <c r="T92" s="93" t="s">
        <v>85</v>
      </c>
      <c r="U92" s="90" t="s">
        <v>1063</v>
      </c>
      <c r="V92" s="90"/>
      <c r="W92" s="93" t="s">
        <v>84</v>
      </c>
      <c r="X92" s="93" t="s">
        <v>84</v>
      </c>
      <c r="Y92" s="93" t="s">
        <v>85</v>
      </c>
      <c r="Z92" s="93" t="s">
        <v>84</v>
      </c>
      <c r="AA92" s="93" t="s">
        <v>84</v>
      </c>
      <c r="AB92" s="93" t="s">
        <v>84</v>
      </c>
      <c r="AC92" s="93"/>
      <c r="AD92" s="90"/>
      <c r="AE92" s="90"/>
      <c r="AF92" s="93"/>
      <c r="AG92" s="90"/>
      <c r="AH92" s="93" t="s">
        <v>84</v>
      </c>
      <c r="AI92" s="90"/>
      <c r="AJ92" s="90" t="s">
        <v>1064</v>
      </c>
      <c r="AK92" s="90"/>
      <c r="AL92" s="91" t="s">
        <v>1065</v>
      </c>
      <c r="AM92" s="93" t="s">
        <v>84</v>
      </c>
      <c r="AN92" s="93" t="s">
        <v>84</v>
      </c>
      <c r="AO92" s="93" t="s">
        <v>84</v>
      </c>
      <c r="AP92" s="93" t="s">
        <v>84</v>
      </c>
      <c r="AQ92" s="93" t="s">
        <v>85</v>
      </c>
      <c r="AR92" s="90" t="s">
        <v>85</v>
      </c>
      <c r="AS92" s="90" t="s">
        <v>85</v>
      </c>
      <c r="AT92" s="90" t="s">
        <v>85</v>
      </c>
      <c r="AU92" s="93" t="s">
        <v>84</v>
      </c>
      <c r="AV92" s="93" t="s">
        <v>84</v>
      </c>
      <c r="AW92" s="93" t="s">
        <v>1068</v>
      </c>
      <c r="AX92" s="93" t="s">
        <v>84</v>
      </c>
      <c r="AY92" s="93" t="s">
        <v>84</v>
      </c>
      <c r="AZ92" s="90"/>
      <c r="BA92" s="93" t="s">
        <v>84</v>
      </c>
      <c r="BB92" s="93" t="s">
        <v>84</v>
      </c>
      <c r="BC92" s="90" t="s">
        <v>197</v>
      </c>
      <c r="BD92" s="90" t="s">
        <v>1066</v>
      </c>
      <c r="BE92" s="90" t="s">
        <v>87</v>
      </c>
      <c r="BF92" s="90" t="s">
        <v>1066</v>
      </c>
      <c r="BG92" s="90"/>
      <c r="BH92" s="303" t="s">
        <v>222</v>
      </c>
      <c r="BI92" s="303" t="s">
        <v>222</v>
      </c>
      <c r="BJ92" s="303" t="s">
        <v>222</v>
      </c>
      <c r="BK92" s="94"/>
      <c r="BL92" s="93" t="s">
        <v>84</v>
      </c>
      <c r="BM92" s="94" t="s">
        <v>1066</v>
      </c>
      <c r="BN92" s="93" t="s">
        <v>84</v>
      </c>
      <c r="BO92" s="93" t="s">
        <v>84</v>
      </c>
      <c r="BP92" s="90"/>
      <c r="BQ92" s="136"/>
    </row>
    <row r="93" spans="1:69" ht="26.4">
      <c r="A93" s="89">
        <v>3</v>
      </c>
      <c r="B93" s="130" t="s">
        <v>1292</v>
      </c>
      <c r="C93" s="90" t="s">
        <v>1060</v>
      </c>
      <c r="D93" s="90" t="s">
        <v>167</v>
      </c>
      <c r="E93" s="472">
        <f>G93*2000</f>
        <v>693400</v>
      </c>
      <c r="F93" s="135" t="s">
        <v>150</v>
      </c>
      <c r="G93" s="92">
        <v>346.7</v>
      </c>
      <c r="H93" s="92">
        <v>346.7</v>
      </c>
      <c r="I93" s="93">
        <v>1987</v>
      </c>
      <c r="J93" s="93" t="s">
        <v>84</v>
      </c>
      <c r="K93" s="93" t="s">
        <v>196</v>
      </c>
      <c r="L93" s="90" t="s">
        <v>83</v>
      </c>
      <c r="M93" s="90" t="s">
        <v>199</v>
      </c>
      <c r="N93" s="93" t="s">
        <v>85</v>
      </c>
      <c r="O93" s="93" t="s">
        <v>85</v>
      </c>
      <c r="P93" s="90" t="s">
        <v>1061</v>
      </c>
      <c r="Q93" s="90" t="s">
        <v>1062</v>
      </c>
      <c r="R93" s="90" t="s">
        <v>1018</v>
      </c>
      <c r="S93" s="90" t="s">
        <v>207</v>
      </c>
      <c r="T93" s="93" t="s">
        <v>85</v>
      </c>
      <c r="U93" s="90" t="s">
        <v>1063</v>
      </c>
      <c r="V93" s="90"/>
      <c r="W93" s="93" t="s">
        <v>85</v>
      </c>
      <c r="X93" s="93" t="s">
        <v>84</v>
      </c>
      <c r="Y93" s="93" t="s">
        <v>85</v>
      </c>
      <c r="Z93" s="93" t="s">
        <v>84</v>
      </c>
      <c r="AA93" s="93" t="s">
        <v>84</v>
      </c>
      <c r="AB93" s="93" t="s">
        <v>84</v>
      </c>
      <c r="AC93" s="93"/>
      <c r="AD93" s="90"/>
      <c r="AE93" s="90"/>
      <c r="AF93" s="93"/>
      <c r="AG93" s="90"/>
      <c r="AH93" s="93" t="s">
        <v>84</v>
      </c>
      <c r="AI93" s="90"/>
      <c r="AJ93" s="90" t="s">
        <v>1064</v>
      </c>
      <c r="AK93" s="90"/>
      <c r="AL93" s="91" t="s">
        <v>1065</v>
      </c>
      <c r="AM93" s="93" t="s">
        <v>84</v>
      </c>
      <c r="AN93" s="93" t="s">
        <v>84</v>
      </c>
      <c r="AO93" s="93" t="s">
        <v>85</v>
      </c>
      <c r="AP93" s="93" t="s">
        <v>85</v>
      </c>
      <c r="AQ93" s="93" t="s">
        <v>85</v>
      </c>
      <c r="AR93" s="90" t="s">
        <v>85</v>
      </c>
      <c r="AS93" s="90" t="s">
        <v>85</v>
      </c>
      <c r="AT93" s="90" t="s">
        <v>85</v>
      </c>
      <c r="AU93" s="93" t="s">
        <v>85</v>
      </c>
      <c r="AV93" s="93" t="s">
        <v>85</v>
      </c>
      <c r="AW93" s="93" t="s">
        <v>85</v>
      </c>
      <c r="AX93" s="93" t="s">
        <v>84</v>
      </c>
      <c r="AY93" s="93" t="s">
        <v>84</v>
      </c>
      <c r="AZ93" s="90"/>
      <c r="BA93" s="93" t="s">
        <v>84</v>
      </c>
      <c r="BB93" s="93" t="s">
        <v>84</v>
      </c>
      <c r="BC93" s="90" t="s">
        <v>87</v>
      </c>
      <c r="BD93" s="90" t="s">
        <v>1066</v>
      </c>
      <c r="BE93" s="90" t="s">
        <v>83</v>
      </c>
      <c r="BF93" s="90" t="s">
        <v>1066</v>
      </c>
      <c r="BG93" s="90"/>
      <c r="BH93" s="303" t="s">
        <v>222</v>
      </c>
      <c r="BI93" s="303" t="s">
        <v>222</v>
      </c>
      <c r="BJ93" s="303" t="s">
        <v>222</v>
      </c>
      <c r="BK93" s="94"/>
      <c r="BL93" s="93" t="s">
        <v>84</v>
      </c>
      <c r="BM93" s="94" t="s">
        <v>1066</v>
      </c>
      <c r="BN93" s="93" t="s">
        <v>84</v>
      </c>
      <c r="BO93" s="93" t="s">
        <v>84</v>
      </c>
      <c r="BP93" s="90"/>
      <c r="BQ93" s="136"/>
    </row>
    <row r="94" spans="1:69" ht="26.4">
      <c r="A94" s="89">
        <v>4</v>
      </c>
      <c r="B94" s="130" t="s">
        <v>1069</v>
      </c>
      <c r="C94" s="90" t="s">
        <v>1060</v>
      </c>
      <c r="D94" s="90" t="s">
        <v>167</v>
      </c>
      <c r="E94" s="472">
        <f>G94*5000</f>
        <v>3575000</v>
      </c>
      <c r="F94" s="135" t="s">
        <v>150</v>
      </c>
      <c r="G94" s="92">
        <v>715</v>
      </c>
      <c r="H94" s="92">
        <v>715</v>
      </c>
      <c r="I94" s="93">
        <v>1987</v>
      </c>
      <c r="J94" s="93" t="s">
        <v>84</v>
      </c>
      <c r="K94" s="93" t="s">
        <v>196</v>
      </c>
      <c r="L94" s="90" t="s">
        <v>83</v>
      </c>
      <c r="M94" s="90" t="s">
        <v>199</v>
      </c>
      <c r="N94" s="93" t="s">
        <v>85</v>
      </c>
      <c r="O94" s="93" t="s">
        <v>85</v>
      </c>
      <c r="P94" s="90" t="s">
        <v>1061</v>
      </c>
      <c r="Q94" s="90" t="s">
        <v>1062</v>
      </c>
      <c r="R94" s="90" t="s">
        <v>1018</v>
      </c>
      <c r="S94" s="90" t="s">
        <v>207</v>
      </c>
      <c r="T94" s="93" t="s">
        <v>85</v>
      </c>
      <c r="U94" s="90" t="s">
        <v>1063</v>
      </c>
      <c r="V94" s="90"/>
      <c r="W94" s="93" t="s">
        <v>85</v>
      </c>
      <c r="X94" s="93" t="s">
        <v>84</v>
      </c>
      <c r="Y94" s="93" t="s">
        <v>85</v>
      </c>
      <c r="Z94" s="93" t="s">
        <v>84</v>
      </c>
      <c r="AA94" s="93" t="s">
        <v>84</v>
      </c>
      <c r="AB94" s="93" t="s">
        <v>84</v>
      </c>
      <c r="AC94" s="93"/>
      <c r="AD94" s="90"/>
      <c r="AE94" s="90"/>
      <c r="AF94" s="93"/>
      <c r="AG94" s="90"/>
      <c r="AH94" s="93" t="s">
        <v>84</v>
      </c>
      <c r="AI94" s="90"/>
      <c r="AJ94" s="90" t="s">
        <v>1064</v>
      </c>
      <c r="AK94" s="90"/>
      <c r="AL94" s="91" t="s">
        <v>1065</v>
      </c>
      <c r="AM94" s="93" t="s">
        <v>84</v>
      </c>
      <c r="AN94" s="93" t="s">
        <v>84</v>
      </c>
      <c r="AO94" s="93" t="s">
        <v>85</v>
      </c>
      <c r="AP94" s="93" t="s">
        <v>85</v>
      </c>
      <c r="AQ94" s="93" t="s">
        <v>85</v>
      </c>
      <c r="AR94" s="90" t="s">
        <v>85</v>
      </c>
      <c r="AS94" s="90" t="s">
        <v>85</v>
      </c>
      <c r="AT94" s="90" t="s">
        <v>85</v>
      </c>
      <c r="AU94" s="93" t="s">
        <v>84</v>
      </c>
      <c r="AV94" s="93" t="s">
        <v>84</v>
      </c>
      <c r="AW94" s="93" t="s">
        <v>1068</v>
      </c>
      <c r="AX94" s="93" t="s">
        <v>84</v>
      </c>
      <c r="AY94" s="93" t="s">
        <v>84</v>
      </c>
      <c r="AZ94" s="90"/>
      <c r="BA94" s="93" t="s">
        <v>84</v>
      </c>
      <c r="BB94" s="93" t="s">
        <v>84</v>
      </c>
      <c r="BC94" s="90" t="s">
        <v>197</v>
      </c>
      <c r="BD94" s="90" t="s">
        <v>1066</v>
      </c>
      <c r="BE94" s="90" t="s">
        <v>1066</v>
      </c>
      <c r="BF94" s="90" t="s">
        <v>1066</v>
      </c>
      <c r="BG94" s="90"/>
      <c r="BH94" s="303" t="s">
        <v>222</v>
      </c>
      <c r="BI94" s="303" t="s">
        <v>222</v>
      </c>
      <c r="BJ94" s="303" t="s">
        <v>222</v>
      </c>
      <c r="BK94" s="94"/>
      <c r="BL94" s="93" t="s">
        <v>84</v>
      </c>
      <c r="BM94" s="94" t="s">
        <v>1066</v>
      </c>
      <c r="BN94" s="93" t="s">
        <v>84</v>
      </c>
      <c r="BO94" s="93" t="s">
        <v>84</v>
      </c>
      <c r="BP94" s="90"/>
      <c r="BQ94" s="136"/>
    </row>
    <row r="95" spans="1:69" ht="26.4">
      <c r="A95" s="89">
        <v>5</v>
      </c>
      <c r="B95" s="130" t="s">
        <v>1070</v>
      </c>
      <c r="C95" s="90" t="s">
        <v>1060</v>
      </c>
      <c r="D95" s="90" t="s">
        <v>167</v>
      </c>
      <c r="E95" s="472">
        <f>G95*5000</f>
        <v>3368750</v>
      </c>
      <c r="F95" s="135" t="s">
        <v>150</v>
      </c>
      <c r="G95" s="92">
        <v>673.75</v>
      </c>
      <c r="H95" s="92">
        <v>673.75</v>
      </c>
      <c r="I95" s="93">
        <v>1993</v>
      </c>
      <c r="J95" s="93" t="s">
        <v>84</v>
      </c>
      <c r="K95" s="93" t="s">
        <v>196</v>
      </c>
      <c r="L95" s="90" t="s">
        <v>200</v>
      </c>
      <c r="M95" s="90" t="s">
        <v>83</v>
      </c>
      <c r="N95" s="93" t="s">
        <v>84</v>
      </c>
      <c r="O95" s="93" t="s">
        <v>84</v>
      </c>
      <c r="P95" s="90" t="s">
        <v>1061</v>
      </c>
      <c r="Q95" s="90" t="s">
        <v>1062</v>
      </c>
      <c r="R95" s="90" t="s">
        <v>1018</v>
      </c>
      <c r="S95" s="90" t="s">
        <v>207</v>
      </c>
      <c r="T95" s="93" t="s">
        <v>85</v>
      </c>
      <c r="U95" s="90" t="s">
        <v>1063</v>
      </c>
      <c r="V95" s="90"/>
      <c r="W95" s="93" t="s">
        <v>84</v>
      </c>
      <c r="X95" s="93" t="s">
        <v>84</v>
      </c>
      <c r="Y95" s="93" t="s">
        <v>85</v>
      </c>
      <c r="Z95" s="93" t="s">
        <v>84</v>
      </c>
      <c r="AA95" s="93" t="s">
        <v>84</v>
      </c>
      <c r="AB95" s="93" t="s">
        <v>84</v>
      </c>
      <c r="AC95" s="93"/>
      <c r="AD95" s="90"/>
      <c r="AE95" s="90"/>
      <c r="AF95" s="93"/>
      <c r="AG95" s="90"/>
      <c r="AH95" s="93" t="s">
        <v>84</v>
      </c>
      <c r="AI95" s="90"/>
      <c r="AJ95" s="90" t="s">
        <v>1064</v>
      </c>
      <c r="AK95" s="90"/>
      <c r="AL95" s="91" t="s">
        <v>1065</v>
      </c>
      <c r="AM95" s="93" t="s">
        <v>84</v>
      </c>
      <c r="AN95" s="93" t="s">
        <v>84</v>
      </c>
      <c r="AO95" s="93" t="s">
        <v>84</v>
      </c>
      <c r="AP95" s="93" t="s">
        <v>84</v>
      </c>
      <c r="AQ95" s="93" t="s">
        <v>85</v>
      </c>
      <c r="AR95" s="90" t="s">
        <v>85</v>
      </c>
      <c r="AS95" s="90" t="s">
        <v>85</v>
      </c>
      <c r="AT95" s="90" t="s">
        <v>85</v>
      </c>
      <c r="AU95" s="93" t="s">
        <v>84</v>
      </c>
      <c r="AV95" s="93" t="s">
        <v>84</v>
      </c>
      <c r="AW95" s="93" t="s">
        <v>1068</v>
      </c>
      <c r="AX95" s="93" t="s">
        <v>84</v>
      </c>
      <c r="AY95" s="93" t="s">
        <v>84</v>
      </c>
      <c r="AZ95" s="90"/>
      <c r="BA95" s="93" t="s">
        <v>84</v>
      </c>
      <c r="BB95" s="93" t="s">
        <v>84</v>
      </c>
      <c r="BC95" s="90" t="s">
        <v>893</v>
      </c>
      <c r="BD95" s="90" t="s">
        <v>1066</v>
      </c>
      <c r="BE95" s="90" t="s">
        <v>200</v>
      </c>
      <c r="BF95" s="90" t="s">
        <v>1066</v>
      </c>
      <c r="BG95" s="90"/>
      <c r="BH95" s="303" t="s">
        <v>222</v>
      </c>
      <c r="BI95" s="303" t="s">
        <v>222</v>
      </c>
      <c r="BJ95" s="303" t="s">
        <v>222</v>
      </c>
      <c r="BK95" s="94"/>
      <c r="BL95" s="93" t="s">
        <v>84</v>
      </c>
      <c r="BM95" s="94" t="s">
        <v>1066</v>
      </c>
      <c r="BN95" s="93" t="s">
        <v>84</v>
      </c>
      <c r="BO95" s="93" t="s">
        <v>84</v>
      </c>
      <c r="BP95" s="90"/>
      <c r="BQ95" s="136"/>
    </row>
    <row r="96" spans="1:69" ht="26.4">
      <c r="A96" s="89">
        <v>6</v>
      </c>
      <c r="B96" s="130" t="s">
        <v>1071</v>
      </c>
      <c r="C96" s="90" t="s">
        <v>1060</v>
      </c>
      <c r="D96" s="90" t="s">
        <v>167</v>
      </c>
      <c r="E96" s="472">
        <f>G96*5000</f>
        <v>2906950</v>
      </c>
      <c r="F96" s="135" t="s">
        <v>150</v>
      </c>
      <c r="G96" s="92">
        <v>581.39</v>
      </c>
      <c r="H96" s="92">
        <v>581.39</v>
      </c>
      <c r="I96" s="93">
        <v>1993</v>
      </c>
      <c r="J96" s="93" t="s">
        <v>84</v>
      </c>
      <c r="K96" s="93" t="s">
        <v>196</v>
      </c>
      <c r="L96" s="90" t="s">
        <v>200</v>
      </c>
      <c r="M96" s="90" t="s">
        <v>83</v>
      </c>
      <c r="N96" s="93" t="s">
        <v>84</v>
      </c>
      <c r="O96" s="93" t="s">
        <v>84</v>
      </c>
      <c r="P96" s="90" t="s">
        <v>1061</v>
      </c>
      <c r="Q96" s="90" t="s">
        <v>1062</v>
      </c>
      <c r="R96" s="90" t="s">
        <v>1018</v>
      </c>
      <c r="S96" s="90" t="s">
        <v>207</v>
      </c>
      <c r="T96" s="93" t="s">
        <v>85</v>
      </c>
      <c r="U96" s="90" t="s">
        <v>1063</v>
      </c>
      <c r="V96" s="90"/>
      <c r="W96" s="93" t="s">
        <v>84</v>
      </c>
      <c r="X96" s="93" t="s">
        <v>84</v>
      </c>
      <c r="Y96" s="93" t="s">
        <v>85</v>
      </c>
      <c r="Z96" s="93" t="s">
        <v>84</v>
      </c>
      <c r="AA96" s="93" t="s">
        <v>84</v>
      </c>
      <c r="AB96" s="93" t="s">
        <v>84</v>
      </c>
      <c r="AC96" s="93"/>
      <c r="AD96" s="90"/>
      <c r="AE96" s="90"/>
      <c r="AF96" s="93"/>
      <c r="AG96" s="90"/>
      <c r="AH96" s="93" t="s">
        <v>85</v>
      </c>
      <c r="AI96" s="90"/>
      <c r="AJ96" s="90" t="s">
        <v>1064</v>
      </c>
      <c r="AK96" s="90"/>
      <c r="AL96" s="91" t="s">
        <v>1065</v>
      </c>
      <c r="AM96" s="93" t="s">
        <v>84</v>
      </c>
      <c r="AN96" s="93" t="s">
        <v>84</v>
      </c>
      <c r="AO96" s="93" t="s">
        <v>84</v>
      </c>
      <c r="AP96" s="93" t="s">
        <v>84</v>
      </c>
      <c r="AQ96" s="93" t="s">
        <v>85</v>
      </c>
      <c r="AR96" s="90" t="s">
        <v>85</v>
      </c>
      <c r="AS96" s="90" t="s">
        <v>85</v>
      </c>
      <c r="AT96" s="90" t="s">
        <v>85</v>
      </c>
      <c r="AU96" s="93" t="s">
        <v>84</v>
      </c>
      <c r="AV96" s="93" t="s">
        <v>84</v>
      </c>
      <c r="AW96" s="93" t="s">
        <v>1068</v>
      </c>
      <c r="AX96" s="93" t="s">
        <v>84</v>
      </c>
      <c r="AY96" s="93" t="s">
        <v>84</v>
      </c>
      <c r="AZ96" s="90"/>
      <c r="BA96" s="93" t="s">
        <v>84</v>
      </c>
      <c r="BB96" s="93" t="s">
        <v>84</v>
      </c>
      <c r="BC96" s="90" t="s">
        <v>87</v>
      </c>
      <c r="BD96" s="90" t="s">
        <v>1066</v>
      </c>
      <c r="BE96" s="90" t="s">
        <v>200</v>
      </c>
      <c r="BF96" s="90" t="s">
        <v>1066</v>
      </c>
      <c r="BG96" s="90"/>
      <c r="BH96" s="303" t="s">
        <v>222</v>
      </c>
      <c r="BI96" s="303" t="s">
        <v>222</v>
      </c>
      <c r="BJ96" s="303" t="s">
        <v>222</v>
      </c>
      <c r="BK96" s="94"/>
      <c r="BL96" s="93" t="s">
        <v>84</v>
      </c>
      <c r="BM96" s="94" t="s">
        <v>1066</v>
      </c>
      <c r="BN96" s="93" t="s">
        <v>84</v>
      </c>
      <c r="BO96" s="93" t="s">
        <v>84</v>
      </c>
      <c r="BP96" s="90"/>
      <c r="BQ96" s="136"/>
    </row>
    <row r="97" spans="1:69" ht="26.4">
      <c r="A97" s="89">
        <v>7</v>
      </c>
      <c r="B97" s="130" t="s">
        <v>1072</v>
      </c>
      <c r="C97" s="90" t="s">
        <v>1060</v>
      </c>
      <c r="D97" s="90" t="s">
        <v>167</v>
      </c>
      <c r="E97" s="472">
        <f>G97*5000</f>
        <v>3716500</v>
      </c>
      <c r="F97" s="135" t="s">
        <v>150</v>
      </c>
      <c r="G97" s="92">
        <v>743.3</v>
      </c>
      <c r="H97" s="92">
        <v>743.3</v>
      </c>
      <c r="I97" s="93">
        <v>1997</v>
      </c>
      <c r="J97" s="93" t="s">
        <v>84</v>
      </c>
      <c r="K97" s="93" t="s">
        <v>196</v>
      </c>
      <c r="L97" s="90" t="s">
        <v>200</v>
      </c>
      <c r="M97" s="90" t="s">
        <v>83</v>
      </c>
      <c r="N97" s="93" t="s">
        <v>84</v>
      </c>
      <c r="O97" s="93" t="s">
        <v>84</v>
      </c>
      <c r="P97" s="90" t="s">
        <v>1061</v>
      </c>
      <c r="Q97" s="90" t="s">
        <v>1062</v>
      </c>
      <c r="R97" s="90" t="s">
        <v>1018</v>
      </c>
      <c r="S97" s="90" t="s">
        <v>207</v>
      </c>
      <c r="T97" s="93" t="s">
        <v>85</v>
      </c>
      <c r="U97" s="90" t="s">
        <v>1063</v>
      </c>
      <c r="V97" s="90"/>
      <c r="W97" s="93" t="s">
        <v>84</v>
      </c>
      <c r="X97" s="93" t="s">
        <v>84</v>
      </c>
      <c r="Y97" s="93" t="s">
        <v>85</v>
      </c>
      <c r="Z97" s="93" t="s">
        <v>84</v>
      </c>
      <c r="AA97" s="93" t="s">
        <v>84</v>
      </c>
      <c r="AB97" s="93" t="s">
        <v>84</v>
      </c>
      <c r="AC97" s="93"/>
      <c r="AD97" s="90"/>
      <c r="AE97" s="90"/>
      <c r="AF97" s="93"/>
      <c r="AG97" s="90"/>
      <c r="AH97" s="93" t="s">
        <v>84</v>
      </c>
      <c r="AI97" s="90"/>
      <c r="AJ97" s="90" t="s">
        <v>1064</v>
      </c>
      <c r="AK97" s="90"/>
      <c r="AL97" s="91" t="s">
        <v>1065</v>
      </c>
      <c r="AM97" s="93" t="s">
        <v>84</v>
      </c>
      <c r="AN97" s="93" t="s">
        <v>84</v>
      </c>
      <c r="AO97" s="93" t="s">
        <v>84</v>
      </c>
      <c r="AP97" s="93" t="s">
        <v>84</v>
      </c>
      <c r="AQ97" s="93" t="s">
        <v>85</v>
      </c>
      <c r="AR97" s="90" t="s">
        <v>85</v>
      </c>
      <c r="AS97" s="90" t="s">
        <v>85</v>
      </c>
      <c r="AT97" s="90" t="s">
        <v>85</v>
      </c>
      <c r="AU97" s="93" t="s">
        <v>84</v>
      </c>
      <c r="AV97" s="93" t="s">
        <v>84</v>
      </c>
      <c r="AW97" s="93" t="s">
        <v>1068</v>
      </c>
      <c r="AX97" s="93" t="s">
        <v>84</v>
      </c>
      <c r="AY97" s="93" t="s">
        <v>84</v>
      </c>
      <c r="AZ97" s="90"/>
      <c r="BA97" s="93" t="s">
        <v>84</v>
      </c>
      <c r="BB97" s="93" t="s">
        <v>84</v>
      </c>
      <c r="BC97" s="90" t="s">
        <v>893</v>
      </c>
      <c r="BD97" s="90" t="s">
        <v>1066</v>
      </c>
      <c r="BE97" s="90" t="s">
        <v>200</v>
      </c>
      <c r="BF97" s="90" t="s">
        <v>1066</v>
      </c>
      <c r="BG97" s="90"/>
      <c r="BH97" s="303" t="s">
        <v>222</v>
      </c>
      <c r="BI97" s="303" t="s">
        <v>222</v>
      </c>
      <c r="BJ97" s="303" t="s">
        <v>222</v>
      </c>
      <c r="BK97" s="94"/>
      <c r="BL97" s="93" t="s">
        <v>84</v>
      </c>
      <c r="BM97" s="94" t="s">
        <v>1066</v>
      </c>
      <c r="BN97" s="93" t="s">
        <v>84</v>
      </c>
      <c r="BO97" s="93" t="s">
        <v>84</v>
      </c>
      <c r="BP97" s="90"/>
      <c r="BQ97" s="136"/>
    </row>
    <row r="98" spans="1:69" ht="26.4">
      <c r="A98" s="89">
        <v>8</v>
      </c>
      <c r="B98" s="130" t="s">
        <v>1073</v>
      </c>
      <c r="C98" s="90" t="s">
        <v>1060</v>
      </c>
      <c r="D98" s="90" t="s">
        <v>167</v>
      </c>
      <c r="E98" s="472">
        <f>G98*2000</f>
        <v>416200</v>
      </c>
      <c r="F98" s="135" t="s">
        <v>150</v>
      </c>
      <c r="G98" s="92">
        <v>208.1</v>
      </c>
      <c r="H98" s="92">
        <v>208.1</v>
      </c>
      <c r="I98" s="93">
        <v>1993</v>
      </c>
      <c r="J98" s="93" t="s">
        <v>84</v>
      </c>
      <c r="K98" s="93" t="s">
        <v>196</v>
      </c>
      <c r="L98" s="90" t="s">
        <v>83</v>
      </c>
      <c r="M98" s="90" t="s">
        <v>199</v>
      </c>
      <c r="N98" s="93" t="s">
        <v>85</v>
      </c>
      <c r="O98" s="93" t="s">
        <v>85</v>
      </c>
      <c r="P98" s="90" t="s">
        <v>1061</v>
      </c>
      <c r="Q98" s="90" t="s">
        <v>1062</v>
      </c>
      <c r="R98" s="90" t="s">
        <v>1018</v>
      </c>
      <c r="S98" s="90" t="s">
        <v>207</v>
      </c>
      <c r="T98" s="93" t="s">
        <v>85</v>
      </c>
      <c r="U98" s="90" t="s">
        <v>1063</v>
      </c>
      <c r="V98" s="90"/>
      <c r="W98" s="93" t="s">
        <v>85</v>
      </c>
      <c r="X98" s="93" t="s">
        <v>84</v>
      </c>
      <c r="Y98" s="93" t="s">
        <v>85</v>
      </c>
      <c r="Z98" s="93" t="s">
        <v>84</v>
      </c>
      <c r="AA98" s="93" t="s">
        <v>84</v>
      </c>
      <c r="AB98" s="93" t="s">
        <v>84</v>
      </c>
      <c r="AC98" s="93"/>
      <c r="AD98" s="90"/>
      <c r="AE98" s="90"/>
      <c r="AF98" s="93"/>
      <c r="AG98" s="90"/>
      <c r="AH98" s="93" t="s">
        <v>84</v>
      </c>
      <c r="AI98" s="90"/>
      <c r="AJ98" s="90" t="s">
        <v>1064</v>
      </c>
      <c r="AK98" s="90"/>
      <c r="AL98" s="91" t="s">
        <v>1065</v>
      </c>
      <c r="AM98" s="93" t="s">
        <v>84</v>
      </c>
      <c r="AN98" s="93" t="s">
        <v>84</v>
      </c>
      <c r="AO98" s="93" t="s">
        <v>85</v>
      </c>
      <c r="AP98" s="93" t="s">
        <v>85</v>
      </c>
      <c r="AQ98" s="93" t="s">
        <v>85</v>
      </c>
      <c r="AR98" s="90" t="s">
        <v>85</v>
      </c>
      <c r="AS98" s="90" t="s">
        <v>85</v>
      </c>
      <c r="AT98" s="90" t="s">
        <v>85</v>
      </c>
      <c r="AU98" s="93" t="s">
        <v>84</v>
      </c>
      <c r="AV98" s="93" t="s">
        <v>84</v>
      </c>
      <c r="AW98" s="93" t="s">
        <v>85</v>
      </c>
      <c r="AX98" s="93" t="s">
        <v>84</v>
      </c>
      <c r="AY98" s="93" t="s">
        <v>84</v>
      </c>
      <c r="AZ98" s="90"/>
      <c r="BA98" s="93" t="s">
        <v>84</v>
      </c>
      <c r="BB98" s="93" t="s">
        <v>84</v>
      </c>
      <c r="BC98" s="90" t="s">
        <v>200</v>
      </c>
      <c r="BD98" s="90" t="s">
        <v>1066</v>
      </c>
      <c r="BE98" s="90" t="s">
        <v>83</v>
      </c>
      <c r="BF98" s="90" t="s">
        <v>1066</v>
      </c>
      <c r="BG98" s="90"/>
      <c r="BH98" s="303" t="s">
        <v>222</v>
      </c>
      <c r="BI98" s="303" t="s">
        <v>222</v>
      </c>
      <c r="BJ98" s="303" t="s">
        <v>222</v>
      </c>
      <c r="BK98" s="94"/>
      <c r="BL98" s="93" t="s">
        <v>84</v>
      </c>
      <c r="BM98" s="94" t="s">
        <v>1066</v>
      </c>
      <c r="BN98" s="93" t="s">
        <v>84</v>
      </c>
      <c r="BO98" s="93" t="s">
        <v>84</v>
      </c>
      <c r="BP98" s="90"/>
      <c r="BQ98" s="136"/>
    </row>
    <row r="99" spans="1:69" ht="18" customHeight="1">
      <c r="A99" s="125" t="s">
        <v>127</v>
      </c>
      <c r="B99" s="126" t="s">
        <v>113</v>
      </c>
      <c r="C99" s="90"/>
      <c r="D99" s="90"/>
      <c r="E99" s="90"/>
      <c r="F99" s="90"/>
      <c r="G99" s="93"/>
      <c r="H99" s="377"/>
      <c r="I99" s="377"/>
    </row>
    <row r="100" spans="1:69" ht="42" customHeight="1">
      <c r="A100" s="20">
        <v>1</v>
      </c>
      <c r="B100" s="394" t="s">
        <v>1078</v>
      </c>
      <c r="C100" s="140" t="s">
        <v>1060</v>
      </c>
      <c r="D100" s="305"/>
      <c r="E100" s="473">
        <v>161134.54</v>
      </c>
      <c r="F100" s="101" t="s">
        <v>125</v>
      </c>
      <c r="G100" s="135"/>
      <c r="H100" s="95"/>
      <c r="I100" s="298">
        <v>2018</v>
      </c>
    </row>
    <row r="101" spans="1:69" ht="24" customHeight="1">
      <c r="A101" s="20">
        <v>3</v>
      </c>
      <c r="B101" s="294" t="s">
        <v>205</v>
      </c>
      <c r="C101" s="140" t="s">
        <v>1075</v>
      </c>
      <c r="D101" s="406"/>
      <c r="E101" s="471">
        <v>11607.55</v>
      </c>
      <c r="F101" s="101" t="s">
        <v>125</v>
      </c>
      <c r="G101" s="97"/>
      <c r="H101" s="97"/>
      <c r="I101" s="21">
        <v>1987</v>
      </c>
    </row>
    <row r="102" spans="1:69" ht="28.2" customHeight="1">
      <c r="A102" s="20">
        <v>5</v>
      </c>
      <c r="B102" s="294" t="s">
        <v>1076</v>
      </c>
      <c r="C102" s="140" t="s">
        <v>1077</v>
      </c>
      <c r="D102" s="304"/>
      <c r="E102" s="471">
        <v>34902.04</v>
      </c>
      <c r="F102" s="101" t="s">
        <v>125</v>
      </c>
      <c r="G102" s="97"/>
      <c r="H102" s="97"/>
      <c r="I102" s="21">
        <v>1993</v>
      </c>
    </row>
    <row r="103" spans="1:69" ht="36" customHeight="1">
      <c r="A103" s="142" t="s">
        <v>128</v>
      </c>
      <c r="B103" s="143" t="s">
        <v>78</v>
      </c>
      <c r="C103" s="144"/>
      <c r="D103" s="145"/>
      <c r="E103" s="147">
        <v>1486789.93</v>
      </c>
      <c r="F103" s="101" t="s">
        <v>125</v>
      </c>
    </row>
    <row r="106" spans="1:69" ht="25.8" customHeight="1">
      <c r="A106" s="309">
        <v>6</v>
      </c>
      <c r="B106" s="308" t="s">
        <v>274</v>
      </c>
    </row>
    <row r="107" spans="1:69" ht="26.4" customHeight="1">
      <c r="A107" s="493" t="s">
        <v>0</v>
      </c>
      <c r="B107" s="493" t="s">
        <v>31</v>
      </c>
      <c r="C107" s="493" t="s">
        <v>14</v>
      </c>
      <c r="D107" s="493" t="s">
        <v>1405</v>
      </c>
      <c r="E107" s="495" t="s">
        <v>1386</v>
      </c>
      <c r="F107" s="496"/>
      <c r="G107" s="493" t="s">
        <v>32</v>
      </c>
      <c r="H107" s="493" t="s">
        <v>33</v>
      </c>
      <c r="I107" s="493" t="s">
        <v>34</v>
      </c>
      <c r="J107" s="493" t="s">
        <v>149</v>
      </c>
      <c r="K107" s="493" t="s">
        <v>142</v>
      </c>
      <c r="L107" s="500" t="s">
        <v>35</v>
      </c>
      <c r="M107" s="500"/>
      <c r="N107" s="500"/>
      <c r="O107" s="500"/>
      <c r="P107" s="501" t="s">
        <v>36</v>
      </c>
      <c r="Q107" s="502"/>
      <c r="R107" s="502"/>
      <c r="S107" s="503"/>
      <c r="T107" s="493" t="s">
        <v>37</v>
      </c>
      <c r="U107" s="493" t="s">
        <v>38</v>
      </c>
      <c r="V107" s="493" t="s">
        <v>114</v>
      </c>
      <c r="W107" s="493" t="s">
        <v>39</v>
      </c>
      <c r="X107" s="493" t="s">
        <v>40</v>
      </c>
      <c r="Y107" s="493" t="s">
        <v>41</v>
      </c>
      <c r="Z107" s="493" t="s">
        <v>42</v>
      </c>
      <c r="AA107" s="493" t="s">
        <v>88</v>
      </c>
      <c r="AB107" s="501" t="s">
        <v>115</v>
      </c>
      <c r="AC107" s="502"/>
      <c r="AD107" s="502"/>
      <c r="AE107" s="502"/>
      <c r="AF107" s="502"/>
      <c r="AG107" s="503"/>
      <c r="AH107" s="501" t="s">
        <v>116</v>
      </c>
      <c r="AI107" s="502"/>
      <c r="AJ107" s="502"/>
      <c r="AK107" s="502"/>
      <c r="AL107" s="503"/>
      <c r="AM107" s="501" t="s">
        <v>3</v>
      </c>
      <c r="AN107" s="502"/>
      <c r="AO107" s="502"/>
      <c r="AP107" s="502"/>
      <c r="AQ107" s="502"/>
      <c r="AR107" s="502"/>
      <c r="AS107" s="502"/>
      <c r="AT107" s="502"/>
      <c r="AU107" s="502"/>
      <c r="AV107" s="502"/>
      <c r="AW107" s="502"/>
      <c r="AX107" s="502"/>
      <c r="AY107" s="502"/>
      <c r="AZ107" s="503"/>
      <c r="BA107" s="501" t="s">
        <v>43</v>
      </c>
      <c r="BB107" s="502"/>
      <c r="BC107" s="502"/>
      <c r="BD107" s="502"/>
      <c r="BE107" s="502"/>
      <c r="BF107" s="502"/>
      <c r="BG107" s="502"/>
      <c r="BH107" s="502"/>
      <c r="BI107" s="502"/>
      <c r="BJ107" s="502"/>
      <c r="BK107" s="502"/>
      <c r="BL107" s="502"/>
      <c r="BM107" s="502"/>
      <c r="BN107" s="502"/>
      <c r="BO107" s="502"/>
      <c r="BP107" s="503"/>
      <c r="BQ107" s="493" t="s">
        <v>881</v>
      </c>
    </row>
    <row r="108" spans="1:69" ht="73.2" customHeight="1">
      <c r="A108" s="494"/>
      <c r="B108" s="494"/>
      <c r="C108" s="494"/>
      <c r="D108" s="494"/>
      <c r="E108" s="497"/>
      <c r="F108" s="498"/>
      <c r="G108" s="494"/>
      <c r="H108" s="494"/>
      <c r="I108" s="494"/>
      <c r="J108" s="494"/>
      <c r="K108" s="494"/>
      <c r="L108" s="52" t="s">
        <v>44</v>
      </c>
      <c r="M108" s="52" t="s">
        <v>45</v>
      </c>
      <c r="N108" s="52" t="s">
        <v>46</v>
      </c>
      <c r="O108" s="52" t="s">
        <v>47</v>
      </c>
      <c r="P108" s="52" t="s">
        <v>48</v>
      </c>
      <c r="Q108" s="52" t="s">
        <v>49</v>
      </c>
      <c r="R108" s="52" t="s">
        <v>50</v>
      </c>
      <c r="S108" s="52" t="s">
        <v>51</v>
      </c>
      <c r="T108" s="494"/>
      <c r="U108" s="494"/>
      <c r="V108" s="494"/>
      <c r="W108" s="494"/>
      <c r="X108" s="494"/>
      <c r="Y108" s="494"/>
      <c r="Z108" s="494"/>
      <c r="AA108" s="494"/>
      <c r="AB108" s="53" t="s">
        <v>15</v>
      </c>
      <c r="AC108" s="53" t="s">
        <v>89</v>
      </c>
      <c r="AD108" s="53" t="s">
        <v>90</v>
      </c>
      <c r="AE108" s="53" t="s">
        <v>52</v>
      </c>
      <c r="AF108" s="53" t="s">
        <v>53</v>
      </c>
      <c r="AG108" s="53" t="s">
        <v>54</v>
      </c>
      <c r="AH108" s="53" t="s">
        <v>55</v>
      </c>
      <c r="AI108" s="53" t="s">
        <v>91</v>
      </c>
      <c r="AJ108" s="53" t="s">
        <v>16</v>
      </c>
      <c r="AK108" s="53" t="s">
        <v>143</v>
      </c>
      <c r="AL108" s="53" t="s">
        <v>86</v>
      </c>
      <c r="AM108" s="52" t="s">
        <v>56</v>
      </c>
      <c r="AN108" s="52" t="s">
        <v>57</v>
      </c>
      <c r="AO108" s="52" t="s">
        <v>58</v>
      </c>
      <c r="AP108" s="52" t="s">
        <v>59</v>
      </c>
      <c r="AQ108" s="52" t="s">
        <v>60</v>
      </c>
      <c r="AR108" s="52" t="s">
        <v>151</v>
      </c>
      <c r="AS108" s="52" t="s">
        <v>152</v>
      </c>
      <c r="AT108" s="52" t="s">
        <v>153</v>
      </c>
      <c r="AU108" s="52" t="s">
        <v>7</v>
      </c>
      <c r="AV108" s="52" t="s">
        <v>8</v>
      </c>
      <c r="AW108" s="52" t="s">
        <v>9</v>
      </c>
      <c r="AX108" s="52" t="s">
        <v>61</v>
      </c>
      <c r="AY108" s="52" t="s">
        <v>10</v>
      </c>
      <c r="AZ108" s="52" t="s">
        <v>11</v>
      </c>
      <c r="BA108" s="52" t="s">
        <v>12</v>
      </c>
      <c r="BB108" s="52" t="s">
        <v>6</v>
      </c>
      <c r="BC108" s="52" t="s">
        <v>154</v>
      </c>
      <c r="BD108" s="52" t="s">
        <v>155</v>
      </c>
      <c r="BE108" s="52" t="s">
        <v>156</v>
      </c>
      <c r="BF108" s="52" t="s">
        <v>157</v>
      </c>
      <c r="BG108" s="52" t="s">
        <v>158</v>
      </c>
      <c r="BH108" s="52" t="s">
        <v>62</v>
      </c>
      <c r="BI108" s="52" t="s">
        <v>63</v>
      </c>
      <c r="BJ108" s="52" t="s">
        <v>64</v>
      </c>
      <c r="BK108" s="52" t="s">
        <v>159</v>
      </c>
      <c r="BL108" s="52" t="s">
        <v>65</v>
      </c>
      <c r="BM108" s="52" t="s">
        <v>160</v>
      </c>
      <c r="BN108" s="52" t="s">
        <v>66</v>
      </c>
      <c r="BO108" s="52" t="s">
        <v>67</v>
      </c>
      <c r="BP108" s="52" t="s">
        <v>11</v>
      </c>
      <c r="BQ108" s="494"/>
    </row>
    <row r="109" spans="1:69" ht="24.6" customHeight="1">
      <c r="A109" s="123" t="s">
        <v>126</v>
      </c>
      <c r="B109" s="124" t="s">
        <v>112</v>
      </c>
      <c r="C109" s="389"/>
      <c r="D109" s="389"/>
      <c r="E109" s="389"/>
      <c r="F109" s="389"/>
      <c r="G109" s="390"/>
      <c r="H109" s="380"/>
      <c r="I109" s="380"/>
      <c r="J109" s="380"/>
      <c r="K109" s="380"/>
      <c r="L109" s="324"/>
      <c r="M109" s="324"/>
      <c r="N109" s="324"/>
      <c r="O109" s="324"/>
      <c r="P109" s="324"/>
      <c r="Q109" s="324"/>
      <c r="R109" s="324"/>
      <c r="S109" s="324"/>
      <c r="T109" s="380"/>
      <c r="U109" s="380"/>
      <c r="V109" s="380"/>
      <c r="W109" s="380"/>
      <c r="X109" s="380"/>
      <c r="Y109" s="380"/>
      <c r="Z109" s="380"/>
      <c r="AA109" s="380"/>
      <c r="AB109" s="380"/>
      <c r="AC109" s="380"/>
      <c r="AD109" s="380"/>
      <c r="AE109" s="380"/>
      <c r="AF109" s="380"/>
      <c r="AG109" s="380"/>
      <c r="AH109" s="380"/>
      <c r="AI109" s="380"/>
      <c r="AJ109" s="380"/>
      <c r="AK109" s="380"/>
      <c r="AL109" s="380"/>
      <c r="AM109" s="391"/>
      <c r="AN109" s="391"/>
      <c r="AO109" s="391"/>
      <c r="AP109" s="391"/>
      <c r="AQ109" s="391"/>
      <c r="AR109" s="391"/>
      <c r="AS109" s="391"/>
      <c r="AT109" s="391"/>
      <c r="AU109" s="391"/>
      <c r="AV109" s="391"/>
      <c r="AW109" s="391"/>
      <c r="AX109" s="391"/>
      <c r="AY109" s="391"/>
      <c r="AZ109" s="391"/>
      <c r="BA109" s="391"/>
      <c r="BB109" s="391"/>
      <c r="BC109" s="391"/>
      <c r="BD109" s="391"/>
      <c r="BE109" s="391"/>
      <c r="BF109" s="391"/>
      <c r="BG109" s="391"/>
      <c r="BH109" s="391"/>
      <c r="BI109" s="391"/>
      <c r="BJ109" s="391"/>
      <c r="BK109" s="391"/>
      <c r="BL109" s="391"/>
      <c r="BM109" s="391"/>
      <c r="BN109" s="391"/>
      <c r="BO109" s="391"/>
      <c r="BP109" s="391"/>
      <c r="BQ109" s="380"/>
    </row>
    <row r="110" spans="1:69" ht="39.6">
      <c r="A110" s="89">
        <v>1</v>
      </c>
      <c r="B110" s="383" t="s">
        <v>1097</v>
      </c>
      <c r="C110" s="90" t="s">
        <v>1293</v>
      </c>
      <c r="D110" s="90" t="s">
        <v>1098</v>
      </c>
      <c r="E110" s="474">
        <f>G110*5000</f>
        <v>4429000</v>
      </c>
      <c r="F110" s="135" t="s">
        <v>150</v>
      </c>
      <c r="G110" s="92">
        <v>885.8</v>
      </c>
      <c r="H110" s="92">
        <v>464.9</v>
      </c>
      <c r="I110" s="93">
        <v>1959</v>
      </c>
      <c r="J110" s="351" t="s">
        <v>84</v>
      </c>
      <c r="K110" s="357" t="s">
        <v>196</v>
      </c>
      <c r="L110" s="352" t="s">
        <v>197</v>
      </c>
      <c r="M110" s="352" t="s">
        <v>83</v>
      </c>
      <c r="N110" s="351" t="s">
        <v>84</v>
      </c>
      <c r="O110" s="351" t="s">
        <v>84</v>
      </c>
      <c r="P110" s="352" t="s">
        <v>1081</v>
      </c>
      <c r="Q110" s="352" t="s">
        <v>1082</v>
      </c>
      <c r="R110" s="352" t="s">
        <v>202</v>
      </c>
      <c r="S110" s="352" t="s">
        <v>206</v>
      </c>
      <c r="T110" s="351" t="s">
        <v>85</v>
      </c>
      <c r="U110" s="352" t="s">
        <v>1099</v>
      </c>
      <c r="V110" s="352" t="s">
        <v>85</v>
      </c>
      <c r="W110" s="351" t="s">
        <v>84</v>
      </c>
      <c r="X110" s="351" t="s">
        <v>84</v>
      </c>
      <c r="Y110" s="351" t="s">
        <v>85</v>
      </c>
      <c r="Z110" s="351" t="s">
        <v>84</v>
      </c>
      <c r="AA110" s="351" t="s">
        <v>84</v>
      </c>
      <c r="AB110" s="351" t="s">
        <v>84</v>
      </c>
      <c r="AC110" s="351"/>
      <c r="AD110" s="352"/>
      <c r="AE110" s="352"/>
      <c r="AF110" s="351" t="s">
        <v>85</v>
      </c>
      <c r="AG110" s="352"/>
      <c r="AH110" s="351" t="s">
        <v>85</v>
      </c>
      <c r="AI110" s="352"/>
      <c r="AJ110" s="352"/>
      <c r="AK110" s="352"/>
      <c r="AL110" s="457"/>
      <c r="AM110" s="357" t="s">
        <v>85</v>
      </c>
      <c r="AN110" s="357"/>
      <c r="AO110" s="357"/>
      <c r="AP110" s="357"/>
      <c r="AQ110" s="357"/>
      <c r="AR110" s="458"/>
      <c r="AS110" s="458"/>
      <c r="AT110" s="458"/>
      <c r="AU110" s="357"/>
      <c r="AV110" s="357"/>
      <c r="AW110" s="357"/>
      <c r="AX110" s="357"/>
      <c r="AY110" s="357"/>
      <c r="AZ110" s="458"/>
      <c r="BA110" s="357" t="s">
        <v>84</v>
      </c>
      <c r="BB110" s="357" t="s">
        <v>84</v>
      </c>
      <c r="BC110" s="458" t="s">
        <v>1100</v>
      </c>
      <c r="BD110" s="458" t="s">
        <v>199</v>
      </c>
      <c r="BE110" s="458" t="s">
        <v>1024</v>
      </c>
      <c r="BF110" s="458" t="s">
        <v>197</v>
      </c>
      <c r="BG110" s="458" t="s">
        <v>199</v>
      </c>
      <c r="BH110" s="357" t="s">
        <v>222</v>
      </c>
      <c r="BI110" s="357" t="s">
        <v>85</v>
      </c>
      <c r="BJ110" s="357" t="s">
        <v>222</v>
      </c>
      <c r="BK110" s="459" t="s">
        <v>85</v>
      </c>
      <c r="BL110" s="357" t="s">
        <v>84</v>
      </c>
      <c r="BM110" s="459" t="s">
        <v>1101</v>
      </c>
      <c r="BN110" s="357" t="s">
        <v>84</v>
      </c>
      <c r="BO110" s="357" t="s">
        <v>84</v>
      </c>
      <c r="BP110" s="458"/>
      <c r="BQ110" s="355"/>
    </row>
    <row r="111" spans="1:69" ht="49.2" customHeight="1">
      <c r="A111" s="89">
        <v>2</v>
      </c>
      <c r="B111" s="383" t="s">
        <v>1102</v>
      </c>
      <c r="C111" s="90" t="s">
        <v>1293</v>
      </c>
      <c r="D111" s="90" t="s">
        <v>1098</v>
      </c>
      <c r="E111" s="472">
        <f>G111*5000</f>
        <v>36464000</v>
      </c>
      <c r="F111" s="135" t="s">
        <v>150</v>
      </c>
      <c r="G111" s="92">
        <v>7292.8</v>
      </c>
      <c r="H111" s="92">
        <v>2378.25</v>
      </c>
      <c r="I111" s="93" t="s">
        <v>1352</v>
      </c>
      <c r="J111" s="351" t="s">
        <v>84</v>
      </c>
      <c r="K111" s="357" t="s">
        <v>196</v>
      </c>
      <c r="L111" s="352" t="s">
        <v>87</v>
      </c>
      <c r="M111" s="352" t="s">
        <v>83</v>
      </c>
      <c r="N111" s="351" t="s">
        <v>84</v>
      </c>
      <c r="O111" s="351" t="s">
        <v>84</v>
      </c>
      <c r="P111" s="352" t="s">
        <v>1081</v>
      </c>
      <c r="Q111" s="352" t="s">
        <v>1082</v>
      </c>
      <c r="R111" s="352" t="s">
        <v>1082</v>
      </c>
      <c r="S111" s="352" t="s">
        <v>206</v>
      </c>
      <c r="T111" s="351" t="s">
        <v>85</v>
      </c>
      <c r="U111" s="352" t="s">
        <v>1099</v>
      </c>
      <c r="V111" s="356" t="s">
        <v>1103</v>
      </c>
      <c r="W111" s="351" t="s">
        <v>84</v>
      </c>
      <c r="X111" s="351" t="s">
        <v>84</v>
      </c>
      <c r="Y111" s="351" t="s">
        <v>85</v>
      </c>
      <c r="Z111" s="351" t="s">
        <v>84</v>
      </c>
      <c r="AA111" s="351" t="s">
        <v>84</v>
      </c>
      <c r="AB111" s="351" t="s">
        <v>84</v>
      </c>
      <c r="AC111" s="351"/>
      <c r="AD111" s="352"/>
      <c r="AE111" s="352"/>
      <c r="AF111" s="351" t="s">
        <v>85</v>
      </c>
      <c r="AG111" s="352"/>
      <c r="AH111" s="351" t="s">
        <v>85</v>
      </c>
      <c r="AI111" s="352"/>
      <c r="AJ111" s="352"/>
      <c r="AK111" s="352"/>
      <c r="AL111" s="457"/>
      <c r="AM111" s="357" t="s">
        <v>85</v>
      </c>
      <c r="AN111" s="357"/>
      <c r="AO111" s="357"/>
      <c r="AP111" s="357"/>
      <c r="AQ111" s="357"/>
      <c r="AR111" s="458"/>
      <c r="AS111" s="458"/>
      <c r="AT111" s="458"/>
      <c r="AU111" s="357"/>
      <c r="AV111" s="357"/>
      <c r="AW111" s="357"/>
      <c r="AX111" s="357"/>
      <c r="AY111" s="357"/>
      <c r="AZ111" s="458"/>
      <c r="BA111" s="357" t="s">
        <v>84</v>
      </c>
      <c r="BB111" s="357" t="s">
        <v>84</v>
      </c>
      <c r="BC111" s="458" t="s">
        <v>1104</v>
      </c>
      <c r="BD111" s="458" t="s">
        <v>199</v>
      </c>
      <c r="BE111" s="458" t="s">
        <v>1105</v>
      </c>
      <c r="BF111" s="458" t="s">
        <v>197</v>
      </c>
      <c r="BG111" s="458" t="s">
        <v>83</v>
      </c>
      <c r="BH111" s="357" t="s">
        <v>222</v>
      </c>
      <c r="BI111" s="357" t="s">
        <v>85</v>
      </c>
      <c r="BJ111" s="357" t="s">
        <v>222</v>
      </c>
      <c r="BK111" s="459" t="s">
        <v>85</v>
      </c>
      <c r="BL111" s="357" t="s">
        <v>84</v>
      </c>
      <c r="BM111" s="459" t="s">
        <v>1101</v>
      </c>
      <c r="BN111" s="357" t="s">
        <v>84</v>
      </c>
      <c r="BO111" s="357" t="s">
        <v>84</v>
      </c>
      <c r="BP111" s="458"/>
      <c r="BQ111" s="355"/>
    </row>
    <row r="112" spans="1:69" ht="43.2" customHeight="1">
      <c r="A112" s="89">
        <v>3</v>
      </c>
      <c r="B112" s="130" t="s">
        <v>1351</v>
      </c>
      <c r="C112" s="90" t="s">
        <v>1293</v>
      </c>
      <c r="D112" s="90" t="s">
        <v>1098</v>
      </c>
      <c r="E112" s="472">
        <f>G112*3500</f>
        <v>1715000</v>
      </c>
      <c r="F112" s="135" t="s">
        <v>150</v>
      </c>
      <c r="G112" s="92">
        <v>490</v>
      </c>
      <c r="H112" s="92">
        <v>540</v>
      </c>
      <c r="I112" s="93">
        <v>1975</v>
      </c>
      <c r="J112" s="351" t="s">
        <v>84</v>
      </c>
      <c r="K112" s="357" t="s">
        <v>230</v>
      </c>
      <c r="L112" s="352" t="s">
        <v>83</v>
      </c>
      <c r="M112" s="352" t="s">
        <v>199</v>
      </c>
      <c r="N112" s="351" t="s">
        <v>84</v>
      </c>
      <c r="O112" s="351" t="s">
        <v>85</v>
      </c>
      <c r="P112" s="352" t="s">
        <v>1106</v>
      </c>
      <c r="Q112" s="352" t="s">
        <v>202</v>
      </c>
      <c r="R112" s="352" t="s">
        <v>202</v>
      </c>
      <c r="S112" s="352" t="s">
        <v>206</v>
      </c>
      <c r="T112" s="351" t="s">
        <v>85</v>
      </c>
      <c r="U112" s="352" t="s">
        <v>1099</v>
      </c>
      <c r="V112" s="352" t="s">
        <v>85</v>
      </c>
      <c r="W112" s="351" t="s">
        <v>85</v>
      </c>
      <c r="X112" s="351" t="s">
        <v>84</v>
      </c>
      <c r="Y112" s="351" t="s">
        <v>85</v>
      </c>
      <c r="Z112" s="351" t="s">
        <v>84</v>
      </c>
      <c r="AA112" s="351" t="s">
        <v>84</v>
      </c>
      <c r="AB112" s="351" t="s">
        <v>84</v>
      </c>
      <c r="AC112" s="351"/>
      <c r="AD112" s="352"/>
      <c r="AE112" s="352"/>
      <c r="AF112" s="351" t="s">
        <v>85</v>
      </c>
      <c r="AG112" s="352"/>
      <c r="AH112" s="351" t="s">
        <v>85</v>
      </c>
      <c r="AI112" s="352"/>
      <c r="AJ112" s="352"/>
      <c r="AK112" s="352"/>
      <c r="AL112" s="457"/>
      <c r="AM112" s="357" t="s">
        <v>85</v>
      </c>
      <c r="AN112" s="357"/>
      <c r="AO112" s="357"/>
      <c r="AP112" s="357"/>
      <c r="AQ112" s="357"/>
      <c r="AR112" s="458"/>
      <c r="AS112" s="458"/>
      <c r="AT112" s="458"/>
      <c r="AU112" s="357"/>
      <c r="AV112" s="357"/>
      <c r="AW112" s="357"/>
      <c r="AX112" s="357"/>
      <c r="AY112" s="357"/>
      <c r="AZ112" s="458"/>
      <c r="BA112" s="357" t="s">
        <v>84</v>
      </c>
      <c r="BB112" s="357" t="s">
        <v>84</v>
      </c>
      <c r="BC112" s="458" t="s">
        <v>200</v>
      </c>
      <c r="BD112" s="458" t="s">
        <v>199</v>
      </c>
      <c r="BE112" s="458" t="s">
        <v>197</v>
      </c>
      <c r="BF112" s="458" t="s">
        <v>197</v>
      </c>
      <c r="BG112" s="458" t="s">
        <v>199</v>
      </c>
      <c r="BH112" s="357" t="s">
        <v>222</v>
      </c>
      <c r="BI112" s="357" t="s">
        <v>85</v>
      </c>
      <c r="BJ112" s="357" t="s">
        <v>222</v>
      </c>
      <c r="BK112" s="459" t="s">
        <v>85</v>
      </c>
      <c r="BL112" s="357" t="s">
        <v>84</v>
      </c>
      <c r="BM112" s="459" t="s">
        <v>85</v>
      </c>
      <c r="BN112" s="357" t="s">
        <v>84</v>
      </c>
      <c r="BO112" s="357" t="s">
        <v>84</v>
      </c>
      <c r="BP112" s="458"/>
      <c r="BQ112" s="355"/>
    </row>
    <row r="113" spans="1:69" ht="39.6">
      <c r="A113" s="89">
        <v>4</v>
      </c>
      <c r="B113" s="130" t="s">
        <v>1107</v>
      </c>
      <c r="C113" s="90" t="s">
        <v>1293</v>
      </c>
      <c r="D113" s="90" t="s">
        <v>1098</v>
      </c>
      <c r="E113" s="472">
        <f>G113*3500</f>
        <v>326900</v>
      </c>
      <c r="F113" s="135" t="s">
        <v>150</v>
      </c>
      <c r="G113" s="92">
        <v>93.4</v>
      </c>
      <c r="H113" s="92">
        <v>105.9</v>
      </c>
      <c r="I113" s="93">
        <v>1995</v>
      </c>
      <c r="J113" s="351" t="s">
        <v>84</v>
      </c>
      <c r="K113" s="357" t="s">
        <v>196</v>
      </c>
      <c r="L113" s="352" t="s">
        <v>83</v>
      </c>
      <c r="M113" s="352" t="s">
        <v>199</v>
      </c>
      <c r="N113" s="351" t="s">
        <v>85</v>
      </c>
      <c r="O113" s="351" t="s">
        <v>85</v>
      </c>
      <c r="P113" s="352" t="s">
        <v>1081</v>
      </c>
      <c r="Q113" s="352"/>
      <c r="R113" s="352" t="s">
        <v>202</v>
      </c>
      <c r="S113" s="352" t="s">
        <v>206</v>
      </c>
      <c r="T113" s="351" t="s">
        <v>85</v>
      </c>
      <c r="U113" s="352" t="s">
        <v>919</v>
      </c>
      <c r="V113" s="352" t="s">
        <v>85</v>
      </c>
      <c r="W113" s="351" t="s">
        <v>85</v>
      </c>
      <c r="X113" s="351" t="s">
        <v>84</v>
      </c>
      <c r="Y113" s="351" t="s">
        <v>85</v>
      </c>
      <c r="Z113" s="351" t="s">
        <v>84</v>
      </c>
      <c r="AA113" s="351" t="s">
        <v>84</v>
      </c>
      <c r="AB113" s="351" t="s">
        <v>84</v>
      </c>
      <c r="AC113" s="351"/>
      <c r="AD113" s="352" t="s">
        <v>1108</v>
      </c>
      <c r="AE113" s="352"/>
      <c r="AF113" s="351" t="s">
        <v>85</v>
      </c>
      <c r="AG113" s="352"/>
      <c r="AH113" s="351" t="s">
        <v>85</v>
      </c>
      <c r="AI113" s="352"/>
      <c r="AJ113" s="352"/>
      <c r="AK113" s="352"/>
      <c r="AL113" s="457"/>
      <c r="AM113" s="357" t="s">
        <v>85</v>
      </c>
      <c r="AN113" s="357"/>
      <c r="AO113" s="357"/>
      <c r="AP113" s="357"/>
      <c r="AQ113" s="357"/>
      <c r="AR113" s="458"/>
      <c r="AS113" s="458"/>
      <c r="AT113" s="458"/>
      <c r="AU113" s="357"/>
      <c r="AV113" s="357"/>
      <c r="AW113" s="357"/>
      <c r="AX113" s="357"/>
      <c r="AY113" s="357"/>
      <c r="AZ113" s="458"/>
      <c r="BA113" s="357" t="s">
        <v>84</v>
      </c>
      <c r="BB113" s="357" t="s">
        <v>84</v>
      </c>
      <c r="BC113" s="458" t="s">
        <v>83</v>
      </c>
      <c r="BD113" s="458" t="s">
        <v>199</v>
      </c>
      <c r="BE113" s="458" t="s">
        <v>199</v>
      </c>
      <c r="BF113" s="458" t="s">
        <v>197</v>
      </c>
      <c r="BG113" s="458" t="s">
        <v>199</v>
      </c>
      <c r="BH113" s="357" t="s">
        <v>85</v>
      </c>
      <c r="BI113" s="357" t="s">
        <v>85</v>
      </c>
      <c r="BJ113" s="357" t="s">
        <v>85</v>
      </c>
      <c r="BK113" s="459" t="s">
        <v>85</v>
      </c>
      <c r="BL113" s="357" t="s">
        <v>84</v>
      </c>
      <c r="BM113" s="459" t="s">
        <v>85</v>
      </c>
      <c r="BN113" s="357" t="s">
        <v>84</v>
      </c>
      <c r="BO113" s="357" t="s">
        <v>85</v>
      </c>
      <c r="BP113" s="458"/>
      <c r="BQ113" s="355"/>
    </row>
    <row r="114" spans="1:69" ht="39.6">
      <c r="A114" s="89">
        <v>5</v>
      </c>
      <c r="B114" s="130" t="s">
        <v>1109</v>
      </c>
      <c r="C114" s="90" t="s">
        <v>1293</v>
      </c>
      <c r="D114" s="90" t="s">
        <v>1098</v>
      </c>
      <c r="E114" s="472">
        <f>G114*3500</f>
        <v>922950</v>
      </c>
      <c r="F114" s="135" t="s">
        <v>150</v>
      </c>
      <c r="G114" s="92">
        <v>263.7</v>
      </c>
      <c r="H114" s="92">
        <v>314</v>
      </c>
      <c r="I114" s="93">
        <v>1993</v>
      </c>
      <c r="J114" s="351" t="s">
        <v>84</v>
      </c>
      <c r="K114" s="357" t="s">
        <v>196</v>
      </c>
      <c r="L114" s="352" t="s">
        <v>83</v>
      </c>
      <c r="M114" s="352" t="s">
        <v>199</v>
      </c>
      <c r="N114" s="351" t="s">
        <v>84</v>
      </c>
      <c r="O114" s="351" t="s">
        <v>85</v>
      </c>
      <c r="P114" s="352" t="s">
        <v>1081</v>
      </c>
      <c r="Q114" s="352" t="s">
        <v>1082</v>
      </c>
      <c r="R114" s="352" t="s">
        <v>202</v>
      </c>
      <c r="S114" s="352" t="s">
        <v>206</v>
      </c>
      <c r="T114" s="351" t="s">
        <v>85</v>
      </c>
      <c r="U114" s="352" t="s">
        <v>919</v>
      </c>
      <c r="V114" s="352" t="s">
        <v>85</v>
      </c>
      <c r="W114" s="351" t="s">
        <v>85</v>
      </c>
      <c r="X114" s="351" t="s">
        <v>84</v>
      </c>
      <c r="Y114" s="351" t="s">
        <v>85</v>
      </c>
      <c r="Z114" s="351" t="s">
        <v>84</v>
      </c>
      <c r="AA114" s="351" t="s">
        <v>84</v>
      </c>
      <c r="AB114" s="351" t="s">
        <v>84</v>
      </c>
      <c r="AC114" s="351"/>
      <c r="AD114" s="352" t="s">
        <v>1108</v>
      </c>
      <c r="AE114" s="352"/>
      <c r="AF114" s="351" t="s">
        <v>85</v>
      </c>
      <c r="AG114" s="352"/>
      <c r="AH114" s="351" t="s">
        <v>85</v>
      </c>
      <c r="AI114" s="352"/>
      <c r="AJ114" s="352"/>
      <c r="AK114" s="352"/>
      <c r="AL114" s="457"/>
      <c r="AM114" s="357" t="s">
        <v>85</v>
      </c>
      <c r="AN114" s="357"/>
      <c r="AO114" s="357"/>
      <c r="AP114" s="357"/>
      <c r="AQ114" s="357"/>
      <c r="AR114" s="458"/>
      <c r="AS114" s="458"/>
      <c r="AT114" s="458"/>
      <c r="AU114" s="357"/>
      <c r="AV114" s="357"/>
      <c r="AW114" s="357"/>
      <c r="AX114" s="357"/>
      <c r="AY114" s="357"/>
      <c r="AZ114" s="458"/>
      <c r="BA114" s="357" t="s">
        <v>84</v>
      </c>
      <c r="BB114" s="357" t="s">
        <v>84</v>
      </c>
      <c r="BC114" s="458" t="s">
        <v>83</v>
      </c>
      <c r="BD114" s="458" t="s">
        <v>199</v>
      </c>
      <c r="BE114" s="458" t="s">
        <v>199</v>
      </c>
      <c r="BF114" s="458" t="s">
        <v>197</v>
      </c>
      <c r="BG114" s="458" t="s">
        <v>199</v>
      </c>
      <c r="BH114" s="357" t="s">
        <v>85</v>
      </c>
      <c r="BI114" s="357" t="s">
        <v>85</v>
      </c>
      <c r="BJ114" s="357" t="s">
        <v>85</v>
      </c>
      <c r="BK114" s="459" t="s">
        <v>85</v>
      </c>
      <c r="BL114" s="357" t="s">
        <v>84</v>
      </c>
      <c r="BM114" s="459" t="s">
        <v>85</v>
      </c>
      <c r="BN114" s="357" t="s">
        <v>84</v>
      </c>
      <c r="BO114" s="357" t="s">
        <v>85</v>
      </c>
      <c r="BP114" s="458"/>
      <c r="BQ114" s="355"/>
    </row>
    <row r="115" spans="1:69" ht="39.6">
      <c r="A115" s="89">
        <v>6</v>
      </c>
      <c r="B115" s="130" t="s">
        <v>1110</v>
      </c>
      <c r="C115" s="90" t="s">
        <v>1293</v>
      </c>
      <c r="D115" s="90" t="s">
        <v>1098</v>
      </c>
      <c r="E115" s="472">
        <f t="shared" ref="E115:E122" si="0">G115*2000</f>
        <v>322800</v>
      </c>
      <c r="F115" s="135" t="s">
        <v>150</v>
      </c>
      <c r="G115" s="92">
        <v>161.4</v>
      </c>
      <c r="H115" s="92">
        <v>185.1</v>
      </c>
      <c r="I115" s="93">
        <v>1993</v>
      </c>
      <c r="J115" s="351" t="s">
        <v>84</v>
      </c>
      <c r="K115" s="357" t="s">
        <v>196</v>
      </c>
      <c r="L115" s="352" t="s">
        <v>83</v>
      </c>
      <c r="M115" s="352" t="s">
        <v>199</v>
      </c>
      <c r="N115" s="351" t="s">
        <v>85</v>
      </c>
      <c r="O115" s="351" t="s">
        <v>85</v>
      </c>
      <c r="P115" s="352" t="s">
        <v>1111</v>
      </c>
      <c r="Q115" s="352" t="s">
        <v>1082</v>
      </c>
      <c r="R115" s="352" t="s">
        <v>202</v>
      </c>
      <c r="S115" s="352" t="s">
        <v>206</v>
      </c>
      <c r="T115" s="351" t="s">
        <v>85</v>
      </c>
      <c r="U115" s="352" t="s">
        <v>919</v>
      </c>
      <c r="V115" s="352" t="s">
        <v>85</v>
      </c>
      <c r="W115" s="351" t="s">
        <v>85</v>
      </c>
      <c r="X115" s="351" t="s">
        <v>85</v>
      </c>
      <c r="Y115" s="351" t="s">
        <v>85</v>
      </c>
      <c r="Z115" s="351" t="s">
        <v>84</v>
      </c>
      <c r="AA115" s="351" t="s">
        <v>84</v>
      </c>
      <c r="AB115" s="351" t="s">
        <v>84</v>
      </c>
      <c r="AC115" s="351"/>
      <c r="AD115" s="352"/>
      <c r="AE115" s="352"/>
      <c r="AF115" s="351" t="s">
        <v>85</v>
      </c>
      <c r="AG115" s="352"/>
      <c r="AH115" s="351" t="s">
        <v>85</v>
      </c>
      <c r="AI115" s="352"/>
      <c r="AJ115" s="352"/>
      <c r="AK115" s="352"/>
      <c r="AL115" s="457"/>
      <c r="AM115" s="357" t="s">
        <v>85</v>
      </c>
      <c r="AN115" s="357"/>
      <c r="AO115" s="357"/>
      <c r="AP115" s="357"/>
      <c r="AQ115" s="357"/>
      <c r="AR115" s="458"/>
      <c r="AS115" s="458"/>
      <c r="AT115" s="458"/>
      <c r="AU115" s="357"/>
      <c r="AV115" s="357"/>
      <c r="AW115" s="357"/>
      <c r="AX115" s="357"/>
      <c r="AY115" s="357"/>
      <c r="AZ115" s="458"/>
      <c r="BA115" s="357" t="s">
        <v>85</v>
      </c>
      <c r="BB115" s="357"/>
      <c r="BC115" s="458" t="s">
        <v>83</v>
      </c>
      <c r="BD115" s="458" t="s">
        <v>199</v>
      </c>
      <c r="BE115" s="458" t="s">
        <v>199</v>
      </c>
      <c r="BF115" s="458" t="s">
        <v>197</v>
      </c>
      <c r="BG115" s="458" t="s">
        <v>199</v>
      </c>
      <c r="BH115" s="357" t="s">
        <v>85</v>
      </c>
      <c r="BI115" s="357" t="s">
        <v>85</v>
      </c>
      <c r="BJ115" s="357" t="s">
        <v>85</v>
      </c>
      <c r="BK115" s="459" t="s">
        <v>85</v>
      </c>
      <c r="BL115" s="357" t="s">
        <v>84</v>
      </c>
      <c r="BM115" s="459" t="s">
        <v>85</v>
      </c>
      <c r="BN115" s="357" t="s">
        <v>84</v>
      </c>
      <c r="BO115" s="357" t="s">
        <v>85</v>
      </c>
      <c r="BP115" s="458"/>
      <c r="BQ115" s="355"/>
    </row>
    <row r="116" spans="1:69" ht="52.8">
      <c r="A116" s="89">
        <v>7</v>
      </c>
      <c r="B116" s="99" t="s">
        <v>1112</v>
      </c>
      <c r="C116" s="102" t="s">
        <v>1293</v>
      </c>
      <c r="D116" s="102" t="s">
        <v>1098</v>
      </c>
      <c r="E116" s="472">
        <f t="shared" si="0"/>
        <v>95540</v>
      </c>
      <c r="F116" s="135" t="s">
        <v>150</v>
      </c>
      <c r="G116" s="92">
        <v>47.77</v>
      </c>
      <c r="H116" s="92" t="s">
        <v>195</v>
      </c>
      <c r="I116" s="93">
        <v>1994</v>
      </c>
      <c r="J116" s="351" t="s">
        <v>84</v>
      </c>
      <c r="K116" s="357" t="s">
        <v>196</v>
      </c>
      <c r="L116" s="352" t="s">
        <v>83</v>
      </c>
      <c r="M116" s="352" t="s">
        <v>199</v>
      </c>
      <c r="N116" s="351" t="s">
        <v>85</v>
      </c>
      <c r="O116" s="351" t="s">
        <v>85</v>
      </c>
      <c r="P116" s="352" t="s">
        <v>1113</v>
      </c>
      <c r="Q116" s="352" t="s">
        <v>1066</v>
      </c>
      <c r="R116" s="352" t="s">
        <v>202</v>
      </c>
      <c r="S116" s="352" t="s">
        <v>206</v>
      </c>
      <c r="T116" s="351" t="s">
        <v>85</v>
      </c>
      <c r="U116" s="352" t="s">
        <v>919</v>
      </c>
      <c r="V116" s="352" t="s">
        <v>85</v>
      </c>
      <c r="W116" s="351" t="s">
        <v>85</v>
      </c>
      <c r="X116" s="351" t="s">
        <v>85</v>
      </c>
      <c r="Y116" s="351" t="s">
        <v>85</v>
      </c>
      <c r="Z116" s="351" t="s">
        <v>85</v>
      </c>
      <c r="AA116" s="351" t="s">
        <v>85</v>
      </c>
      <c r="AB116" s="351" t="s">
        <v>84</v>
      </c>
      <c r="AC116" s="351"/>
      <c r="AD116" s="352"/>
      <c r="AE116" s="352"/>
      <c r="AF116" s="351" t="s">
        <v>85</v>
      </c>
      <c r="AG116" s="352"/>
      <c r="AH116" s="351" t="s">
        <v>85</v>
      </c>
      <c r="AI116" s="352"/>
      <c r="AJ116" s="352"/>
      <c r="AK116" s="352"/>
      <c r="AL116" s="457"/>
      <c r="AM116" s="357" t="s">
        <v>85</v>
      </c>
      <c r="AN116" s="357"/>
      <c r="AO116" s="357"/>
      <c r="AP116" s="357"/>
      <c r="AQ116" s="357"/>
      <c r="AR116" s="458"/>
      <c r="AS116" s="458"/>
      <c r="AT116" s="458"/>
      <c r="AU116" s="357"/>
      <c r="AV116" s="357"/>
      <c r="AW116" s="357"/>
      <c r="AX116" s="357"/>
      <c r="AY116" s="357"/>
      <c r="AZ116" s="458"/>
      <c r="BA116" s="357" t="s">
        <v>85</v>
      </c>
      <c r="BB116" s="357"/>
      <c r="BC116" s="458"/>
      <c r="BD116" s="458"/>
      <c r="BE116" s="458"/>
      <c r="BF116" s="458"/>
      <c r="BG116" s="458"/>
      <c r="BH116" s="357" t="s">
        <v>85</v>
      </c>
      <c r="BI116" s="357" t="s">
        <v>85</v>
      </c>
      <c r="BJ116" s="357" t="s">
        <v>85</v>
      </c>
      <c r="BK116" s="459" t="s">
        <v>85</v>
      </c>
      <c r="BL116" s="357" t="s">
        <v>85</v>
      </c>
      <c r="BM116" s="459" t="s">
        <v>85</v>
      </c>
      <c r="BN116" s="357" t="s">
        <v>84</v>
      </c>
      <c r="BO116" s="357" t="s">
        <v>85</v>
      </c>
      <c r="BP116" s="458"/>
      <c r="BQ116" s="355"/>
    </row>
    <row r="117" spans="1:69" ht="39.6">
      <c r="A117" s="89">
        <v>8</v>
      </c>
      <c r="B117" s="130" t="s">
        <v>1114</v>
      </c>
      <c r="C117" s="90" t="s">
        <v>1293</v>
      </c>
      <c r="D117" s="90" t="s">
        <v>1098</v>
      </c>
      <c r="E117" s="472">
        <f t="shared" si="0"/>
        <v>72000</v>
      </c>
      <c r="F117" s="135" t="s">
        <v>150</v>
      </c>
      <c r="G117" s="92">
        <v>36</v>
      </c>
      <c r="H117" s="92" t="s">
        <v>195</v>
      </c>
      <c r="I117" s="93">
        <v>1998</v>
      </c>
      <c r="J117" s="351" t="s">
        <v>84</v>
      </c>
      <c r="K117" s="357" t="s">
        <v>196</v>
      </c>
      <c r="L117" s="352" t="s">
        <v>83</v>
      </c>
      <c r="M117" s="352" t="s">
        <v>199</v>
      </c>
      <c r="N117" s="351" t="s">
        <v>85</v>
      </c>
      <c r="O117" s="351" t="s">
        <v>85</v>
      </c>
      <c r="P117" s="352" t="s">
        <v>1115</v>
      </c>
      <c r="Q117" s="352" t="s">
        <v>1066</v>
      </c>
      <c r="R117" s="352" t="s">
        <v>1116</v>
      </c>
      <c r="S117" s="352" t="s">
        <v>206</v>
      </c>
      <c r="T117" s="351" t="s">
        <v>85</v>
      </c>
      <c r="U117" s="352" t="s">
        <v>919</v>
      </c>
      <c r="V117" s="352" t="s">
        <v>85</v>
      </c>
      <c r="W117" s="351" t="s">
        <v>85</v>
      </c>
      <c r="X117" s="351" t="s">
        <v>85</v>
      </c>
      <c r="Y117" s="351" t="s">
        <v>85</v>
      </c>
      <c r="Z117" s="351" t="s">
        <v>85</v>
      </c>
      <c r="AA117" s="351" t="s">
        <v>85</v>
      </c>
      <c r="AB117" s="351" t="s">
        <v>84</v>
      </c>
      <c r="AC117" s="351"/>
      <c r="AD117" s="352"/>
      <c r="AE117" s="352"/>
      <c r="AF117" s="351" t="s">
        <v>85</v>
      </c>
      <c r="AG117" s="352"/>
      <c r="AH117" s="351" t="s">
        <v>85</v>
      </c>
      <c r="AI117" s="352"/>
      <c r="AJ117" s="352"/>
      <c r="AK117" s="352"/>
      <c r="AL117" s="457"/>
      <c r="AM117" s="357" t="s">
        <v>85</v>
      </c>
      <c r="AN117" s="357"/>
      <c r="AO117" s="357"/>
      <c r="AP117" s="357"/>
      <c r="AQ117" s="357"/>
      <c r="AR117" s="458"/>
      <c r="AS117" s="458"/>
      <c r="AT117" s="458"/>
      <c r="AU117" s="357"/>
      <c r="AV117" s="357"/>
      <c r="AW117" s="357"/>
      <c r="AX117" s="357"/>
      <c r="AY117" s="357"/>
      <c r="AZ117" s="458"/>
      <c r="BA117" s="357" t="s">
        <v>85</v>
      </c>
      <c r="BB117" s="357"/>
      <c r="BC117" s="458"/>
      <c r="BD117" s="458"/>
      <c r="BE117" s="458"/>
      <c r="BF117" s="458"/>
      <c r="BG117" s="458"/>
      <c r="BH117" s="357" t="s">
        <v>85</v>
      </c>
      <c r="BI117" s="357" t="s">
        <v>85</v>
      </c>
      <c r="BJ117" s="357" t="s">
        <v>85</v>
      </c>
      <c r="BK117" s="459" t="s">
        <v>85</v>
      </c>
      <c r="BL117" s="357" t="s">
        <v>85</v>
      </c>
      <c r="BM117" s="459" t="s">
        <v>85</v>
      </c>
      <c r="BN117" s="357" t="s">
        <v>84</v>
      </c>
      <c r="BO117" s="357" t="s">
        <v>85</v>
      </c>
      <c r="BP117" s="458"/>
      <c r="BQ117" s="355"/>
    </row>
    <row r="118" spans="1:69" ht="39.6">
      <c r="A118" s="89">
        <v>9</v>
      </c>
      <c r="B118" s="384" t="s">
        <v>1353</v>
      </c>
      <c r="C118" s="385" t="s">
        <v>1293</v>
      </c>
      <c r="D118" s="385" t="s">
        <v>1098</v>
      </c>
      <c r="E118" s="472">
        <f t="shared" si="0"/>
        <v>13000</v>
      </c>
      <c r="F118" s="135" t="s">
        <v>150</v>
      </c>
      <c r="G118" s="386">
        <v>6.5</v>
      </c>
      <c r="H118" s="386" t="s">
        <v>195</v>
      </c>
      <c r="I118" s="387">
        <v>1978</v>
      </c>
      <c r="J118" s="351" t="s">
        <v>84</v>
      </c>
      <c r="K118" s="357" t="s">
        <v>196</v>
      </c>
      <c r="L118" s="352" t="s">
        <v>83</v>
      </c>
      <c r="M118" s="352" t="s">
        <v>199</v>
      </c>
      <c r="N118" s="351" t="s">
        <v>85</v>
      </c>
      <c r="O118" s="351" t="s">
        <v>85</v>
      </c>
      <c r="P118" s="356" t="s">
        <v>1081</v>
      </c>
      <c r="Q118" s="356" t="s">
        <v>1081</v>
      </c>
      <c r="R118" s="356" t="s">
        <v>202</v>
      </c>
      <c r="S118" s="356" t="s">
        <v>1117</v>
      </c>
      <c r="T118" s="351" t="s">
        <v>85</v>
      </c>
      <c r="U118" s="356" t="s">
        <v>919</v>
      </c>
      <c r="V118" s="356" t="s">
        <v>85</v>
      </c>
      <c r="W118" s="351" t="s">
        <v>85</v>
      </c>
      <c r="X118" s="351" t="s">
        <v>85</v>
      </c>
      <c r="Y118" s="351" t="s">
        <v>85</v>
      </c>
      <c r="Z118" s="351" t="s">
        <v>85</v>
      </c>
      <c r="AA118" s="351" t="s">
        <v>85</v>
      </c>
      <c r="AB118" s="351" t="s">
        <v>84</v>
      </c>
      <c r="AC118" s="351"/>
      <c r="AD118" s="352"/>
      <c r="AE118" s="352"/>
      <c r="AF118" s="351" t="s">
        <v>85</v>
      </c>
      <c r="AG118" s="352"/>
      <c r="AH118" s="351" t="s">
        <v>85</v>
      </c>
      <c r="AI118" s="352"/>
      <c r="AJ118" s="352"/>
      <c r="AK118" s="352"/>
      <c r="AL118" s="457"/>
      <c r="AM118" s="357" t="s">
        <v>85</v>
      </c>
      <c r="AN118" s="357"/>
      <c r="AO118" s="357"/>
      <c r="AP118" s="357"/>
      <c r="AQ118" s="357"/>
      <c r="AR118" s="458"/>
      <c r="AS118" s="458"/>
      <c r="AT118" s="458"/>
      <c r="AU118" s="357"/>
      <c r="AV118" s="357"/>
      <c r="AW118" s="357"/>
      <c r="AX118" s="357"/>
      <c r="AY118" s="357"/>
      <c r="AZ118" s="458"/>
      <c r="BA118" s="357" t="s">
        <v>85</v>
      </c>
      <c r="BB118" s="357"/>
      <c r="BC118" s="458"/>
      <c r="BD118" s="458"/>
      <c r="BE118" s="458"/>
      <c r="BF118" s="458"/>
      <c r="BG118" s="458"/>
      <c r="BH118" s="357" t="s">
        <v>85</v>
      </c>
      <c r="BI118" s="357" t="s">
        <v>85</v>
      </c>
      <c r="BJ118" s="357" t="s">
        <v>85</v>
      </c>
      <c r="BK118" s="459" t="s">
        <v>85</v>
      </c>
      <c r="BL118" s="357" t="s">
        <v>85</v>
      </c>
      <c r="BM118" s="459" t="s">
        <v>85</v>
      </c>
      <c r="BN118" s="357" t="s">
        <v>84</v>
      </c>
      <c r="BO118" s="357" t="s">
        <v>85</v>
      </c>
      <c r="BP118" s="458"/>
      <c r="BQ118" s="355"/>
    </row>
    <row r="119" spans="1:69" ht="39.6">
      <c r="A119" s="89">
        <v>10</v>
      </c>
      <c r="B119" s="130" t="s">
        <v>1118</v>
      </c>
      <c r="C119" s="90" t="s">
        <v>1293</v>
      </c>
      <c r="D119" s="90" t="s">
        <v>1098</v>
      </c>
      <c r="E119" s="472">
        <f t="shared" si="0"/>
        <v>13860</v>
      </c>
      <c r="F119" s="135" t="s">
        <v>150</v>
      </c>
      <c r="G119" s="92">
        <v>6.93</v>
      </c>
      <c r="H119" s="92" t="s">
        <v>195</v>
      </c>
      <c r="I119" s="93">
        <v>1995</v>
      </c>
      <c r="J119" s="351" t="s">
        <v>84</v>
      </c>
      <c r="K119" s="357" t="s">
        <v>196</v>
      </c>
      <c r="L119" s="352" t="s">
        <v>83</v>
      </c>
      <c r="M119" s="352" t="s">
        <v>199</v>
      </c>
      <c r="N119" s="351" t="s">
        <v>85</v>
      </c>
      <c r="O119" s="351" t="s">
        <v>85</v>
      </c>
      <c r="P119" s="352" t="s">
        <v>1119</v>
      </c>
      <c r="Q119" s="352" t="s">
        <v>1066</v>
      </c>
      <c r="R119" s="352" t="s">
        <v>202</v>
      </c>
      <c r="S119" s="352" t="s">
        <v>1120</v>
      </c>
      <c r="T119" s="351" t="s">
        <v>85</v>
      </c>
      <c r="U119" s="352" t="s">
        <v>919</v>
      </c>
      <c r="V119" s="352" t="s">
        <v>85</v>
      </c>
      <c r="W119" s="351" t="s">
        <v>85</v>
      </c>
      <c r="X119" s="351" t="s">
        <v>85</v>
      </c>
      <c r="Y119" s="351" t="s">
        <v>85</v>
      </c>
      <c r="Z119" s="351" t="s">
        <v>85</v>
      </c>
      <c r="AA119" s="351" t="s">
        <v>85</v>
      </c>
      <c r="AB119" s="351" t="s">
        <v>84</v>
      </c>
      <c r="AC119" s="351"/>
      <c r="AD119" s="352"/>
      <c r="AE119" s="352"/>
      <c r="AF119" s="351" t="s">
        <v>85</v>
      </c>
      <c r="AG119" s="352"/>
      <c r="AH119" s="351" t="s">
        <v>85</v>
      </c>
      <c r="AI119" s="352"/>
      <c r="AJ119" s="352"/>
      <c r="AK119" s="352"/>
      <c r="AL119" s="457"/>
      <c r="AM119" s="357" t="s">
        <v>85</v>
      </c>
      <c r="AN119" s="357"/>
      <c r="AO119" s="357"/>
      <c r="AP119" s="357"/>
      <c r="AQ119" s="357"/>
      <c r="AR119" s="458"/>
      <c r="AS119" s="458"/>
      <c r="AT119" s="458"/>
      <c r="AU119" s="357"/>
      <c r="AV119" s="357"/>
      <c r="AW119" s="357"/>
      <c r="AX119" s="357"/>
      <c r="AY119" s="357"/>
      <c r="AZ119" s="458"/>
      <c r="BA119" s="357" t="s">
        <v>85</v>
      </c>
      <c r="BB119" s="357"/>
      <c r="BC119" s="458"/>
      <c r="BD119" s="458"/>
      <c r="BE119" s="458"/>
      <c r="BF119" s="458"/>
      <c r="BG119" s="458"/>
      <c r="BH119" s="357" t="s">
        <v>85</v>
      </c>
      <c r="BI119" s="357" t="s">
        <v>85</v>
      </c>
      <c r="BJ119" s="357" t="s">
        <v>85</v>
      </c>
      <c r="BK119" s="459" t="s">
        <v>85</v>
      </c>
      <c r="BL119" s="357" t="s">
        <v>85</v>
      </c>
      <c r="BM119" s="459" t="s">
        <v>85</v>
      </c>
      <c r="BN119" s="357" t="s">
        <v>84</v>
      </c>
      <c r="BO119" s="357" t="s">
        <v>85</v>
      </c>
      <c r="BP119" s="458"/>
      <c r="BQ119" s="355"/>
    </row>
    <row r="120" spans="1:69" ht="39.6">
      <c r="A120" s="89">
        <v>11</v>
      </c>
      <c r="B120" s="130" t="s">
        <v>1121</v>
      </c>
      <c r="C120" s="90" t="s">
        <v>1293</v>
      </c>
      <c r="D120" s="90" t="s">
        <v>1098</v>
      </c>
      <c r="E120" s="472">
        <f t="shared" si="0"/>
        <v>25200</v>
      </c>
      <c r="F120" s="135" t="s">
        <v>150</v>
      </c>
      <c r="G120" s="92">
        <v>12.6</v>
      </c>
      <c r="H120" s="92" t="s">
        <v>195</v>
      </c>
      <c r="I120" s="93">
        <v>1995</v>
      </c>
      <c r="J120" s="351" t="s">
        <v>84</v>
      </c>
      <c r="K120" s="357" t="s">
        <v>196</v>
      </c>
      <c r="L120" s="352" t="s">
        <v>83</v>
      </c>
      <c r="M120" s="352" t="s">
        <v>199</v>
      </c>
      <c r="N120" s="351" t="s">
        <v>85</v>
      </c>
      <c r="O120" s="351" t="s">
        <v>85</v>
      </c>
      <c r="P120" s="352" t="s">
        <v>1119</v>
      </c>
      <c r="Q120" s="352" t="s">
        <v>1066</v>
      </c>
      <c r="R120" s="352" t="s">
        <v>202</v>
      </c>
      <c r="S120" s="352" t="s">
        <v>1120</v>
      </c>
      <c r="T120" s="351" t="s">
        <v>85</v>
      </c>
      <c r="U120" s="352" t="s">
        <v>919</v>
      </c>
      <c r="V120" s="352" t="s">
        <v>85</v>
      </c>
      <c r="W120" s="351" t="s">
        <v>85</v>
      </c>
      <c r="X120" s="351" t="s">
        <v>85</v>
      </c>
      <c r="Y120" s="351" t="s">
        <v>85</v>
      </c>
      <c r="Z120" s="351" t="s">
        <v>85</v>
      </c>
      <c r="AA120" s="351" t="s">
        <v>85</v>
      </c>
      <c r="AB120" s="351" t="s">
        <v>84</v>
      </c>
      <c r="AC120" s="351"/>
      <c r="AD120" s="352"/>
      <c r="AE120" s="352"/>
      <c r="AF120" s="351" t="s">
        <v>85</v>
      </c>
      <c r="AG120" s="352"/>
      <c r="AH120" s="351" t="s">
        <v>85</v>
      </c>
      <c r="AI120" s="352"/>
      <c r="AJ120" s="352"/>
      <c r="AK120" s="352"/>
      <c r="AL120" s="457"/>
      <c r="AM120" s="357" t="s">
        <v>85</v>
      </c>
      <c r="AN120" s="357"/>
      <c r="AO120" s="357"/>
      <c r="AP120" s="357"/>
      <c r="AQ120" s="357"/>
      <c r="AR120" s="458"/>
      <c r="AS120" s="458"/>
      <c r="AT120" s="458"/>
      <c r="AU120" s="357"/>
      <c r="AV120" s="357"/>
      <c r="AW120" s="357"/>
      <c r="AX120" s="357"/>
      <c r="AY120" s="357"/>
      <c r="AZ120" s="458"/>
      <c r="BA120" s="357" t="s">
        <v>85</v>
      </c>
      <c r="BB120" s="357"/>
      <c r="BC120" s="458"/>
      <c r="BD120" s="458"/>
      <c r="BE120" s="458"/>
      <c r="BF120" s="458"/>
      <c r="BG120" s="458"/>
      <c r="BH120" s="357" t="s">
        <v>85</v>
      </c>
      <c r="BI120" s="357" t="s">
        <v>85</v>
      </c>
      <c r="BJ120" s="357" t="s">
        <v>85</v>
      </c>
      <c r="BK120" s="459" t="s">
        <v>85</v>
      </c>
      <c r="BL120" s="357" t="s">
        <v>85</v>
      </c>
      <c r="BM120" s="459" t="s">
        <v>85</v>
      </c>
      <c r="BN120" s="357" t="s">
        <v>84</v>
      </c>
      <c r="BO120" s="357" t="s">
        <v>85</v>
      </c>
      <c r="BP120" s="458"/>
      <c r="BQ120" s="355"/>
    </row>
    <row r="121" spans="1:69" ht="39.6">
      <c r="A121" s="89">
        <v>12</v>
      </c>
      <c r="B121" s="130" t="s">
        <v>1122</v>
      </c>
      <c r="C121" s="90" t="s">
        <v>1293</v>
      </c>
      <c r="D121" s="90" t="s">
        <v>1098</v>
      </c>
      <c r="E121" s="472">
        <f t="shared" si="0"/>
        <v>16840</v>
      </c>
      <c r="F121" s="135" t="s">
        <v>150</v>
      </c>
      <c r="G121" s="92">
        <v>8.42</v>
      </c>
      <c r="H121" s="92" t="s">
        <v>195</v>
      </c>
      <c r="I121" s="93">
        <v>1995</v>
      </c>
      <c r="J121" s="351" t="s">
        <v>84</v>
      </c>
      <c r="K121" s="357" t="s">
        <v>196</v>
      </c>
      <c r="L121" s="352" t="s">
        <v>83</v>
      </c>
      <c r="M121" s="352" t="s">
        <v>199</v>
      </c>
      <c r="N121" s="351" t="s">
        <v>85</v>
      </c>
      <c r="O121" s="351" t="s">
        <v>85</v>
      </c>
      <c r="P121" s="352" t="s">
        <v>1119</v>
      </c>
      <c r="Q121" s="352" t="s">
        <v>1066</v>
      </c>
      <c r="R121" s="352" t="s">
        <v>202</v>
      </c>
      <c r="S121" s="352" t="s">
        <v>206</v>
      </c>
      <c r="T121" s="351" t="s">
        <v>85</v>
      </c>
      <c r="U121" s="352" t="s">
        <v>919</v>
      </c>
      <c r="V121" s="352" t="s">
        <v>85</v>
      </c>
      <c r="W121" s="351" t="s">
        <v>85</v>
      </c>
      <c r="X121" s="351" t="s">
        <v>85</v>
      </c>
      <c r="Y121" s="351" t="s">
        <v>85</v>
      </c>
      <c r="Z121" s="351" t="s">
        <v>85</v>
      </c>
      <c r="AA121" s="351" t="s">
        <v>85</v>
      </c>
      <c r="AB121" s="351" t="s">
        <v>84</v>
      </c>
      <c r="AC121" s="351"/>
      <c r="AD121" s="352"/>
      <c r="AE121" s="352"/>
      <c r="AF121" s="351" t="s">
        <v>85</v>
      </c>
      <c r="AG121" s="352"/>
      <c r="AH121" s="351" t="s">
        <v>85</v>
      </c>
      <c r="AI121" s="352"/>
      <c r="AJ121" s="352"/>
      <c r="AK121" s="352"/>
      <c r="AL121" s="457"/>
      <c r="AM121" s="357" t="s">
        <v>85</v>
      </c>
      <c r="AN121" s="357"/>
      <c r="AO121" s="357"/>
      <c r="AP121" s="357"/>
      <c r="AQ121" s="357"/>
      <c r="AR121" s="458"/>
      <c r="AS121" s="458"/>
      <c r="AT121" s="458"/>
      <c r="AU121" s="357"/>
      <c r="AV121" s="357"/>
      <c r="AW121" s="357"/>
      <c r="AX121" s="357"/>
      <c r="AY121" s="357"/>
      <c r="AZ121" s="458"/>
      <c r="BA121" s="357" t="s">
        <v>85</v>
      </c>
      <c r="BB121" s="357"/>
      <c r="BC121" s="458"/>
      <c r="BD121" s="458"/>
      <c r="BE121" s="458"/>
      <c r="BF121" s="458"/>
      <c r="BG121" s="458"/>
      <c r="BH121" s="357" t="s">
        <v>85</v>
      </c>
      <c r="BI121" s="357" t="s">
        <v>85</v>
      </c>
      <c r="BJ121" s="357" t="s">
        <v>85</v>
      </c>
      <c r="BK121" s="459" t="s">
        <v>85</v>
      </c>
      <c r="BL121" s="357" t="s">
        <v>85</v>
      </c>
      <c r="BM121" s="459" t="s">
        <v>85</v>
      </c>
      <c r="BN121" s="357" t="s">
        <v>84</v>
      </c>
      <c r="BO121" s="357" t="s">
        <v>85</v>
      </c>
      <c r="BP121" s="458"/>
      <c r="BQ121" s="355"/>
    </row>
    <row r="122" spans="1:69" ht="39.6">
      <c r="A122" s="89">
        <v>13</v>
      </c>
      <c r="B122" s="130" t="s">
        <v>1122</v>
      </c>
      <c r="C122" s="90" t="s">
        <v>1293</v>
      </c>
      <c r="D122" s="90" t="s">
        <v>1098</v>
      </c>
      <c r="E122" s="472">
        <f t="shared" si="0"/>
        <v>37320</v>
      </c>
      <c r="F122" s="135" t="s">
        <v>150</v>
      </c>
      <c r="G122" s="92">
        <v>18.66</v>
      </c>
      <c r="H122" s="92" t="s">
        <v>195</v>
      </c>
      <c r="I122" s="93">
        <v>1995</v>
      </c>
      <c r="J122" s="351" t="s">
        <v>84</v>
      </c>
      <c r="K122" s="357" t="s">
        <v>196</v>
      </c>
      <c r="L122" s="352" t="s">
        <v>83</v>
      </c>
      <c r="M122" s="352" t="s">
        <v>199</v>
      </c>
      <c r="N122" s="351" t="s">
        <v>85</v>
      </c>
      <c r="O122" s="351" t="s">
        <v>85</v>
      </c>
      <c r="P122" s="352" t="s">
        <v>1119</v>
      </c>
      <c r="Q122" s="352" t="s">
        <v>1066</v>
      </c>
      <c r="R122" s="352" t="s">
        <v>202</v>
      </c>
      <c r="S122" s="352" t="s">
        <v>206</v>
      </c>
      <c r="T122" s="351" t="s">
        <v>85</v>
      </c>
      <c r="U122" s="352" t="s">
        <v>919</v>
      </c>
      <c r="V122" s="352" t="s">
        <v>85</v>
      </c>
      <c r="W122" s="351" t="s">
        <v>85</v>
      </c>
      <c r="X122" s="351" t="s">
        <v>85</v>
      </c>
      <c r="Y122" s="351" t="s">
        <v>85</v>
      </c>
      <c r="Z122" s="351" t="s">
        <v>85</v>
      </c>
      <c r="AA122" s="351" t="s">
        <v>85</v>
      </c>
      <c r="AB122" s="351" t="s">
        <v>84</v>
      </c>
      <c r="AC122" s="351"/>
      <c r="AD122" s="352"/>
      <c r="AE122" s="352"/>
      <c r="AF122" s="351" t="s">
        <v>85</v>
      </c>
      <c r="AG122" s="352"/>
      <c r="AH122" s="351" t="s">
        <v>85</v>
      </c>
      <c r="AI122" s="352"/>
      <c r="AJ122" s="352"/>
      <c r="AK122" s="352"/>
      <c r="AL122" s="457"/>
      <c r="AM122" s="357" t="s">
        <v>85</v>
      </c>
      <c r="AN122" s="357"/>
      <c r="AO122" s="357"/>
      <c r="AP122" s="357"/>
      <c r="AQ122" s="357"/>
      <c r="AR122" s="458"/>
      <c r="AS122" s="458"/>
      <c r="AT122" s="458"/>
      <c r="AU122" s="357"/>
      <c r="AV122" s="357"/>
      <c r="AW122" s="357"/>
      <c r="AX122" s="357"/>
      <c r="AY122" s="357"/>
      <c r="AZ122" s="458"/>
      <c r="BA122" s="357" t="s">
        <v>85</v>
      </c>
      <c r="BB122" s="357"/>
      <c r="BC122" s="458"/>
      <c r="BD122" s="458"/>
      <c r="BE122" s="458"/>
      <c r="BF122" s="458"/>
      <c r="BG122" s="458"/>
      <c r="BH122" s="357" t="s">
        <v>85</v>
      </c>
      <c r="BI122" s="357" t="s">
        <v>85</v>
      </c>
      <c r="BJ122" s="357" t="s">
        <v>85</v>
      </c>
      <c r="BK122" s="459" t="s">
        <v>85</v>
      </c>
      <c r="BL122" s="357" t="s">
        <v>85</v>
      </c>
      <c r="BM122" s="459" t="s">
        <v>85</v>
      </c>
      <c r="BN122" s="357" t="s">
        <v>84</v>
      </c>
      <c r="BO122" s="357" t="s">
        <v>85</v>
      </c>
      <c r="BP122" s="458"/>
      <c r="BQ122" s="355"/>
    </row>
    <row r="123" spans="1:69" ht="46.8" customHeight="1">
      <c r="A123" s="89">
        <v>14</v>
      </c>
      <c r="B123" s="99" t="s">
        <v>1299</v>
      </c>
      <c r="C123" s="90" t="s">
        <v>1368</v>
      </c>
      <c r="D123" s="90" t="s">
        <v>1098</v>
      </c>
      <c r="E123" s="475">
        <v>1988062.41</v>
      </c>
      <c r="F123" s="101" t="s">
        <v>125</v>
      </c>
      <c r="G123" s="138">
        <v>220.24</v>
      </c>
      <c r="H123" s="92" t="s">
        <v>195</v>
      </c>
      <c r="I123" s="93">
        <v>2024</v>
      </c>
      <c r="J123" s="351" t="s">
        <v>85</v>
      </c>
      <c r="K123" s="357" t="s">
        <v>196</v>
      </c>
      <c r="L123" s="352" t="s">
        <v>83</v>
      </c>
      <c r="M123" s="352" t="s">
        <v>199</v>
      </c>
      <c r="N123" s="351" t="s">
        <v>84</v>
      </c>
      <c r="O123" s="351" t="s">
        <v>85</v>
      </c>
      <c r="P123" s="352" t="s">
        <v>1294</v>
      </c>
      <c r="Q123" s="352" t="s">
        <v>1295</v>
      </c>
      <c r="R123" s="352" t="s">
        <v>202</v>
      </c>
      <c r="S123" s="352" t="s">
        <v>1296</v>
      </c>
      <c r="T123" s="351" t="s">
        <v>85</v>
      </c>
      <c r="U123" s="352" t="s">
        <v>1144</v>
      </c>
      <c r="V123" s="352" t="s">
        <v>1297</v>
      </c>
      <c r="W123" s="351" t="s">
        <v>85</v>
      </c>
      <c r="X123" s="351" t="s">
        <v>84</v>
      </c>
      <c r="Y123" s="351" t="s">
        <v>85</v>
      </c>
      <c r="Z123" s="351" t="s">
        <v>84</v>
      </c>
      <c r="AA123" s="351" t="s">
        <v>84</v>
      </c>
      <c r="AB123" s="351" t="s">
        <v>85</v>
      </c>
      <c r="AC123" s="351"/>
      <c r="AD123" s="352"/>
      <c r="AE123" s="352"/>
      <c r="AF123" s="351" t="s">
        <v>85</v>
      </c>
      <c r="AG123" s="352"/>
      <c r="AH123" s="351" t="s">
        <v>85</v>
      </c>
      <c r="AI123" s="352"/>
      <c r="AJ123" s="352"/>
      <c r="AK123" s="352"/>
      <c r="AL123" s="457"/>
      <c r="AM123" s="357" t="s">
        <v>85</v>
      </c>
      <c r="AN123" s="357"/>
      <c r="AO123" s="357"/>
      <c r="AP123" s="357"/>
      <c r="AQ123" s="357"/>
      <c r="AR123" s="458"/>
      <c r="AS123" s="458"/>
      <c r="AT123" s="458"/>
      <c r="AU123" s="357"/>
      <c r="AV123" s="357"/>
      <c r="AW123" s="357"/>
      <c r="AX123" s="357"/>
      <c r="AY123" s="357"/>
      <c r="AZ123" s="458"/>
      <c r="BA123" s="357" t="s">
        <v>84</v>
      </c>
      <c r="BB123" s="357" t="s">
        <v>84</v>
      </c>
      <c r="BC123" s="458" t="s">
        <v>84</v>
      </c>
      <c r="BD123" s="458"/>
      <c r="BE123" s="458"/>
      <c r="BF123" s="458"/>
      <c r="BG123" s="458"/>
      <c r="BH123" s="357" t="s">
        <v>85</v>
      </c>
      <c r="BI123" s="357" t="s">
        <v>85</v>
      </c>
      <c r="BJ123" s="357" t="s">
        <v>85</v>
      </c>
      <c r="BK123" s="459" t="s">
        <v>85</v>
      </c>
      <c r="BL123" s="357" t="s">
        <v>85</v>
      </c>
      <c r="BM123" s="459" t="s">
        <v>85</v>
      </c>
      <c r="BN123" s="357" t="s">
        <v>84</v>
      </c>
      <c r="BO123" s="357" t="s">
        <v>85</v>
      </c>
      <c r="BP123" s="458"/>
      <c r="BQ123" s="353" t="s">
        <v>1298</v>
      </c>
    </row>
    <row r="124" spans="1:69" ht="46.2" customHeight="1">
      <c r="A124" s="89">
        <v>15</v>
      </c>
      <c r="B124" s="99" t="s">
        <v>1299</v>
      </c>
      <c r="C124" s="90" t="s">
        <v>1367</v>
      </c>
      <c r="D124" s="90" t="s">
        <v>1098</v>
      </c>
      <c r="E124" s="475">
        <v>1988062.41</v>
      </c>
      <c r="F124" s="101" t="s">
        <v>125</v>
      </c>
      <c r="G124" s="138">
        <v>220.24</v>
      </c>
      <c r="H124" s="92"/>
      <c r="I124" s="93">
        <v>2024</v>
      </c>
      <c r="J124" s="351" t="s">
        <v>85</v>
      </c>
      <c r="K124" s="357" t="s">
        <v>196</v>
      </c>
      <c r="L124" s="352" t="s">
        <v>83</v>
      </c>
      <c r="M124" s="352" t="s">
        <v>199</v>
      </c>
      <c r="N124" s="351" t="s">
        <v>84</v>
      </c>
      <c r="O124" s="351" t="s">
        <v>85</v>
      </c>
      <c r="P124" s="352" t="s">
        <v>1294</v>
      </c>
      <c r="Q124" s="352" t="s">
        <v>1295</v>
      </c>
      <c r="R124" s="352" t="s">
        <v>202</v>
      </c>
      <c r="S124" s="352" t="s">
        <v>1296</v>
      </c>
      <c r="T124" s="351" t="s">
        <v>85</v>
      </c>
      <c r="U124" s="352" t="s">
        <v>1144</v>
      </c>
      <c r="V124" s="352" t="s">
        <v>1297</v>
      </c>
      <c r="W124" s="351" t="s">
        <v>85</v>
      </c>
      <c r="X124" s="351" t="s">
        <v>84</v>
      </c>
      <c r="Y124" s="351" t="s">
        <v>85</v>
      </c>
      <c r="Z124" s="351" t="s">
        <v>84</v>
      </c>
      <c r="AA124" s="351" t="s">
        <v>84</v>
      </c>
      <c r="AB124" s="351" t="s">
        <v>85</v>
      </c>
      <c r="AC124" s="351"/>
      <c r="AD124" s="352"/>
      <c r="AE124" s="352"/>
      <c r="AF124" s="351" t="s">
        <v>85</v>
      </c>
      <c r="AG124" s="352"/>
      <c r="AH124" s="351" t="s">
        <v>85</v>
      </c>
      <c r="AI124" s="352"/>
      <c r="AJ124" s="352"/>
      <c r="AK124" s="352"/>
      <c r="AL124" s="457"/>
      <c r="AM124" s="357" t="s">
        <v>85</v>
      </c>
      <c r="AN124" s="357"/>
      <c r="AO124" s="357"/>
      <c r="AP124" s="357"/>
      <c r="AQ124" s="357"/>
      <c r="AR124" s="458"/>
      <c r="AS124" s="458"/>
      <c r="AT124" s="458"/>
      <c r="AU124" s="357"/>
      <c r="AV124" s="357"/>
      <c r="AW124" s="357"/>
      <c r="AX124" s="357"/>
      <c r="AY124" s="357"/>
      <c r="AZ124" s="458"/>
      <c r="BA124" s="357" t="s">
        <v>84</v>
      </c>
      <c r="BB124" s="357" t="s">
        <v>84</v>
      </c>
      <c r="BC124" s="458" t="s">
        <v>84</v>
      </c>
      <c r="BD124" s="458"/>
      <c r="BE124" s="458"/>
      <c r="BF124" s="458"/>
      <c r="BG124" s="458"/>
      <c r="BH124" s="357" t="s">
        <v>85</v>
      </c>
      <c r="BI124" s="357" t="s">
        <v>85</v>
      </c>
      <c r="BJ124" s="357" t="s">
        <v>85</v>
      </c>
      <c r="BK124" s="459" t="s">
        <v>85</v>
      </c>
      <c r="BL124" s="357" t="s">
        <v>85</v>
      </c>
      <c r="BM124" s="459" t="s">
        <v>85</v>
      </c>
      <c r="BN124" s="357" t="s">
        <v>84</v>
      </c>
      <c r="BO124" s="357" t="s">
        <v>85</v>
      </c>
      <c r="BP124" s="458"/>
      <c r="BQ124" s="353" t="s">
        <v>1298</v>
      </c>
    </row>
    <row r="125" spans="1:69" ht="46.2" customHeight="1">
      <c r="A125" s="89">
        <v>16</v>
      </c>
      <c r="B125" s="99" t="s">
        <v>1366</v>
      </c>
      <c r="C125" s="90" t="s">
        <v>1365</v>
      </c>
      <c r="D125" s="90"/>
      <c r="E125" s="476">
        <v>258955.59</v>
      </c>
      <c r="F125" s="101" t="s">
        <v>125</v>
      </c>
      <c r="G125" s="354"/>
      <c r="H125" s="92"/>
      <c r="I125" s="93"/>
      <c r="J125" s="351"/>
      <c r="K125" s="357"/>
      <c r="L125" s="352"/>
      <c r="M125" s="352"/>
      <c r="N125" s="351"/>
      <c r="O125" s="351"/>
      <c r="P125" s="352"/>
      <c r="Q125" s="352"/>
      <c r="R125" s="352"/>
      <c r="S125" s="352"/>
      <c r="T125" s="351"/>
      <c r="U125" s="352"/>
      <c r="V125" s="352"/>
      <c r="W125" s="351"/>
      <c r="X125" s="351"/>
      <c r="Y125" s="351"/>
      <c r="Z125" s="351"/>
      <c r="AA125" s="351"/>
      <c r="AB125" s="351"/>
      <c r="AC125" s="351"/>
      <c r="AD125" s="352"/>
      <c r="AE125" s="352"/>
      <c r="AF125" s="351"/>
      <c r="AG125" s="352"/>
      <c r="AH125" s="351"/>
      <c r="AI125" s="352"/>
      <c r="AJ125" s="352"/>
      <c r="AK125" s="352"/>
      <c r="AL125" s="457"/>
      <c r="AM125" s="357"/>
      <c r="AN125" s="357"/>
      <c r="AO125" s="357"/>
      <c r="AP125" s="357"/>
      <c r="AQ125" s="357"/>
      <c r="AR125" s="458"/>
      <c r="AS125" s="458"/>
      <c r="AT125" s="458"/>
      <c r="AU125" s="357"/>
      <c r="AV125" s="357"/>
      <c r="AW125" s="357"/>
      <c r="AX125" s="357"/>
      <c r="AY125" s="357"/>
      <c r="AZ125" s="458"/>
      <c r="BA125" s="357"/>
      <c r="BB125" s="357"/>
      <c r="BC125" s="458"/>
      <c r="BD125" s="458"/>
      <c r="BE125" s="458"/>
      <c r="BF125" s="458"/>
      <c r="BG125" s="458"/>
      <c r="BH125" s="357"/>
      <c r="BI125" s="357"/>
      <c r="BJ125" s="357"/>
      <c r="BK125" s="459"/>
      <c r="BL125" s="357"/>
      <c r="BM125" s="459"/>
      <c r="BN125" s="357"/>
      <c r="BO125" s="357"/>
      <c r="BP125" s="458"/>
      <c r="BQ125" s="353"/>
    </row>
    <row r="126" spans="1:69" ht="34.799999999999997" customHeight="1">
      <c r="A126" s="89">
        <v>17</v>
      </c>
      <c r="B126" s="130" t="s">
        <v>1123</v>
      </c>
      <c r="C126" s="90" t="s">
        <v>1132</v>
      </c>
      <c r="D126" s="90"/>
      <c r="E126" s="476">
        <v>348989.32</v>
      </c>
      <c r="F126" s="101" t="s">
        <v>125</v>
      </c>
      <c r="G126" s="92"/>
      <c r="H126" s="92"/>
      <c r="I126" s="299">
        <v>2018</v>
      </c>
      <c r="J126" s="93" t="s">
        <v>84</v>
      </c>
      <c r="K126" s="93" t="s">
        <v>196</v>
      </c>
      <c r="L126" s="90"/>
      <c r="M126" s="90"/>
      <c r="N126" s="93"/>
      <c r="O126" s="93"/>
      <c r="P126" s="90"/>
      <c r="Q126" s="90"/>
      <c r="R126" s="90"/>
      <c r="S126" s="90"/>
      <c r="T126" s="93"/>
      <c r="U126" s="90"/>
      <c r="V126" s="90"/>
      <c r="W126" s="93"/>
      <c r="X126" s="93"/>
      <c r="Y126" s="93"/>
      <c r="Z126" s="93"/>
      <c r="AA126" s="93"/>
      <c r="AB126" s="93"/>
      <c r="AC126" s="93"/>
      <c r="AD126" s="90"/>
      <c r="AE126" s="90"/>
      <c r="AF126" s="93"/>
      <c r="AG126" s="90"/>
      <c r="AH126" s="93"/>
      <c r="AI126" s="90"/>
      <c r="AJ126" s="90"/>
      <c r="AK126" s="90"/>
      <c r="AL126" s="91"/>
      <c r="AM126" s="93"/>
      <c r="AN126" s="93"/>
      <c r="AO126" s="93"/>
      <c r="AP126" s="93"/>
      <c r="AQ126" s="93"/>
      <c r="AR126" s="90"/>
      <c r="AS126" s="90"/>
      <c r="AT126" s="90"/>
      <c r="AU126" s="93"/>
      <c r="AV126" s="93"/>
      <c r="AW126" s="93"/>
      <c r="AX126" s="93"/>
      <c r="AY126" s="93"/>
      <c r="AZ126" s="90"/>
      <c r="BA126" s="93"/>
      <c r="BB126" s="93"/>
      <c r="BC126" s="90"/>
      <c r="BD126" s="90"/>
      <c r="BE126" s="90"/>
      <c r="BF126" s="90"/>
      <c r="BG126" s="90"/>
      <c r="BH126" s="93"/>
      <c r="BI126" s="93"/>
      <c r="BJ126" s="93"/>
      <c r="BK126" s="94"/>
      <c r="BL126" s="93"/>
      <c r="BM126" s="94"/>
      <c r="BN126" s="93"/>
      <c r="BO126" s="93"/>
      <c r="BP126" s="90"/>
      <c r="BQ126" s="154" t="s">
        <v>1124</v>
      </c>
    </row>
    <row r="127" spans="1:69" ht="33" customHeight="1">
      <c r="A127" s="89">
        <v>18</v>
      </c>
      <c r="B127" s="99" t="s">
        <v>1125</v>
      </c>
      <c r="C127" s="90" t="s">
        <v>1132</v>
      </c>
      <c r="D127" s="90"/>
      <c r="E127" s="476">
        <v>364716</v>
      </c>
      <c r="F127" s="101" t="s">
        <v>125</v>
      </c>
      <c r="G127" s="92"/>
      <c r="H127" s="92"/>
      <c r="I127" s="93">
        <v>2020</v>
      </c>
      <c r="J127" s="93" t="s">
        <v>84</v>
      </c>
      <c r="K127" s="93" t="s">
        <v>196</v>
      </c>
      <c r="L127" s="90"/>
      <c r="M127" s="90"/>
      <c r="N127" s="93"/>
      <c r="O127" s="93"/>
      <c r="P127" s="90"/>
      <c r="Q127" s="90"/>
      <c r="R127" s="90"/>
      <c r="S127" s="90"/>
      <c r="T127" s="93"/>
      <c r="U127" s="90"/>
      <c r="V127" s="90"/>
      <c r="W127" s="93"/>
      <c r="X127" s="93"/>
      <c r="Y127" s="93"/>
      <c r="Z127" s="93"/>
      <c r="AA127" s="93"/>
      <c r="AB127" s="93"/>
      <c r="AC127" s="93"/>
      <c r="AD127" s="90"/>
      <c r="AE127" s="90"/>
      <c r="AF127" s="93"/>
      <c r="AG127" s="90"/>
      <c r="AH127" s="93"/>
      <c r="AI127" s="90"/>
      <c r="AJ127" s="90"/>
      <c r="AK127" s="90"/>
      <c r="AL127" s="91"/>
      <c r="AM127" s="93"/>
      <c r="AN127" s="93"/>
      <c r="AO127" s="93"/>
      <c r="AP127" s="93"/>
      <c r="AQ127" s="93"/>
      <c r="AR127" s="90"/>
      <c r="AS127" s="90"/>
      <c r="AT127" s="90"/>
      <c r="AU127" s="93"/>
      <c r="AV127" s="93"/>
      <c r="AW127" s="93"/>
      <c r="AX127" s="93"/>
      <c r="AY127" s="93"/>
      <c r="AZ127" s="90"/>
      <c r="BA127" s="93"/>
      <c r="BB127" s="93"/>
      <c r="BC127" s="90"/>
      <c r="BD127" s="90"/>
      <c r="BE127" s="90"/>
      <c r="BF127" s="90"/>
      <c r="BG127" s="90"/>
      <c r="BH127" s="93"/>
      <c r="BI127" s="93"/>
      <c r="BJ127" s="93"/>
      <c r="BK127" s="94"/>
      <c r="BL127" s="93"/>
      <c r="BM127" s="94"/>
      <c r="BN127" s="93"/>
      <c r="BO127" s="93"/>
      <c r="BP127" s="90"/>
      <c r="BQ127" s="154" t="s">
        <v>1126</v>
      </c>
    </row>
    <row r="128" spans="1:69" ht="22.2" customHeight="1">
      <c r="A128" s="125" t="s">
        <v>127</v>
      </c>
      <c r="B128" s="126" t="s">
        <v>113</v>
      </c>
      <c r="C128" s="90"/>
      <c r="D128" s="90"/>
      <c r="E128" s="90"/>
      <c r="F128" s="90"/>
      <c r="G128" s="93"/>
      <c r="H128" s="377"/>
      <c r="I128" s="377"/>
    </row>
    <row r="129" spans="1:69" ht="26.4">
      <c r="A129" s="20">
        <v>1</v>
      </c>
      <c r="B129" s="294" t="s">
        <v>1127</v>
      </c>
      <c r="C129" s="90" t="s">
        <v>1131</v>
      </c>
      <c r="D129" s="310"/>
      <c r="E129" s="477">
        <v>313159.43</v>
      </c>
      <c r="F129" s="101" t="s">
        <v>125</v>
      </c>
      <c r="G129" s="95"/>
      <c r="H129" s="95"/>
      <c r="I129" s="21">
        <v>1992</v>
      </c>
    </row>
    <row r="130" spans="1:69" ht="26.4">
      <c r="A130" s="20">
        <v>2</v>
      </c>
      <c r="B130" s="294" t="s">
        <v>1128</v>
      </c>
      <c r="C130" s="90" t="s">
        <v>1131</v>
      </c>
      <c r="D130" s="310"/>
      <c r="E130" s="477">
        <v>4916.62</v>
      </c>
      <c r="F130" s="101" t="s">
        <v>125</v>
      </c>
      <c r="G130" s="95"/>
      <c r="H130" s="95"/>
      <c r="I130" s="21">
        <v>1995</v>
      </c>
    </row>
    <row r="131" spans="1:69" ht="26.4">
      <c r="A131" s="20">
        <v>10</v>
      </c>
      <c r="B131" s="294" t="s">
        <v>1129</v>
      </c>
      <c r="C131" s="90" t="s">
        <v>1131</v>
      </c>
      <c r="D131" s="310"/>
      <c r="E131" s="477">
        <v>177058.52</v>
      </c>
      <c r="F131" s="101" t="s">
        <v>125</v>
      </c>
      <c r="G131" s="95"/>
      <c r="H131" s="95"/>
      <c r="I131" s="21">
        <v>2009</v>
      </c>
    </row>
    <row r="132" spans="1:69" ht="26.4">
      <c r="A132" s="20">
        <v>11</v>
      </c>
      <c r="B132" s="294" t="s">
        <v>1130</v>
      </c>
      <c r="C132" s="90" t="s">
        <v>1131</v>
      </c>
      <c r="D132" s="310"/>
      <c r="E132" s="477">
        <v>11124.07</v>
      </c>
      <c r="F132" s="101" t="s">
        <v>125</v>
      </c>
      <c r="G132" s="95"/>
      <c r="H132" s="95"/>
      <c r="I132" s="21">
        <v>2020</v>
      </c>
    </row>
    <row r="133" spans="1:69" ht="29.4" customHeight="1">
      <c r="A133" s="142" t="s">
        <v>128</v>
      </c>
      <c r="B133" s="143" t="s">
        <v>78</v>
      </c>
      <c r="C133" s="144"/>
      <c r="D133" s="145"/>
      <c r="E133" s="469">
        <v>1149785.52</v>
      </c>
      <c r="F133" s="101" t="s">
        <v>125</v>
      </c>
      <c r="G133" s="15"/>
      <c r="H133" s="15"/>
      <c r="I133" s="15"/>
    </row>
    <row r="134" spans="1:69" ht="41.4" customHeight="1">
      <c r="A134" s="95"/>
      <c r="B134" s="76" t="s">
        <v>1133</v>
      </c>
      <c r="C134" s="141"/>
      <c r="D134" s="141"/>
      <c r="E134" s="467">
        <v>41818.6</v>
      </c>
      <c r="F134" s="100" t="s">
        <v>125</v>
      </c>
      <c r="G134" s="15"/>
      <c r="H134" s="15"/>
      <c r="I134" s="15"/>
    </row>
    <row r="137" spans="1:69" ht="30.6" customHeight="1">
      <c r="A137" s="96">
        <v>7</v>
      </c>
      <c r="B137" s="277" t="s">
        <v>283</v>
      </c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  <c r="BO137" s="15"/>
      <c r="BP137" s="15"/>
      <c r="BQ137" s="15"/>
    </row>
    <row r="138" spans="1:69" ht="13.8" customHeight="1">
      <c r="A138" s="493" t="s">
        <v>0</v>
      </c>
      <c r="B138" s="493" t="s">
        <v>31</v>
      </c>
      <c r="C138" s="493" t="s">
        <v>14</v>
      </c>
      <c r="D138" s="493" t="s">
        <v>1405</v>
      </c>
      <c r="E138" s="495" t="s">
        <v>1386</v>
      </c>
      <c r="F138" s="496"/>
      <c r="G138" s="493" t="s">
        <v>32</v>
      </c>
      <c r="H138" s="493" t="s">
        <v>33</v>
      </c>
      <c r="I138" s="493" t="s">
        <v>34</v>
      </c>
      <c r="J138" s="493" t="s">
        <v>149</v>
      </c>
      <c r="K138" s="493" t="s">
        <v>142</v>
      </c>
      <c r="L138" s="500" t="s">
        <v>35</v>
      </c>
      <c r="M138" s="500"/>
      <c r="N138" s="500"/>
      <c r="O138" s="500"/>
      <c r="P138" s="501" t="s">
        <v>36</v>
      </c>
      <c r="Q138" s="502"/>
      <c r="R138" s="502"/>
      <c r="S138" s="503"/>
      <c r="T138" s="493" t="s">
        <v>37</v>
      </c>
      <c r="U138" s="493" t="s">
        <v>38</v>
      </c>
      <c r="V138" s="493" t="s">
        <v>114</v>
      </c>
      <c r="W138" s="493" t="s">
        <v>39</v>
      </c>
      <c r="X138" s="493" t="s">
        <v>40</v>
      </c>
      <c r="Y138" s="493" t="s">
        <v>41</v>
      </c>
      <c r="Z138" s="493" t="s">
        <v>42</v>
      </c>
      <c r="AA138" s="493" t="s">
        <v>88</v>
      </c>
      <c r="AB138" s="501" t="s">
        <v>115</v>
      </c>
      <c r="AC138" s="502"/>
      <c r="AD138" s="502"/>
      <c r="AE138" s="502"/>
      <c r="AF138" s="502"/>
      <c r="AG138" s="503"/>
      <c r="AH138" s="501" t="s">
        <v>116</v>
      </c>
      <c r="AI138" s="502"/>
      <c r="AJ138" s="502"/>
      <c r="AK138" s="502"/>
      <c r="AL138" s="503"/>
      <c r="AM138" s="501" t="s">
        <v>3</v>
      </c>
      <c r="AN138" s="502"/>
      <c r="AO138" s="502"/>
      <c r="AP138" s="502"/>
      <c r="AQ138" s="502"/>
      <c r="AR138" s="502"/>
      <c r="AS138" s="502"/>
      <c r="AT138" s="502"/>
      <c r="AU138" s="502"/>
      <c r="AV138" s="502"/>
      <c r="AW138" s="502"/>
      <c r="AX138" s="502"/>
      <c r="AY138" s="502"/>
      <c r="AZ138" s="503"/>
      <c r="BA138" s="501" t="s">
        <v>43</v>
      </c>
      <c r="BB138" s="502"/>
      <c r="BC138" s="502"/>
      <c r="BD138" s="502"/>
      <c r="BE138" s="502"/>
      <c r="BF138" s="502"/>
      <c r="BG138" s="502"/>
      <c r="BH138" s="502"/>
      <c r="BI138" s="502"/>
      <c r="BJ138" s="502"/>
      <c r="BK138" s="502"/>
      <c r="BL138" s="502"/>
      <c r="BM138" s="502"/>
      <c r="BN138" s="502"/>
      <c r="BO138" s="502"/>
      <c r="BP138" s="503"/>
      <c r="BQ138" s="493" t="s">
        <v>881</v>
      </c>
    </row>
    <row r="139" spans="1:69" ht="62.4" customHeight="1">
      <c r="A139" s="494"/>
      <c r="B139" s="494"/>
      <c r="C139" s="494"/>
      <c r="D139" s="494"/>
      <c r="E139" s="497"/>
      <c r="F139" s="498"/>
      <c r="G139" s="494"/>
      <c r="H139" s="494"/>
      <c r="I139" s="494"/>
      <c r="J139" s="494"/>
      <c r="K139" s="494"/>
      <c r="L139" s="52" t="s">
        <v>44</v>
      </c>
      <c r="M139" s="52" t="s">
        <v>45</v>
      </c>
      <c r="N139" s="52" t="s">
        <v>46</v>
      </c>
      <c r="O139" s="52" t="s">
        <v>47</v>
      </c>
      <c r="P139" s="52" t="s">
        <v>48</v>
      </c>
      <c r="Q139" s="52" t="s">
        <v>49</v>
      </c>
      <c r="R139" s="52" t="s">
        <v>50</v>
      </c>
      <c r="S139" s="52" t="s">
        <v>51</v>
      </c>
      <c r="T139" s="494"/>
      <c r="U139" s="494"/>
      <c r="V139" s="494"/>
      <c r="W139" s="494"/>
      <c r="X139" s="494"/>
      <c r="Y139" s="494"/>
      <c r="Z139" s="494"/>
      <c r="AA139" s="494"/>
      <c r="AB139" s="53" t="s">
        <v>15</v>
      </c>
      <c r="AC139" s="53" t="s">
        <v>89</v>
      </c>
      <c r="AD139" s="53" t="s">
        <v>90</v>
      </c>
      <c r="AE139" s="53" t="s">
        <v>52</v>
      </c>
      <c r="AF139" s="53" t="s">
        <v>53</v>
      </c>
      <c r="AG139" s="53" t="s">
        <v>54</v>
      </c>
      <c r="AH139" s="53" t="s">
        <v>55</v>
      </c>
      <c r="AI139" s="53" t="s">
        <v>91</v>
      </c>
      <c r="AJ139" s="53" t="s">
        <v>16</v>
      </c>
      <c r="AK139" s="53" t="s">
        <v>143</v>
      </c>
      <c r="AL139" s="53" t="s">
        <v>86</v>
      </c>
      <c r="AM139" s="52" t="s">
        <v>56</v>
      </c>
      <c r="AN139" s="52" t="s">
        <v>57</v>
      </c>
      <c r="AO139" s="52" t="s">
        <v>58</v>
      </c>
      <c r="AP139" s="52" t="s">
        <v>59</v>
      </c>
      <c r="AQ139" s="52" t="s">
        <v>60</v>
      </c>
      <c r="AR139" s="52" t="s">
        <v>151</v>
      </c>
      <c r="AS139" s="52" t="s">
        <v>152</v>
      </c>
      <c r="AT139" s="52" t="s">
        <v>153</v>
      </c>
      <c r="AU139" s="52" t="s">
        <v>7</v>
      </c>
      <c r="AV139" s="52" t="s">
        <v>8</v>
      </c>
      <c r="AW139" s="52" t="s">
        <v>9</v>
      </c>
      <c r="AX139" s="52" t="s">
        <v>61</v>
      </c>
      <c r="AY139" s="52" t="s">
        <v>10</v>
      </c>
      <c r="AZ139" s="52" t="s">
        <v>11</v>
      </c>
      <c r="BA139" s="52" t="s">
        <v>12</v>
      </c>
      <c r="BB139" s="52" t="s">
        <v>6</v>
      </c>
      <c r="BC139" s="52" t="s">
        <v>154</v>
      </c>
      <c r="BD139" s="52" t="s">
        <v>155</v>
      </c>
      <c r="BE139" s="52" t="s">
        <v>156</v>
      </c>
      <c r="BF139" s="52" t="s">
        <v>157</v>
      </c>
      <c r="BG139" s="52" t="s">
        <v>158</v>
      </c>
      <c r="BH139" s="52" t="s">
        <v>62</v>
      </c>
      <c r="BI139" s="52" t="s">
        <v>63</v>
      </c>
      <c r="BJ139" s="52" t="s">
        <v>64</v>
      </c>
      <c r="BK139" s="52" t="s">
        <v>159</v>
      </c>
      <c r="BL139" s="52" t="s">
        <v>65</v>
      </c>
      <c r="BM139" s="52" t="s">
        <v>160</v>
      </c>
      <c r="BN139" s="52" t="s">
        <v>66</v>
      </c>
      <c r="BO139" s="52" t="s">
        <v>67</v>
      </c>
      <c r="BP139" s="52" t="s">
        <v>11</v>
      </c>
      <c r="BQ139" s="494"/>
    </row>
    <row r="140" spans="1:69" ht="18" customHeight="1">
      <c r="A140" s="123" t="s">
        <v>126</v>
      </c>
      <c r="B140" s="124" t="s">
        <v>112</v>
      </c>
      <c r="C140" s="389"/>
      <c r="D140" s="389"/>
      <c r="E140" s="389"/>
      <c r="F140" s="90"/>
      <c r="G140" s="390"/>
      <c r="H140" s="380"/>
      <c r="I140" s="380"/>
      <c r="J140" s="380"/>
      <c r="K140" s="380"/>
      <c r="L140" s="324"/>
      <c r="M140" s="324"/>
      <c r="N140" s="324"/>
      <c r="O140" s="324"/>
      <c r="P140" s="324"/>
      <c r="Q140" s="324"/>
      <c r="R140" s="324"/>
      <c r="S140" s="324"/>
      <c r="T140" s="380"/>
      <c r="U140" s="380"/>
      <c r="V140" s="380"/>
      <c r="W140" s="380"/>
      <c r="X140" s="380"/>
      <c r="Y140" s="380"/>
      <c r="Z140" s="380"/>
      <c r="AA140" s="380"/>
      <c r="AB140" s="380"/>
      <c r="AC140" s="380"/>
      <c r="AD140" s="380"/>
      <c r="AE140" s="380"/>
      <c r="AF140" s="380"/>
      <c r="AG140" s="380"/>
      <c r="AH140" s="380"/>
      <c r="AI140" s="380"/>
      <c r="AJ140" s="380"/>
      <c r="AK140" s="380"/>
      <c r="AL140" s="380"/>
      <c r="AM140" s="391"/>
      <c r="AN140" s="391"/>
      <c r="AO140" s="391"/>
      <c r="AP140" s="391"/>
      <c r="AQ140" s="391"/>
      <c r="AR140" s="391"/>
      <c r="AS140" s="391"/>
      <c r="AT140" s="391"/>
      <c r="AU140" s="391"/>
      <c r="AV140" s="391"/>
      <c r="AW140" s="391"/>
      <c r="AX140" s="391"/>
      <c r="AY140" s="391"/>
      <c r="AZ140" s="391"/>
      <c r="BA140" s="391"/>
      <c r="BB140" s="391"/>
      <c r="BC140" s="391"/>
      <c r="BD140" s="391"/>
      <c r="BE140" s="391"/>
      <c r="BF140" s="391"/>
      <c r="BG140" s="391"/>
      <c r="BH140" s="391"/>
      <c r="BI140" s="391"/>
      <c r="BJ140" s="391"/>
      <c r="BK140" s="391"/>
      <c r="BL140" s="391"/>
      <c r="BM140" s="391"/>
      <c r="BN140" s="391"/>
      <c r="BO140" s="391"/>
      <c r="BP140" s="391"/>
      <c r="BQ140" s="380"/>
    </row>
    <row r="141" spans="1:69" ht="106.8" customHeight="1">
      <c r="A141" s="89">
        <v>1</v>
      </c>
      <c r="B141" s="293" t="s">
        <v>1079</v>
      </c>
      <c r="C141" s="290" t="s">
        <v>1080</v>
      </c>
      <c r="D141" s="290" t="s">
        <v>231</v>
      </c>
      <c r="E141" s="470">
        <f>G141*5000</f>
        <v>6820000</v>
      </c>
      <c r="F141" s="135" t="s">
        <v>150</v>
      </c>
      <c r="G141" s="92">
        <v>1364</v>
      </c>
      <c r="H141" s="92">
        <v>623.54</v>
      </c>
      <c r="I141" s="93">
        <v>1956</v>
      </c>
      <c r="J141" s="93" t="s">
        <v>84</v>
      </c>
      <c r="K141" s="93" t="s">
        <v>196</v>
      </c>
      <c r="L141" s="90" t="s">
        <v>197</v>
      </c>
      <c r="M141" s="90" t="s">
        <v>83</v>
      </c>
      <c r="N141" s="93" t="s">
        <v>84</v>
      </c>
      <c r="O141" s="93" t="s">
        <v>84</v>
      </c>
      <c r="P141" s="90" t="s">
        <v>1081</v>
      </c>
      <c r="Q141" s="90" t="s">
        <v>1082</v>
      </c>
      <c r="R141" s="90" t="s">
        <v>202</v>
      </c>
      <c r="S141" s="90" t="s">
        <v>206</v>
      </c>
      <c r="T141" s="93" t="s">
        <v>85</v>
      </c>
      <c r="U141" s="290" t="s">
        <v>1083</v>
      </c>
      <c r="V141" s="307" t="s">
        <v>1084</v>
      </c>
      <c r="W141" s="93" t="s">
        <v>84</v>
      </c>
      <c r="X141" s="93" t="s">
        <v>84</v>
      </c>
      <c r="Y141" s="93" t="s">
        <v>85</v>
      </c>
      <c r="Z141" s="93" t="s">
        <v>84</v>
      </c>
      <c r="AA141" s="93" t="s">
        <v>84</v>
      </c>
      <c r="AB141" s="93" t="s">
        <v>84</v>
      </c>
      <c r="AC141" s="93"/>
      <c r="AD141" s="90" t="s">
        <v>140</v>
      </c>
      <c r="AE141" s="90" t="s">
        <v>140</v>
      </c>
      <c r="AF141" s="93" t="s">
        <v>85</v>
      </c>
      <c r="AG141" s="90" t="s">
        <v>204</v>
      </c>
      <c r="AH141" s="93" t="s">
        <v>85</v>
      </c>
      <c r="AI141" s="90" t="s">
        <v>140</v>
      </c>
      <c r="AJ141" s="90" t="s">
        <v>140</v>
      </c>
      <c r="AK141" s="90" t="s">
        <v>232</v>
      </c>
      <c r="AL141" s="90" t="s">
        <v>140</v>
      </c>
      <c r="AM141" s="93" t="s">
        <v>84</v>
      </c>
      <c r="AN141" s="93" t="s">
        <v>84</v>
      </c>
      <c r="AO141" s="93" t="s">
        <v>85</v>
      </c>
      <c r="AP141" s="93" t="s">
        <v>84</v>
      </c>
      <c r="AQ141" s="93" t="s">
        <v>85</v>
      </c>
      <c r="AR141" s="90" t="s">
        <v>168</v>
      </c>
      <c r="AS141" s="290" t="s">
        <v>1085</v>
      </c>
      <c r="AT141" s="90" t="s">
        <v>168</v>
      </c>
      <c r="AU141" s="93" t="s">
        <v>85</v>
      </c>
      <c r="AV141" s="93" t="s">
        <v>85</v>
      </c>
      <c r="AW141" s="93" t="s">
        <v>198</v>
      </c>
      <c r="AX141" s="93" t="s">
        <v>84</v>
      </c>
      <c r="AY141" s="93" t="s">
        <v>84</v>
      </c>
      <c r="AZ141" s="90" t="s">
        <v>204</v>
      </c>
      <c r="BA141" s="93" t="s">
        <v>84</v>
      </c>
      <c r="BB141" s="93" t="s">
        <v>84</v>
      </c>
      <c r="BC141" s="90" t="s">
        <v>1086</v>
      </c>
      <c r="BD141" s="90" t="s">
        <v>83</v>
      </c>
      <c r="BE141" s="90" t="s">
        <v>197</v>
      </c>
      <c r="BF141" s="90" t="s">
        <v>197</v>
      </c>
      <c r="BG141" s="90" t="s">
        <v>199</v>
      </c>
      <c r="BH141" s="93" t="s">
        <v>222</v>
      </c>
      <c r="BI141" s="93" t="s">
        <v>85</v>
      </c>
      <c r="BJ141" s="93" t="s">
        <v>222</v>
      </c>
      <c r="BK141" s="94" t="s">
        <v>1087</v>
      </c>
      <c r="BL141" s="93" t="s">
        <v>84</v>
      </c>
      <c r="BM141" s="94" t="s">
        <v>1088</v>
      </c>
      <c r="BN141" s="93" t="s">
        <v>84</v>
      </c>
      <c r="BO141" s="93" t="s">
        <v>84</v>
      </c>
      <c r="BP141" s="90" t="s">
        <v>204</v>
      </c>
      <c r="BQ141" s="136" t="s">
        <v>1089</v>
      </c>
    </row>
    <row r="142" spans="1:69" ht="66">
      <c r="A142" s="89">
        <v>2</v>
      </c>
      <c r="B142" s="293" t="s">
        <v>1090</v>
      </c>
      <c r="C142" s="290" t="s">
        <v>1080</v>
      </c>
      <c r="D142" s="290" t="s">
        <v>231</v>
      </c>
      <c r="E142" s="470">
        <f>G142*2000</f>
        <v>77000</v>
      </c>
      <c r="F142" s="135" t="s">
        <v>150</v>
      </c>
      <c r="G142" s="92">
        <v>38.5</v>
      </c>
      <c r="H142" s="92">
        <v>45</v>
      </c>
      <c r="I142" s="93">
        <v>1993</v>
      </c>
      <c r="J142" s="93" t="s">
        <v>84</v>
      </c>
      <c r="K142" s="93" t="s">
        <v>229</v>
      </c>
      <c r="L142" s="90" t="s">
        <v>83</v>
      </c>
      <c r="M142" s="90" t="s">
        <v>199</v>
      </c>
      <c r="N142" s="93" t="s">
        <v>85</v>
      </c>
      <c r="O142" s="93" t="s">
        <v>85</v>
      </c>
      <c r="P142" s="90" t="s">
        <v>1081</v>
      </c>
      <c r="Q142" s="90" t="s">
        <v>1082</v>
      </c>
      <c r="R142" s="90" t="s">
        <v>202</v>
      </c>
      <c r="S142" s="90" t="s">
        <v>206</v>
      </c>
      <c r="T142" s="93" t="s">
        <v>85</v>
      </c>
      <c r="U142" s="90" t="s">
        <v>204</v>
      </c>
      <c r="V142" s="90"/>
      <c r="W142" s="93" t="s">
        <v>85</v>
      </c>
      <c r="X142" s="93" t="s">
        <v>85</v>
      </c>
      <c r="Y142" s="93" t="s">
        <v>85</v>
      </c>
      <c r="Z142" s="93" t="s">
        <v>85</v>
      </c>
      <c r="AA142" s="93" t="s">
        <v>85</v>
      </c>
      <c r="AB142" s="93" t="s">
        <v>84</v>
      </c>
      <c r="AC142" s="93"/>
      <c r="AD142" s="90" t="s">
        <v>140</v>
      </c>
      <c r="AE142" s="90" t="s">
        <v>140</v>
      </c>
      <c r="AF142" s="93" t="s">
        <v>85</v>
      </c>
      <c r="AG142" s="90" t="s">
        <v>204</v>
      </c>
      <c r="AH142" s="93" t="s">
        <v>85</v>
      </c>
      <c r="AI142" s="90" t="s">
        <v>140</v>
      </c>
      <c r="AJ142" s="90" t="s">
        <v>140</v>
      </c>
      <c r="AK142" s="90" t="s">
        <v>232</v>
      </c>
      <c r="AL142" s="90" t="s">
        <v>140</v>
      </c>
      <c r="AM142" s="93" t="s">
        <v>84</v>
      </c>
      <c r="AN142" s="93" t="s">
        <v>84</v>
      </c>
      <c r="AO142" s="93" t="s">
        <v>85</v>
      </c>
      <c r="AP142" s="93" t="s">
        <v>84</v>
      </c>
      <c r="AQ142" s="93" t="s">
        <v>85</v>
      </c>
      <c r="AR142" s="90" t="s">
        <v>168</v>
      </c>
      <c r="AS142" s="290" t="s">
        <v>1085</v>
      </c>
      <c r="AT142" s="90" t="s">
        <v>168</v>
      </c>
      <c r="AU142" s="93" t="s">
        <v>85</v>
      </c>
      <c r="AV142" s="93" t="s">
        <v>85</v>
      </c>
      <c r="AW142" s="93" t="s">
        <v>233</v>
      </c>
      <c r="AX142" s="93" t="s">
        <v>84</v>
      </c>
      <c r="AY142" s="93" t="s">
        <v>84</v>
      </c>
      <c r="AZ142" s="90" t="s">
        <v>204</v>
      </c>
      <c r="BA142" s="93" t="s">
        <v>84</v>
      </c>
      <c r="BB142" s="93" t="s">
        <v>84</v>
      </c>
      <c r="BC142" s="90" t="s">
        <v>200</v>
      </c>
      <c r="BD142" s="90" t="s">
        <v>199</v>
      </c>
      <c r="BE142" s="90" t="s">
        <v>199</v>
      </c>
      <c r="BF142" s="90" t="s">
        <v>83</v>
      </c>
      <c r="BG142" s="90" t="s">
        <v>199</v>
      </c>
      <c r="BH142" s="93" t="s">
        <v>85</v>
      </c>
      <c r="BI142" s="93" t="s">
        <v>85</v>
      </c>
      <c r="BJ142" s="93" t="s">
        <v>85</v>
      </c>
      <c r="BK142" s="94" t="s">
        <v>1087</v>
      </c>
      <c r="BL142" s="93" t="s">
        <v>85</v>
      </c>
      <c r="BM142" s="94" t="s">
        <v>204</v>
      </c>
      <c r="BN142" s="93" t="s">
        <v>84</v>
      </c>
      <c r="BO142" s="93" t="s">
        <v>85</v>
      </c>
      <c r="BP142" s="90" t="s">
        <v>204</v>
      </c>
      <c r="BQ142" s="136" t="s">
        <v>1089</v>
      </c>
    </row>
    <row r="143" spans="1:69" ht="66">
      <c r="A143" s="89">
        <v>3</v>
      </c>
      <c r="B143" s="293" t="s">
        <v>1091</v>
      </c>
      <c r="C143" s="290" t="s">
        <v>1080</v>
      </c>
      <c r="D143" s="290" t="s">
        <v>231</v>
      </c>
      <c r="E143" s="470">
        <f>G143*2000</f>
        <v>154800</v>
      </c>
      <c r="F143" s="135" t="s">
        <v>150</v>
      </c>
      <c r="G143" s="92">
        <v>77.400000000000006</v>
      </c>
      <c r="H143" s="92">
        <v>85</v>
      </c>
      <c r="I143" s="93">
        <v>1950</v>
      </c>
      <c r="J143" s="93" t="s">
        <v>84</v>
      </c>
      <c r="K143" s="93" t="s">
        <v>196</v>
      </c>
      <c r="L143" s="90" t="s">
        <v>83</v>
      </c>
      <c r="M143" s="90" t="s">
        <v>199</v>
      </c>
      <c r="N143" s="93" t="s">
        <v>85</v>
      </c>
      <c r="O143" s="93" t="s">
        <v>85</v>
      </c>
      <c r="P143" s="90" t="s">
        <v>1081</v>
      </c>
      <c r="Q143" s="90" t="s">
        <v>1082</v>
      </c>
      <c r="R143" s="90" t="s">
        <v>202</v>
      </c>
      <c r="S143" s="90" t="s">
        <v>206</v>
      </c>
      <c r="T143" s="93" t="s">
        <v>85</v>
      </c>
      <c r="U143" s="90" t="s">
        <v>204</v>
      </c>
      <c r="V143" s="90" t="s">
        <v>1092</v>
      </c>
      <c r="W143" s="93" t="s">
        <v>85</v>
      </c>
      <c r="X143" s="93" t="s">
        <v>85</v>
      </c>
      <c r="Y143" s="93" t="s">
        <v>85</v>
      </c>
      <c r="Z143" s="93" t="s">
        <v>85</v>
      </c>
      <c r="AA143" s="93" t="s">
        <v>85</v>
      </c>
      <c r="AB143" s="93" t="s">
        <v>84</v>
      </c>
      <c r="AC143" s="93"/>
      <c r="AD143" s="90" t="s">
        <v>140</v>
      </c>
      <c r="AE143" s="90" t="s">
        <v>140</v>
      </c>
      <c r="AF143" s="93" t="s">
        <v>85</v>
      </c>
      <c r="AG143" s="90" t="s">
        <v>204</v>
      </c>
      <c r="AH143" s="93" t="s">
        <v>85</v>
      </c>
      <c r="AI143" s="90" t="s">
        <v>140</v>
      </c>
      <c r="AJ143" s="90" t="s">
        <v>140</v>
      </c>
      <c r="AK143" s="90" t="s">
        <v>232</v>
      </c>
      <c r="AL143" s="90" t="s">
        <v>140</v>
      </c>
      <c r="AM143" s="93" t="s">
        <v>84</v>
      </c>
      <c r="AN143" s="93" t="s">
        <v>84</v>
      </c>
      <c r="AO143" s="93" t="s">
        <v>85</v>
      </c>
      <c r="AP143" s="93" t="s">
        <v>84</v>
      </c>
      <c r="AQ143" s="93" t="s">
        <v>85</v>
      </c>
      <c r="AR143" s="90" t="s">
        <v>168</v>
      </c>
      <c r="AS143" s="290" t="s">
        <v>1085</v>
      </c>
      <c r="AT143" s="90" t="s">
        <v>168</v>
      </c>
      <c r="AU143" s="93" t="s">
        <v>85</v>
      </c>
      <c r="AV143" s="93" t="s">
        <v>85</v>
      </c>
      <c r="AW143" s="93" t="s">
        <v>233</v>
      </c>
      <c r="AX143" s="93" t="s">
        <v>84</v>
      </c>
      <c r="AY143" s="93" t="s">
        <v>84</v>
      </c>
      <c r="AZ143" s="90" t="s">
        <v>204</v>
      </c>
      <c r="BA143" s="93" t="s">
        <v>84</v>
      </c>
      <c r="BB143" s="93" t="s">
        <v>84</v>
      </c>
      <c r="BC143" s="90" t="s">
        <v>83</v>
      </c>
      <c r="BD143" s="90"/>
      <c r="BE143" s="90" t="s">
        <v>199</v>
      </c>
      <c r="BF143" s="90" t="s">
        <v>199</v>
      </c>
      <c r="BG143" s="90" t="s">
        <v>199</v>
      </c>
      <c r="BH143" s="93" t="s">
        <v>85</v>
      </c>
      <c r="BI143" s="93" t="s">
        <v>85</v>
      </c>
      <c r="BJ143" s="93" t="s">
        <v>85</v>
      </c>
      <c r="BK143" s="94" t="s">
        <v>1087</v>
      </c>
      <c r="BL143" s="93" t="s">
        <v>85</v>
      </c>
      <c r="BM143" s="94" t="s">
        <v>204</v>
      </c>
      <c r="BN143" s="93" t="s">
        <v>84</v>
      </c>
      <c r="BO143" s="93" t="s">
        <v>85</v>
      </c>
      <c r="BP143" s="90" t="s">
        <v>204</v>
      </c>
      <c r="BQ143" s="136" t="s">
        <v>1089</v>
      </c>
    </row>
    <row r="144" spans="1:69" ht="33.6" customHeight="1">
      <c r="A144" s="89">
        <v>4</v>
      </c>
      <c r="B144" s="293" t="s">
        <v>1316</v>
      </c>
      <c r="C144" s="290" t="s">
        <v>1080</v>
      </c>
      <c r="D144" s="290"/>
      <c r="E144" s="470">
        <v>298098</v>
      </c>
      <c r="F144" s="101" t="s">
        <v>125</v>
      </c>
      <c r="G144" s="92"/>
      <c r="H144" s="92"/>
      <c r="I144" s="93">
        <v>2020</v>
      </c>
      <c r="J144" s="358"/>
      <c r="K144" s="358"/>
      <c r="L144" s="346"/>
      <c r="M144" s="346"/>
      <c r="N144" s="358"/>
      <c r="O144" s="358"/>
      <c r="P144" s="346"/>
      <c r="Q144" s="346"/>
      <c r="R144" s="346"/>
      <c r="S144" s="346"/>
      <c r="T144" s="358"/>
      <c r="U144" s="346"/>
      <c r="V144" s="346"/>
      <c r="W144" s="358"/>
      <c r="X144" s="358"/>
      <c r="Y144" s="358"/>
      <c r="Z144" s="358"/>
      <c r="AA144" s="358"/>
      <c r="AB144" s="358"/>
      <c r="AC144" s="358"/>
      <c r="AD144" s="346"/>
      <c r="AE144" s="346"/>
      <c r="AF144" s="358"/>
      <c r="AG144" s="346"/>
      <c r="AH144" s="358"/>
      <c r="AI144" s="346"/>
      <c r="AJ144" s="346"/>
      <c r="AK144" s="346"/>
      <c r="AL144" s="346"/>
      <c r="AM144" s="358"/>
      <c r="AN144" s="358"/>
      <c r="AO144" s="358"/>
      <c r="AP144" s="358"/>
      <c r="AQ144" s="358"/>
      <c r="AR144" s="346"/>
      <c r="AS144" s="359"/>
      <c r="AT144" s="346"/>
      <c r="AU144" s="358"/>
      <c r="AV144" s="358"/>
      <c r="AW144" s="358"/>
      <c r="AX144" s="358"/>
      <c r="AY144" s="358"/>
      <c r="AZ144" s="346"/>
      <c r="BA144" s="358"/>
      <c r="BB144" s="358"/>
      <c r="BC144" s="346"/>
      <c r="BD144" s="346"/>
      <c r="BE144" s="346"/>
      <c r="BF144" s="346"/>
      <c r="BG144" s="346"/>
      <c r="BH144" s="358"/>
      <c r="BI144" s="358"/>
      <c r="BJ144" s="358"/>
      <c r="BK144" s="360"/>
      <c r="BL144" s="358"/>
      <c r="BM144" s="360"/>
      <c r="BN144" s="358"/>
      <c r="BO144" s="358"/>
      <c r="BP144" s="346"/>
      <c r="BQ144" s="361"/>
    </row>
    <row r="145" spans="1:69" ht="32.4" customHeight="1">
      <c r="A145" s="89">
        <v>5</v>
      </c>
      <c r="B145" s="293" t="s">
        <v>1300</v>
      </c>
      <c r="C145" s="290" t="s">
        <v>1080</v>
      </c>
      <c r="D145" s="290"/>
      <c r="E145" s="470">
        <v>157211.47</v>
      </c>
      <c r="F145" s="101" t="s">
        <v>125</v>
      </c>
      <c r="G145" s="92"/>
      <c r="H145" s="92"/>
      <c r="I145" s="93">
        <v>2020</v>
      </c>
      <c r="J145" s="358"/>
      <c r="K145" s="358"/>
      <c r="L145" s="346"/>
      <c r="M145" s="346"/>
      <c r="N145" s="358"/>
      <c r="O145" s="358"/>
      <c r="P145" s="346"/>
      <c r="Q145" s="346"/>
      <c r="R145" s="346"/>
      <c r="S145" s="346"/>
      <c r="T145" s="358"/>
      <c r="U145" s="346"/>
      <c r="V145" s="346"/>
      <c r="W145" s="358"/>
      <c r="X145" s="358"/>
      <c r="Y145" s="358"/>
      <c r="Z145" s="358"/>
      <c r="AA145" s="358"/>
      <c r="AB145" s="358"/>
      <c r="AC145" s="358"/>
      <c r="AD145" s="346"/>
      <c r="AE145" s="346"/>
      <c r="AF145" s="358"/>
      <c r="AG145" s="346"/>
      <c r="AH145" s="358"/>
      <c r="AI145" s="346"/>
      <c r="AJ145" s="346"/>
      <c r="AK145" s="346"/>
      <c r="AL145" s="346"/>
      <c r="AM145" s="358"/>
      <c r="AN145" s="358"/>
      <c r="AO145" s="358"/>
      <c r="AP145" s="358"/>
      <c r="AQ145" s="358"/>
      <c r="AR145" s="346"/>
      <c r="AS145" s="359"/>
      <c r="AT145" s="346"/>
      <c r="AU145" s="358"/>
      <c r="AV145" s="358"/>
      <c r="AW145" s="358"/>
      <c r="AX145" s="358"/>
      <c r="AY145" s="358"/>
      <c r="AZ145" s="346"/>
      <c r="BA145" s="358"/>
      <c r="BB145" s="358"/>
      <c r="BC145" s="346"/>
      <c r="BD145" s="346"/>
      <c r="BE145" s="346"/>
      <c r="BF145" s="346"/>
      <c r="BG145" s="346"/>
      <c r="BH145" s="358"/>
      <c r="BI145" s="358"/>
      <c r="BJ145" s="358"/>
      <c r="BK145" s="360"/>
      <c r="BL145" s="358"/>
      <c r="BM145" s="360"/>
      <c r="BN145" s="358"/>
      <c r="BO145" s="358"/>
      <c r="BP145" s="346"/>
      <c r="BQ145" s="361"/>
    </row>
    <row r="146" spans="1:69" ht="16.8" customHeight="1">
      <c r="A146" s="125" t="s">
        <v>127</v>
      </c>
      <c r="B146" s="126" t="s">
        <v>113</v>
      </c>
      <c r="C146" s="90"/>
      <c r="D146" s="90"/>
      <c r="E146" s="90"/>
      <c r="F146" s="90"/>
      <c r="G146" s="93"/>
      <c r="H146" s="377"/>
      <c r="I146" s="377"/>
    </row>
    <row r="147" spans="1:69" ht="30" customHeight="1">
      <c r="A147" s="20">
        <v>2</v>
      </c>
      <c r="B147" s="294" t="s">
        <v>1093</v>
      </c>
      <c r="C147" s="140" t="s">
        <v>1080</v>
      </c>
      <c r="D147" s="407"/>
      <c r="E147" s="471">
        <v>105846.58</v>
      </c>
      <c r="F147" s="101" t="s">
        <v>125</v>
      </c>
      <c r="G147" s="97"/>
      <c r="H147" s="97"/>
      <c r="I147" s="21" t="s">
        <v>1094</v>
      </c>
    </row>
    <row r="148" spans="1:69" ht="24" customHeight="1">
      <c r="A148" s="20">
        <v>4</v>
      </c>
      <c r="B148" s="294" t="s">
        <v>1095</v>
      </c>
      <c r="C148" s="140" t="s">
        <v>1080</v>
      </c>
      <c r="D148" s="407"/>
      <c r="E148" s="471">
        <v>444053.84</v>
      </c>
      <c r="F148" s="101" t="s">
        <v>125</v>
      </c>
      <c r="G148" s="97"/>
      <c r="H148" s="97"/>
      <c r="I148" s="21">
        <v>2014</v>
      </c>
    </row>
    <row r="149" spans="1:69" ht="31.2" customHeight="1">
      <c r="A149" s="142" t="s">
        <v>128</v>
      </c>
      <c r="B149" s="143" t="s">
        <v>78</v>
      </c>
      <c r="C149" s="144"/>
      <c r="D149" s="145"/>
      <c r="E149" s="469">
        <f>1223428.8+99597.42</f>
        <v>1323026.22</v>
      </c>
      <c r="F149" s="101" t="s">
        <v>125</v>
      </c>
      <c r="G149" s="49"/>
      <c r="H149" s="49"/>
      <c r="I149" s="49"/>
    </row>
    <row r="150" spans="1:69" ht="24" customHeight="1">
      <c r="A150" s="312"/>
      <c r="B150" s="76" t="s">
        <v>1301</v>
      </c>
      <c r="C150" s="141"/>
      <c r="D150" s="141"/>
      <c r="E150" s="467">
        <v>14257.6</v>
      </c>
      <c r="F150" s="100" t="s">
        <v>125</v>
      </c>
    </row>
    <row r="151" spans="1:69" ht="24" customHeight="1">
      <c r="B151" s="32"/>
      <c r="C151" s="349"/>
      <c r="D151" s="349"/>
      <c r="E151" s="478"/>
      <c r="F151" s="349"/>
    </row>
    <row r="152" spans="1:69" ht="24" customHeight="1">
      <c r="B152" s="32" t="s">
        <v>1302</v>
      </c>
      <c r="C152" s="349"/>
      <c r="D152" s="349"/>
      <c r="E152" s="349"/>
      <c r="F152" s="349"/>
    </row>
    <row r="153" spans="1:69" ht="24" customHeight="1">
      <c r="B153" s="32" t="s">
        <v>1303</v>
      </c>
      <c r="C153" s="349"/>
      <c r="D153" s="349"/>
      <c r="E153" s="349"/>
      <c r="F153" s="349"/>
    </row>
    <row r="154" spans="1:69" ht="24" customHeight="1">
      <c r="B154" s="32" t="s">
        <v>1305</v>
      </c>
      <c r="C154" s="349"/>
      <c r="D154" s="349"/>
      <c r="E154" s="349"/>
      <c r="F154" s="349"/>
    </row>
    <row r="155" spans="1:69" ht="24" customHeight="1">
      <c r="B155" s="32" t="s">
        <v>1304</v>
      </c>
      <c r="C155" s="349"/>
      <c r="D155" s="349"/>
      <c r="E155" s="349"/>
      <c r="F155" s="349"/>
    </row>
    <row r="157" spans="1:69" ht="22.2" customHeight="1">
      <c r="A157" s="96">
        <v>8</v>
      </c>
      <c r="B157" s="277" t="s">
        <v>290</v>
      </c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  <c r="BM157" s="15"/>
      <c r="BN157" s="15"/>
      <c r="BO157" s="15"/>
      <c r="BP157" s="15"/>
      <c r="BQ157" s="15"/>
    </row>
    <row r="158" spans="1:69" ht="13.8" customHeight="1">
      <c r="A158" s="493" t="s">
        <v>0</v>
      </c>
      <c r="B158" s="493" t="s">
        <v>31</v>
      </c>
      <c r="C158" s="493" t="s">
        <v>14</v>
      </c>
      <c r="D158" s="493" t="s">
        <v>1405</v>
      </c>
      <c r="E158" s="495" t="s">
        <v>1386</v>
      </c>
      <c r="F158" s="496"/>
      <c r="G158" s="493" t="s">
        <v>32</v>
      </c>
      <c r="H158" s="493" t="s">
        <v>33</v>
      </c>
      <c r="I158" s="493" t="s">
        <v>34</v>
      </c>
      <c r="J158" s="493" t="s">
        <v>149</v>
      </c>
      <c r="K158" s="493" t="s">
        <v>142</v>
      </c>
      <c r="L158" s="500" t="s">
        <v>35</v>
      </c>
      <c r="M158" s="500"/>
      <c r="N158" s="500"/>
      <c r="O158" s="500"/>
      <c r="P158" s="501" t="s">
        <v>36</v>
      </c>
      <c r="Q158" s="502"/>
      <c r="R158" s="502"/>
      <c r="S158" s="503"/>
      <c r="T158" s="493" t="s">
        <v>37</v>
      </c>
      <c r="U158" s="493" t="s">
        <v>38</v>
      </c>
      <c r="V158" s="493" t="s">
        <v>114</v>
      </c>
      <c r="W158" s="493" t="s">
        <v>39</v>
      </c>
      <c r="X158" s="493" t="s">
        <v>40</v>
      </c>
      <c r="Y158" s="493" t="s">
        <v>41</v>
      </c>
      <c r="Z158" s="493" t="s">
        <v>42</v>
      </c>
      <c r="AA158" s="493" t="s">
        <v>88</v>
      </c>
      <c r="AB158" s="501" t="s">
        <v>115</v>
      </c>
      <c r="AC158" s="502"/>
      <c r="AD158" s="502"/>
      <c r="AE158" s="502"/>
      <c r="AF158" s="502"/>
      <c r="AG158" s="503"/>
      <c r="AH158" s="501" t="s">
        <v>116</v>
      </c>
      <c r="AI158" s="502"/>
      <c r="AJ158" s="502"/>
      <c r="AK158" s="502"/>
      <c r="AL158" s="503"/>
      <c r="AM158" s="501" t="s">
        <v>3</v>
      </c>
      <c r="AN158" s="502"/>
      <c r="AO158" s="502"/>
      <c r="AP158" s="502"/>
      <c r="AQ158" s="502"/>
      <c r="AR158" s="502"/>
      <c r="AS158" s="502"/>
      <c r="AT158" s="502"/>
      <c r="AU158" s="502"/>
      <c r="AV158" s="502"/>
      <c r="AW158" s="502"/>
      <c r="AX158" s="502"/>
      <c r="AY158" s="502"/>
      <c r="AZ158" s="503"/>
      <c r="BA158" s="501" t="s">
        <v>43</v>
      </c>
      <c r="BB158" s="502"/>
      <c r="BC158" s="502"/>
      <c r="BD158" s="502"/>
      <c r="BE158" s="502"/>
      <c r="BF158" s="502"/>
      <c r="BG158" s="502"/>
      <c r="BH158" s="502"/>
      <c r="BI158" s="502"/>
      <c r="BJ158" s="502"/>
      <c r="BK158" s="502"/>
      <c r="BL158" s="502"/>
      <c r="BM158" s="502"/>
      <c r="BN158" s="502"/>
      <c r="BO158" s="502"/>
      <c r="BP158" s="503"/>
      <c r="BQ158" s="493" t="s">
        <v>881</v>
      </c>
    </row>
    <row r="159" spans="1:69" ht="105.6" customHeight="1">
      <c r="A159" s="494"/>
      <c r="B159" s="494"/>
      <c r="C159" s="494"/>
      <c r="D159" s="494"/>
      <c r="E159" s="497"/>
      <c r="F159" s="498"/>
      <c r="G159" s="494"/>
      <c r="H159" s="494"/>
      <c r="I159" s="494"/>
      <c r="J159" s="494"/>
      <c r="K159" s="494"/>
      <c r="L159" s="52" t="s">
        <v>44</v>
      </c>
      <c r="M159" s="52" t="s">
        <v>45</v>
      </c>
      <c r="N159" s="52" t="s">
        <v>46</v>
      </c>
      <c r="O159" s="52" t="s">
        <v>47</v>
      </c>
      <c r="P159" s="52" t="s">
        <v>48</v>
      </c>
      <c r="Q159" s="52" t="s">
        <v>49</v>
      </c>
      <c r="R159" s="52" t="s">
        <v>50</v>
      </c>
      <c r="S159" s="52" t="s">
        <v>51</v>
      </c>
      <c r="T159" s="494"/>
      <c r="U159" s="494"/>
      <c r="V159" s="494"/>
      <c r="W159" s="494"/>
      <c r="X159" s="494"/>
      <c r="Y159" s="494"/>
      <c r="Z159" s="494"/>
      <c r="AA159" s="494"/>
      <c r="AB159" s="53" t="s">
        <v>15</v>
      </c>
      <c r="AC159" s="53" t="s">
        <v>89</v>
      </c>
      <c r="AD159" s="53" t="s">
        <v>90</v>
      </c>
      <c r="AE159" s="53" t="s">
        <v>52</v>
      </c>
      <c r="AF159" s="53" t="s">
        <v>53</v>
      </c>
      <c r="AG159" s="53" t="s">
        <v>54</v>
      </c>
      <c r="AH159" s="53" t="s">
        <v>55</v>
      </c>
      <c r="AI159" s="53" t="s">
        <v>91</v>
      </c>
      <c r="AJ159" s="53" t="s">
        <v>16</v>
      </c>
      <c r="AK159" s="53" t="s">
        <v>143</v>
      </c>
      <c r="AL159" s="53" t="s">
        <v>86</v>
      </c>
      <c r="AM159" s="52" t="s">
        <v>56</v>
      </c>
      <c r="AN159" s="52" t="s">
        <v>57</v>
      </c>
      <c r="AO159" s="52" t="s">
        <v>58</v>
      </c>
      <c r="AP159" s="52" t="s">
        <v>59</v>
      </c>
      <c r="AQ159" s="52" t="s">
        <v>60</v>
      </c>
      <c r="AR159" s="52" t="s">
        <v>151</v>
      </c>
      <c r="AS159" s="52" t="s">
        <v>152</v>
      </c>
      <c r="AT159" s="52" t="s">
        <v>153</v>
      </c>
      <c r="AU159" s="52" t="s">
        <v>7</v>
      </c>
      <c r="AV159" s="52" t="s">
        <v>8</v>
      </c>
      <c r="AW159" s="52" t="s">
        <v>9</v>
      </c>
      <c r="AX159" s="52" t="s">
        <v>61</v>
      </c>
      <c r="AY159" s="52" t="s">
        <v>10</v>
      </c>
      <c r="AZ159" s="52" t="s">
        <v>11</v>
      </c>
      <c r="BA159" s="52" t="s">
        <v>12</v>
      </c>
      <c r="BB159" s="52" t="s">
        <v>6</v>
      </c>
      <c r="BC159" s="52" t="s">
        <v>154</v>
      </c>
      <c r="BD159" s="52" t="s">
        <v>155</v>
      </c>
      <c r="BE159" s="52" t="s">
        <v>156</v>
      </c>
      <c r="BF159" s="52" t="s">
        <v>157</v>
      </c>
      <c r="BG159" s="52" t="s">
        <v>158</v>
      </c>
      <c r="BH159" s="52" t="s">
        <v>62</v>
      </c>
      <c r="BI159" s="52" t="s">
        <v>63</v>
      </c>
      <c r="BJ159" s="52" t="s">
        <v>64</v>
      </c>
      <c r="BK159" s="52" t="s">
        <v>159</v>
      </c>
      <c r="BL159" s="52" t="s">
        <v>65</v>
      </c>
      <c r="BM159" s="52" t="s">
        <v>160</v>
      </c>
      <c r="BN159" s="52" t="s">
        <v>66</v>
      </c>
      <c r="BO159" s="52" t="s">
        <v>67</v>
      </c>
      <c r="BP159" s="52" t="s">
        <v>11</v>
      </c>
      <c r="BQ159" s="494"/>
    </row>
    <row r="160" spans="1:69" ht="24.6" customHeight="1">
      <c r="A160" s="123" t="s">
        <v>126</v>
      </c>
      <c r="B160" s="124" t="s">
        <v>112</v>
      </c>
      <c r="C160" s="389"/>
      <c r="D160" s="389"/>
      <c r="E160" s="389"/>
      <c r="F160" s="389"/>
      <c r="G160" s="390"/>
      <c r="H160" s="380"/>
      <c r="I160" s="380"/>
      <c r="J160" s="380"/>
      <c r="K160" s="380"/>
      <c r="L160" s="324"/>
      <c r="M160" s="324"/>
      <c r="N160" s="324"/>
      <c r="O160" s="324"/>
      <c r="P160" s="324"/>
      <c r="Q160" s="324"/>
      <c r="R160" s="324"/>
      <c r="S160" s="324"/>
      <c r="T160" s="380"/>
      <c r="U160" s="380"/>
      <c r="V160" s="380"/>
      <c r="W160" s="380"/>
      <c r="X160" s="380"/>
      <c r="Y160" s="380"/>
      <c r="Z160" s="380"/>
      <c r="AA160" s="380"/>
      <c r="AB160" s="380"/>
      <c r="AC160" s="380"/>
      <c r="AD160" s="380"/>
      <c r="AE160" s="380"/>
      <c r="AF160" s="380"/>
      <c r="AG160" s="380"/>
      <c r="AH160" s="380"/>
      <c r="AI160" s="380"/>
      <c r="AJ160" s="380"/>
      <c r="AK160" s="380"/>
      <c r="AL160" s="380"/>
      <c r="AM160" s="391"/>
      <c r="AN160" s="391"/>
      <c r="AO160" s="391"/>
      <c r="AP160" s="391"/>
      <c r="AQ160" s="391"/>
      <c r="AR160" s="391"/>
      <c r="AS160" s="391"/>
      <c r="AT160" s="391"/>
      <c r="AU160" s="391"/>
      <c r="AV160" s="391"/>
      <c r="AW160" s="391"/>
      <c r="AX160" s="391"/>
      <c r="AY160" s="391"/>
      <c r="AZ160" s="391"/>
      <c r="BA160" s="391"/>
      <c r="BB160" s="391"/>
      <c r="BC160" s="391"/>
      <c r="BD160" s="391"/>
      <c r="BE160" s="391"/>
      <c r="BF160" s="391"/>
      <c r="BG160" s="391"/>
      <c r="BH160" s="391"/>
      <c r="BI160" s="391"/>
      <c r="BJ160" s="391"/>
      <c r="BK160" s="391"/>
      <c r="BL160" s="391"/>
      <c r="BM160" s="391"/>
      <c r="BN160" s="391"/>
      <c r="BO160" s="391"/>
      <c r="BP160" s="391"/>
      <c r="BQ160" s="380"/>
    </row>
    <row r="161" spans="1:69" ht="39.6">
      <c r="A161" s="89">
        <v>1</v>
      </c>
      <c r="B161" s="130" t="s">
        <v>1140</v>
      </c>
      <c r="C161" s="90" t="s">
        <v>1141</v>
      </c>
      <c r="D161" s="90" t="s">
        <v>167</v>
      </c>
      <c r="E161" s="475">
        <f>G161*5000</f>
        <v>7685000</v>
      </c>
      <c r="F161" s="135" t="s">
        <v>150</v>
      </c>
      <c r="G161" s="92">
        <v>1537</v>
      </c>
      <c r="H161" s="92"/>
      <c r="I161" s="135" t="s">
        <v>1142</v>
      </c>
      <c r="J161" s="135" t="s">
        <v>84</v>
      </c>
      <c r="K161" s="135" t="s">
        <v>196</v>
      </c>
      <c r="L161" s="278" t="s">
        <v>200</v>
      </c>
      <c r="M161" s="278" t="s">
        <v>83</v>
      </c>
      <c r="N161" s="135" t="s">
        <v>85</v>
      </c>
      <c r="O161" s="135" t="s">
        <v>85</v>
      </c>
      <c r="P161" s="278" t="s">
        <v>87</v>
      </c>
      <c r="Q161" s="278" t="s">
        <v>200</v>
      </c>
      <c r="R161" s="278" t="s">
        <v>1143</v>
      </c>
      <c r="S161" s="278" t="s">
        <v>206</v>
      </c>
      <c r="T161" s="135" t="s">
        <v>85</v>
      </c>
      <c r="U161" s="278" t="s">
        <v>1144</v>
      </c>
      <c r="V161" s="278"/>
      <c r="W161" s="135" t="s">
        <v>84</v>
      </c>
      <c r="X161" s="135" t="s">
        <v>84</v>
      </c>
      <c r="Y161" s="135" t="s">
        <v>85</v>
      </c>
      <c r="Z161" s="135" t="s">
        <v>84</v>
      </c>
      <c r="AA161" s="135" t="s">
        <v>84</v>
      </c>
      <c r="AB161" s="135" t="s">
        <v>84</v>
      </c>
      <c r="AC161" s="135"/>
      <c r="AD161" s="278"/>
      <c r="AE161" s="278"/>
      <c r="AF161" s="135" t="s">
        <v>85</v>
      </c>
      <c r="AG161" s="278"/>
      <c r="AH161" s="135" t="s">
        <v>85</v>
      </c>
      <c r="AI161" s="278"/>
      <c r="AJ161" s="278"/>
      <c r="AK161" s="278"/>
      <c r="AL161" s="284"/>
      <c r="AM161" s="135" t="s">
        <v>84</v>
      </c>
      <c r="AN161" s="135" t="s">
        <v>84</v>
      </c>
      <c r="AO161" s="135" t="s">
        <v>85</v>
      </c>
      <c r="AP161" s="135" t="s">
        <v>84</v>
      </c>
      <c r="AQ161" s="135" t="s">
        <v>84</v>
      </c>
      <c r="AR161" s="278" t="s">
        <v>1145</v>
      </c>
      <c r="AS161" s="278" t="s">
        <v>1066</v>
      </c>
      <c r="AT161" s="278" t="s">
        <v>1066</v>
      </c>
      <c r="AU161" s="135" t="s">
        <v>84</v>
      </c>
      <c r="AV161" s="135" t="s">
        <v>84</v>
      </c>
      <c r="AW161" s="135" t="s">
        <v>198</v>
      </c>
      <c r="AX161" s="135" t="s">
        <v>84</v>
      </c>
      <c r="AY161" s="135" t="s">
        <v>84</v>
      </c>
      <c r="AZ161" s="278"/>
      <c r="BA161" s="135" t="s">
        <v>84</v>
      </c>
      <c r="BB161" s="135" t="s">
        <v>84</v>
      </c>
      <c r="BC161" s="278" t="s">
        <v>1146</v>
      </c>
      <c r="BD161" s="278" t="s">
        <v>1066</v>
      </c>
      <c r="BE161" s="278" t="s">
        <v>197</v>
      </c>
      <c r="BF161" s="278" t="s">
        <v>87</v>
      </c>
      <c r="BG161" s="278" t="s">
        <v>1066</v>
      </c>
      <c r="BH161" s="135" t="s">
        <v>222</v>
      </c>
      <c r="BI161" s="135" t="s">
        <v>222</v>
      </c>
      <c r="BJ161" s="135" t="s">
        <v>222</v>
      </c>
      <c r="BK161" s="279" t="s">
        <v>1066</v>
      </c>
      <c r="BL161" s="135" t="s">
        <v>84</v>
      </c>
      <c r="BM161" s="279" t="s">
        <v>1147</v>
      </c>
      <c r="BN161" s="135" t="s">
        <v>84</v>
      </c>
      <c r="BO161" s="135" t="s">
        <v>84</v>
      </c>
      <c r="BP161" s="278"/>
      <c r="BQ161" s="298" t="s">
        <v>1066</v>
      </c>
    </row>
    <row r="162" spans="1:69" ht="27.6" customHeight="1">
      <c r="A162" s="89">
        <v>2</v>
      </c>
      <c r="B162" s="130" t="s">
        <v>1160</v>
      </c>
      <c r="C162" s="90" t="s">
        <v>1141</v>
      </c>
      <c r="D162" s="90" t="s">
        <v>167</v>
      </c>
      <c r="E162" s="475">
        <f>G162*2000</f>
        <v>232000</v>
      </c>
      <c r="F162" s="135" t="s">
        <v>150</v>
      </c>
      <c r="G162" s="92">
        <v>116</v>
      </c>
      <c r="H162" s="92"/>
      <c r="I162" s="135" t="s">
        <v>1148</v>
      </c>
      <c r="J162" s="135" t="s">
        <v>84</v>
      </c>
      <c r="K162" s="135" t="s">
        <v>196</v>
      </c>
      <c r="L162" s="278" t="s">
        <v>83</v>
      </c>
      <c r="M162" s="278" t="s">
        <v>199</v>
      </c>
      <c r="N162" s="135" t="s">
        <v>85</v>
      </c>
      <c r="O162" s="135" t="s">
        <v>85</v>
      </c>
      <c r="P162" s="278" t="s">
        <v>87</v>
      </c>
      <c r="Q162" s="278" t="s">
        <v>83</v>
      </c>
      <c r="R162" s="278" t="s">
        <v>1143</v>
      </c>
      <c r="S162" s="278" t="s">
        <v>206</v>
      </c>
      <c r="T162" s="135" t="s">
        <v>85</v>
      </c>
      <c r="U162" s="278" t="s">
        <v>1149</v>
      </c>
      <c r="V162" s="278"/>
      <c r="W162" s="135" t="s">
        <v>85</v>
      </c>
      <c r="X162" s="135" t="s">
        <v>84</v>
      </c>
      <c r="Y162" s="135" t="s">
        <v>85</v>
      </c>
      <c r="Z162" s="135" t="s">
        <v>84</v>
      </c>
      <c r="AA162" s="135" t="s">
        <v>84</v>
      </c>
      <c r="AB162" s="135" t="s">
        <v>84</v>
      </c>
      <c r="AC162" s="135"/>
      <c r="AD162" s="278"/>
      <c r="AE162" s="278"/>
      <c r="AF162" s="135" t="s">
        <v>85</v>
      </c>
      <c r="AG162" s="278"/>
      <c r="AH162" s="135" t="s">
        <v>85</v>
      </c>
      <c r="AI162" s="278"/>
      <c r="AJ162" s="278"/>
      <c r="AK162" s="278"/>
      <c r="AL162" s="284"/>
      <c r="AM162" s="135" t="s">
        <v>84</v>
      </c>
      <c r="AN162" s="135" t="s">
        <v>84</v>
      </c>
      <c r="AO162" s="135" t="s">
        <v>85</v>
      </c>
      <c r="AP162" s="135" t="s">
        <v>84</v>
      </c>
      <c r="AQ162" s="135" t="s">
        <v>85</v>
      </c>
      <c r="AR162" s="278" t="s">
        <v>1145</v>
      </c>
      <c r="AS162" s="278" t="s">
        <v>1066</v>
      </c>
      <c r="AT162" s="278" t="s">
        <v>1066</v>
      </c>
      <c r="AU162" s="135" t="s">
        <v>85</v>
      </c>
      <c r="AV162" s="135" t="s">
        <v>85</v>
      </c>
      <c r="AW162" s="135" t="s">
        <v>233</v>
      </c>
      <c r="AX162" s="135" t="s">
        <v>84</v>
      </c>
      <c r="AY162" s="135" t="s">
        <v>84</v>
      </c>
      <c r="AZ162" s="278"/>
      <c r="BA162" s="135" t="s">
        <v>84</v>
      </c>
      <c r="BB162" s="135" t="s">
        <v>84</v>
      </c>
      <c r="BC162" s="278" t="s">
        <v>87</v>
      </c>
      <c r="BD162" s="278" t="s">
        <v>1150</v>
      </c>
      <c r="BE162" s="278" t="s">
        <v>199</v>
      </c>
      <c r="BF162" s="278" t="s">
        <v>87</v>
      </c>
      <c r="BG162" s="278" t="s">
        <v>1066</v>
      </c>
      <c r="BH162" s="135" t="s">
        <v>85</v>
      </c>
      <c r="BI162" s="135" t="s">
        <v>85</v>
      </c>
      <c r="BJ162" s="135" t="s">
        <v>85</v>
      </c>
      <c r="BK162" s="279" t="s">
        <v>1066</v>
      </c>
      <c r="BL162" s="135" t="s">
        <v>84</v>
      </c>
      <c r="BM162" s="279" t="s">
        <v>1066</v>
      </c>
      <c r="BN162" s="135" t="s">
        <v>84</v>
      </c>
      <c r="BO162" s="135" t="s">
        <v>84</v>
      </c>
      <c r="BP162" s="278"/>
      <c r="BQ162" s="298" t="s">
        <v>1066</v>
      </c>
    </row>
    <row r="163" spans="1:69" ht="21.6" customHeight="1">
      <c r="A163" s="125" t="s">
        <v>127</v>
      </c>
      <c r="B163" s="126" t="s">
        <v>113</v>
      </c>
      <c r="C163" s="90"/>
      <c r="D163" s="90"/>
      <c r="E163" s="90"/>
      <c r="F163" s="90"/>
      <c r="G163" s="93"/>
      <c r="H163" s="377"/>
      <c r="I163" s="377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  <c r="BM163" s="15"/>
      <c r="BN163" s="15"/>
      <c r="BO163" s="15"/>
      <c r="BP163" s="15"/>
      <c r="BQ163" s="15"/>
    </row>
    <row r="164" spans="1:69" ht="32.4" customHeight="1">
      <c r="A164" s="20">
        <v>1</v>
      </c>
      <c r="B164" s="294" t="s">
        <v>1151</v>
      </c>
      <c r="C164" s="90" t="s">
        <v>1141</v>
      </c>
      <c r="D164" s="406"/>
      <c r="E164" s="479">
        <v>243550</v>
      </c>
      <c r="F164" s="101" t="s">
        <v>125</v>
      </c>
      <c r="G164" s="95"/>
      <c r="H164" s="95"/>
      <c r="I164" s="21">
        <v>2000</v>
      </c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  <c r="BM164" s="15"/>
      <c r="BN164" s="15"/>
      <c r="BO164" s="15"/>
      <c r="BP164" s="15"/>
      <c r="BQ164" s="15"/>
    </row>
    <row r="165" spans="1:69" ht="28.2" customHeight="1">
      <c r="A165" s="20">
        <v>2</v>
      </c>
      <c r="B165" s="294" t="s">
        <v>1152</v>
      </c>
      <c r="C165" s="90" t="s">
        <v>1141</v>
      </c>
      <c r="D165" s="406"/>
      <c r="E165" s="479">
        <v>600029</v>
      </c>
      <c r="F165" s="101" t="s">
        <v>125</v>
      </c>
      <c r="G165" s="95"/>
      <c r="H165" s="95"/>
      <c r="I165" s="21">
        <v>2002</v>
      </c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  <c r="BI165" s="15"/>
      <c r="BJ165" s="15"/>
      <c r="BK165" s="15"/>
      <c r="BL165" s="15"/>
      <c r="BM165" s="15"/>
      <c r="BN165" s="15"/>
      <c r="BO165" s="15"/>
      <c r="BP165" s="15"/>
      <c r="BQ165" s="15"/>
    </row>
    <row r="166" spans="1:69" ht="27" customHeight="1">
      <c r="A166" s="142" t="s">
        <v>128</v>
      </c>
      <c r="B166" s="143" t="s">
        <v>78</v>
      </c>
      <c r="C166" s="144"/>
      <c r="D166" s="145"/>
      <c r="E166" s="147" t="s">
        <v>1153</v>
      </c>
      <c r="F166" s="101" t="s">
        <v>125</v>
      </c>
    </row>
    <row r="167" spans="1:69" ht="34.799999999999997" customHeight="1">
      <c r="A167" s="312"/>
      <c r="B167" s="76" t="s">
        <v>1154</v>
      </c>
      <c r="C167" s="141"/>
      <c r="D167" s="141"/>
      <c r="E167" s="467">
        <v>20000</v>
      </c>
      <c r="F167" s="100" t="s">
        <v>125</v>
      </c>
    </row>
    <row r="170" spans="1:69" ht="25.2" customHeight="1">
      <c r="A170" s="268">
        <v>9</v>
      </c>
      <c r="B170" s="320" t="s">
        <v>299</v>
      </c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15"/>
      <c r="BJ170" s="15"/>
      <c r="BK170" s="15"/>
      <c r="BL170" s="15"/>
      <c r="BM170" s="15"/>
      <c r="BN170" s="15"/>
      <c r="BO170" s="15"/>
      <c r="BP170" s="15"/>
      <c r="BQ170" s="15"/>
    </row>
    <row r="171" spans="1:69" ht="15" customHeight="1">
      <c r="A171" s="504" t="s">
        <v>0</v>
      </c>
      <c r="B171" s="493" t="s">
        <v>31</v>
      </c>
      <c r="C171" s="493" t="s">
        <v>14</v>
      </c>
      <c r="D171" s="493" t="s">
        <v>1405</v>
      </c>
      <c r="E171" s="495" t="s">
        <v>1386</v>
      </c>
      <c r="F171" s="496"/>
      <c r="G171" s="493" t="s">
        <v>32</v>
      </c>
      <c r="H171" s="493" t="s">
        <v>33</v>
      </c>
      <c r="I171" s="493" t="s">
        <v>34</v>
      </c>
      <c r="J171" s="493" t="s">
        <v>149</v>
      </c>
      <c r="K171" s="493" t="s">
        <v>142</v>
      </c>
      <c r="L171" s="500" t="s">
        <v>35</v>
      </c>
      <c r="M171" s="500"/>
      <c r="N171" s="500"/>
      <c r="O171" s="500"/>
      <c r="P171" s="501" t="s">
        <v>36</v>
      </c>
      <c r="Q171" s="502"/>
      <c r="R171" s="502"/>
      <c r="S171" s="503"/>
      <c r="T171" s="493" t="s">
        <v>37</v>
      </c>
      <c r="U171" s="493" t="s">
        <v>38</v>
      </c>
      <c r="V171" s="493" t="s">
        <v>114</v>
      </c>
      <c r="W171" s="493" t="s">
        <v>39</v>
      </c>
      <c r="X171" s="493" t="s">
        <v>40</v>
      </c>
      <c r="Y171" s="493" t="s">
        <v>41</v>
      </c>
      <c r="Z171" s="493" t="s">
        <v>42</v>
      </c>
      <c r="AA171" s="493" t="s">
        <v>88</v>
      </c>
      <c r="AB171" s="501" t="s">
        <v>115</v>
      </c>
      <c r="AC171" s="502"/>
      <c r="AD171" s="502"/>
      <c r="AE171" s="502"/>
      <c r="AF171" s="502"/>
      <c r="AG171" s="503"/>
      <c r="AH171" s="501" t="s">
        <v>116</v>
      </c>
      <c r="AI171" s="502"/>
      <c r="AJ171" s="502"/>
      <c r="AK171" s="502"/>
      <c r="AL171" s="503"/>
      <c r="AM171" s="501" t="s">
        <v>3</v>
      </c>
      <c r="AN171" s="502"/>
      <c r="AO171" s="502"/>
      <c r="AP171" s="502"/>
      <c r="AQ171" s="502"/>
      <c r="AR171" s="502"/>
      <c r="AS171" s="502"/>
      <c r="AT171" s="502"/>
      <c r="AU171" s="502"/>
      <c r="AV171" s="502"/>
      <c r="AW171" s="502"/>
      <c r="AX171" s="502"/>
      <c r="AY171" s="502"/>
      <c r="AZ171" s="503"/>
      <c r="BA171" s="501" t="s">
        <v>43</v>
      </c>
      <c r="BB171" s="502"/>
      <c r="BC171" s="502"/>
      <c r="BD171" s="502"/>
      <c r="BE171" s="502"/>
      <c r="BF171" s="502"/>
      <c r="BG171" s="502"/>
      <c r="BH171" s="502"/>
      <c r="BI171" s="502"/>
      <c r="BJ171" s="502"/>
      <c r="BK171" s="502"/>
      <c r="BL171" s="502"/>
      <c r="BM171" s="502"/>
      <c r="BN171" s="502"/>
      <c r="BO171" s="502"/>
      <c r="BP171" s="503"/>
      <c r="BQ171" s="493" t="s">
        <v>881</v>
      </c>
    </row>
    <row r="172" spans="1:69" ht="84" customHeight="1">
      <c r="A172" s="505"/>
      <c r="B172" s="494"/>
      <c r="C172" s="494"/>
      <c r="D172" s="494"/>
      <c r="E172" s="497"/>
      <c r="F172" s="498"/>
      <c r="G172" s="494"/>
      <c r="H172" s="494"/>
      <c r="I172" s="494"/>
      <c r="J172" s="494"/>
      <c r="K172" s="494"/>
      <c r="L172" s="52" t="s">
        <v>44</v>
      </c>
      <c r="M172" s="52" t="s">
        <v>45</v>
      </c>
      <c r="N172" s="52" t="s">
        <v>46</v>
      </c>
      <c r="O172" s="52" t="s">
        <v>47</v>
      </c>
      <c r="P172" s="52" t="s">
        <v>48</v>
      </c>
      <c r="Q172" s="52" t="s">
        <v>49</v>
      </c>
      <c r="R172" s="52" t="s">
        <v>50</v>
      </c>
      <c r="S172" s="52" t="s">
        <v>51</v>
      </c>
      <c r="T172" s="494"/>
      <c r="U172" s="494"/>
      <c r="V172" s="494"/>
      <c r="W172" s="494"/>
      <c r="X172" s="494"/>
      <c r="Y172" s="494"/>
      <c r="Z172" s="494"/>
      <c r="AA172" s="494"/>
      <c r="AB172" s="53" t="s">
        <v>15</v>
      </c>
      <c r="AC172" s="53" t="s">
        <v>89</v>
      </c>
      <c r="AD172" s="53" t="s">
        <v>90</v>
      </c>
      <c r="AE172" s="53" t="s">
        <v>52</v>
      </c>
      <c r="AF172" s="53" t="s">
        <v>53</v>
      </c>
      <c r="AG172" s="53" t="s">
        <v>54</v>
      </c>
      <c r="AH172" s="53" t="s">
        <v>55</v>
      </c>
      <c r="AI172" s="53" t="s">
        <v>91</v>
      </c>
      <c r="AJ172" s="53" t="s">
        <v>16</v>
      </c>
      <c r="AK172" s="53" t="s">
        <v>143</v>
      </c>
      <c r="AL172" s="53" t="s">
        <v>86</v>
      </c>
      <c r="AM172" s="52" t="s">
        <v>56</v>
      </c>
      <c r="AN172" s="52" t="s">
        <v>57</v>
      </c>
      <c r="AO172" s="52" t="s">
        <v>58</v>
      </c>
      <c r="AP172" s="52" t="s">
        <v>59</v>
      </c>
      <c r="AQ172" s="52" t="s">
        <v>60</v>
      </c>
      <c r="AR172" s="52" t="s">
        <v>151</v>
      </c>
      <c r="AS172" s="52" t="s">
        <v>152</v>
      </c>
      <c r="AT172" s="52" t="s">
        <v>153</v>
      </c>
      <c r="AU172" s="52" t="s">
        <v>7</v>
      </c>
      <c r="AV172" s="52" t="s">
        <v>8</v>
      </c>
      <c r="AW172" s="52" t="s">
        <v>9</v>
      </c>
      <c r="AX172" s="52" t="s">
        <v>61</v>
      </c>
      <c r="AY172" s="52" t="s">
        <v>10</v>
      </c>
      <c r="AZ172" s="52" t="s">
        <v>11</v>
      </c>
      <c r="BA172" s="52" t="s">
        <v>12</v>
      </c>
      <c r="BB172" s="52" t="s">
        <v>6</v>
      </c>
      <c r="BC172" s="52" t="s">
        <v>154</v>
      </c>
      <c r="BD172" s="52" t="s">
        <v>155</v>
      </c>
      <c r="BE172" s="52" t="s">
        <v>156</v>
      </c>
      <c r="BF172" s="52" t="s">
        <v>157</v>
      </c>
      <c r="BG172" s="52" t="s">
        <v>158</v>
      </c>
      <c r="BH172" s="52" t="s">
        <v>62</v>
      </c>
      <c r="BI172" s="52" t="s">
        <v>63</v>
      </c>
      <c r="BJ172" s="52" t="s">
        <v>64</v>
      </c>
      <c r="BK172" s="52" t="s">
        <v>159</v>
      </c>
      <c r="BL172" s="52" t="s">
        <v>65</v>
      </c>
      <c r="BM172" s="52" t="s">
        <v>160</v>
      </c>
      <c r="BN172" s="52" t="s">
        <v>66</v>
      </c>
      <c r="BO172" s="52" t="s">
        <v>67</v>
      </c>
      <c r="BP172" s="52" t="s">
        <v>11</v>
      </c>
      <c r="BQ172" s="494"/>
    </row>
    <row r="173" spans="1:69" ht="19.8" customHeight="1">
      <c r="A173" s="123" t="s">
        <v>126</v>
      </c>
      <c r="B173" s="124" t="s">
        <v>112</v>
      </c>
      <c r="C173" s="378"/>
      <c r="D173" s="378"/>
      <c r="E173" s="378"/>
      <c r="F173" s="102"/>
      <c r="G173" s="379"/>
      <c r="H173" s="380"/>
      <c r="I173" s="380"/>
      <c r="J173" s="380"/>
      <c r="K173" s="380"/>
      <c r="L173" s="324"/>
      <c r="M173" s="324"/>
      <c r="N173" s="324"/>
      <c r="O173" s="324"/>
      <c r="P173" s="324"/>
      <c r="Q173" s="324"/>
      <c r="R173" s="324"/>
      <c r="S173" s="324"/>
      <c r="T173" s="380"/>
      <c r="U173" s="380"/>
      <c r="V173" s="380"/>
      <c r="W173" s="380"/>
      <c r="X173" s="380"/>
      <c r="Y173" s="380"/>
      <c r="Z173" s="380"/>
      <c r="AA173" s="380"/>
      <c r="AB173" s="380"/>
      <c r="AC173" s="380"/>
      <c r="AD173" s="380"/>
      <c r="AE173" s="380"/>
      <c r="AF173" s="380"/>
      <c r="AG173" s="380"/>
      <c r="AH173" s="380"/>
      <c r="AI173" s="380"/>
      <c r="AJ173" s="380"/>
      <c r="AK173" s="380"/>
      <c r="AL173" s="380"/>
      <c r="AM173" s="324"/>
      <c r="AN173" s="324"/>
      <c r="AO173" s="324"/>
      <c r="AP173" s="324"/>
      <c r="AQ173" s="324"/>
      <c r="AR173" s="324"/>
      <c r="AS173" s="324"/>
      <c r="AT173" s="324"/>
      <c r="AU173" s="324"/>
      <c r="AV173" s="324"/>
      <c r="AW173" s="324"/>
      <c r="AX173" s="324"/>
      <c r="AY173" s="324"/>
      <c r="AZ173" s="324"/>
      <c r="BA173" s="324"/>
      <c r="BB173" s="324"/>
      <c r="BC173" s="324"/>
      <c r="BD173" s="324"/>
      <c r="BE173" s="324"/>
      <c r="BF173" s="324"/>
      <c r="BG173" s="324"/>
      <c r="BH173" s="324"/>
      <c r="BI173" s="324"/>
      <c r="BJ173" s="324"/>
      <c r="BK173" s="324"/>
      <c r="BL173" s="324"/>
      <c r="BM173" s="324"/>
      <c r="BN173" s="324"/>
      <c r="BO173" s="324"/>
      <c r="BP173" s="324"/>
      <c r="BQ173" s="380"/>
    </row>
    <row r="174" spans="1:69" ht="66">
      <c r="A174" s="319">
        <v>1</v>
      </c>
      <c r="B174" s="99" t="s">
        <v>1355</v>
      </c>
      <c r="C174" s="102" t="s">
        <v>1161</v>
      </c>
      <c r="D174" s="102" t="s">
        <v>231</v>
      </c>
      <c r="E174" s="467">
        <f>G174*5000</f>
        <v>17889000</v>
      </c>
      <c r="F174" s="279" t="s">
        <v>150</v>
      </c>
      <c r="G174" s="138">
        <v>3577.8</v>
      </c>
      <c r="H174" s="138">
        <v>1876.7</v>
      </c>
      <c r="I174" s="94">
        <v>1988</v>
      </c>
      <c r="J174" s="279" t="s">
        <v>84</v>
      </c>
      <c r="K174" s="279" t="s">
        <v>196</v>
      </c>
      <c r="L174" s="283" t="s">
        <v>87</v>
      </c>
      <c r="M174" s="283" t="s">
        <v>83</v>
      </c>
      <c r="N174" s="279" t="s">
        <v>84</v>
      </c>
      <c r="O174" s="279" t="s">
        <v>84</v>
      </c>
      <c r="P174" s="283" t="s">
        <v>1081</v>
      </c>
      <c r="Q174" s="283" t="s">
        <v>1162</v>
      </c>
      <c r="R174" s="283" t="s">
        <v>1163</v>
      </c>
      <c r="S174" s="283" t="s">
        <v>933</v>
      </c>
      <c r="T174" s="279" t="s">
        <v>85</v>
      </c>
      <c r="U174" s="283" t="s">
        <v>1164</v>
      </c>
      <c r="V174" s="283" t="s">
        <v>168</v>
      </c>
      <c r="W174" s="279" t="s">
        <v>84</v>
      </c>
      <c r="X174" s="279" t="s">
        <v>84</v>
      </c>
      <c r="Y174" s="279" t="s">
        <v>85</v>
      </c>
      <c r="Z174" s="279" t="s">
        <v>84</v>
      </c>
      <c r="AA174" s="279" t="s">
        <v>84</v>
      </c>
      <c r="AB174" s="279" t="s">
        <v>84</v>
      </c>
      <c r="AC174" s="279"/>
      <c r="AD174" s="283" t="s">
        <v>140</v>
      </c>
      <c r="AE174" s="283" t="s">
        <v>140</v>
      </c>
      <c r="AF174" s="279" t="s">
        <v>85</v>
      </c>
      <c r="AG174" s="283"/>
      <c r="AH174" s="279" t="s">
        <v>85</v>
      </c>
      <c r="AI174" s="283" t="s">
        <v>140</v>
      </c>
      <c r="AJ174" s="283" t="s">
        <v>140</v>
      </c>
      <c r="AK174" s="283" t="s">
        <v>1165</v>
      </c>
      <c r="AL174" s="285" t="s">
        <v>140</v>
      </c>
      <c r="AM174" s="279" t="s">
        <v>84</v>
      </c>
      <c r="AN174" s="279" t="s">
        <v>84</v>
      </c>
      <c r="AO174" s="279" t="s">
        <v>84</v>
      </c>
      <c r="AP174" s="279" t="s">
        <v>84</v>
      </c>
      <c r="AQ174" s="279" t="s">
        <v>85</v>
      </c>
      <c r="AR174" s="283" t="s">
        <v>1166</v>
      </c>
      <c r="AS174" s="283" t="s">
        <v>1167</v>
      </c>
      <c r="AT174" s="283" t="s">
        <v>140</v>
      </c>
      <c r="AU174" s="279" t="s">
        <v>85</v>
      </c>
      <c r="AV174" s="279" t="s">
        <v>85</v>
      </c>
      <c r="AW174" s="279" t="s">
        <v>85</v>
      </c>
      <c r="AX174" s="279" t="s">
        <v>84</v>
      </c>
      <c r="AY174" s="279" t="s">
        <v>84</v>
      </c>
      <c r="AZ174" s="283"/>
      <c r="BA174" s="279" t="s">
        <v>84</v>
      </c>
      <c r="BB174" s="279" t="s">
        <v>84</v>
      </c>
      <c r="BC174" s="283" t="s">
        <v>1168</v>
      </c>
      <c r="BD174" s="283" t="s">
        <v>199</v>
      </c>
      <c r="BE174" s="283" t="s">
        <v>1169</v>
      </c>
      <c r="BF174" s="283" t="s">
        <v>200</v>
      </c>
      <c r="BG174" s="283" t="s">
        <v>199</v>
      </c>
      <c r="BH174" s="279" t="s">
        <v>222</v>
      </c>
      <c r="BI174" s="279" t="s">
        <v>85</v>
      </c>
      <c r="BJ174" s="279" t="s">
        <v>222</v>
      </c>
      <c r="BK174" s="279"/>
      <c r="BL174" s="279" t="s">
        <v>84</v>
      </c>
      <c r="BM174" s="279" t="s">
        <v>1170</v>
      </c>
      <c r="BN174" s="279" t="s">
        <v>84</v>
      </c>
      <c r="BO174" s="279" t="s">
        <v>84</v>
      </c>
      <c r="BP174" s="283"/>
      <c r="BQ174" s="20" t="s">
        <v>1171</v>
      </c>
    </row>
    <row r="175" spans="1:69" ht="26.4">
      <c r="A175" s="319">
        <v>3</v>
      </c>
      <c r="B175" s="99" t="s">
        <v>1306</v>
      </c>
      <c r="C175" s="102" t="s">
        <v>1180</v>
      </c>
      <c r="D175" s="102"/>
      <c r="E175" s="467">
        <v>155287.21</v>
      </c>
      <c r="F175" s="324" t="s">
        <v>125</v>
      </c>
      <c r="G175" s="94">
        <v>2020</v>
      </c>
      <c r="H175" s="138"/>
      <c r="I175" s="94"/>
      <c r="J175" s="321"/>
      <c r="K175" s="321"/>
      <c r="L175" s="322"/>
      <c r="M175" s="322"/>
      <c r="N175" s="321"/>
      <c r="O175" s="321"/>
      <c r="P175" s="322"/>
      <c r="Q175" s="322"/>
      <c r="R175" s="322"/>
      <c r="S175" s="322"/>
      <c r="T175" s="321"/>
      <c r="U175" s="322"/>
      <c r="V175" s="322"/>
      <c r="W175" s="321"/>
      <c r="X175" s="321"/>
      <c r="Y175" s="321"/>
      <c r="Z175" s="321"/>
      <c r="AA175" s="321"/>
      <c r="AB175" s="321"/>
      <c r="AC175" s="321"/>
      <c r="AD175" s="322"/>
      <c r="AE175" s="322"/>
      <c r="AF175" s="321"/>
      <c r="AG175" s="322"/>
      <c r="AH175" s="321"/>
      <c r="AI175" s="322"/>
      <c r="AJ175" s="322"/>
      <c r="AK175" s="322"/>
      <c r="AL175" s="323"/>
      <c r="AM175" s="321"/>
      <c r="AN175" s="321"/>
      <c r="AO175" s="321"/>
      <c r="AP175" s="321"/>
      <c r="AQ175" s="321"/>
      <c r="AR175" s="322"/>
      <c r="AS175" s="322"/>
      <c r="AT175" s="322"/>
      <c r="AU175" s="321"/>
      <c r="AV175" s="321"/>
      <c r="AW175" s="321"/>
      <c r="AX175" s="321"/>
      <c r="AY175" s="321"/>
      <c r="AZ175" s="322"/>
      <c r="BA175" s="321"/>
      <c r="BB175" s="321"/>
      <c r="BC175" s="322"/>
      <c r="BD175" s="322"/>
      <c r="BE175" s="322"/>
      <c r="BF175" s="322"/>
      <c r="BG175" s="322"/>
      <c r="BH175" s="321"/>
      <c r="BI175" s="321"/>
      <c r="BJ175" s="321"/>
      <c r="BK175" s="321"/>
      <c r="BL175" s="321"/>
      <c r="BM175" s="321"/>
      <c r="BN175" s="321"/>
      <c r="BO175" s="321"/>
      <c r="BP175" s="322"/>
      <c r="BQ175" s="33"/>
    </row>
    <row r="176" spans="1:69" ht="30.6" customHeight="1">
      <c r="A176" s="319">
        <v>4</v>
      </c>
      <c r="B176" s="99" t="s">
        <v>1354</v>
      </c>
      <c r="C176" s="102" t="s">
        <v>1180</v>
      </c>
      <c r="D176" s="102"/>
      <c r="E176" s="467">
        <v>46730</v>
      </c>
      <c r="F176" s="324" t="s">
        <v>125</v>
      </c>
      <c r="G176" s="93">
        <v>2023</v>
      </c>
      <c r="H176" s="138"/>
      <c r="I176" s="94"/>
      <c r="J176" s="321"/>
      <c r="K176" s="321"/>
      <c r="L176" s="322"/>
      <c r="M176" s="322"/>
      <c r="N176" s="321"/>
      <c r="O176" s="321"/>
      <c r="P176" s="322"/>
      <c r="Q176" s="322"/>
      <c r="R176" s="322"/>
      <c r="S176" s="322"/>
      <c r="T176" s="321"/>
      <c r="U176" s="322"/>
      <c r="V176" s="322"/>
      <c r="W176" s="321"/>
      <c r="X176" s="321"/>
      <c r="Y176" s="321"/>
      <c r="Z176" s="321"/>
      <c r="AA176" s="321"/>
      <c r="AB176" s="321"/>
      <c r="AC176" s="321"/>
      <c r="AD176" s="322"/>
      <c r="AE176" s="322"/>
      <c r="AF176" s="321"/>
      <c r="AG176" s="322"/>
      <c r="AH176" s="321"/>
      <c r="AI176" s="322"/>
      <c r="AJ176" s="322"/>
      <c r="AK176" s="322"/>
      <c r="AL176" s="323"/>
      <c r="AM176" s="321"/>
      <c r="AN176" s="321"/>
      <c r="AO176" s="321"/>
      <c r="AP176" s="321"/>
      <c r="AQ176" s="321"/>
      <c r="AR176" s="322"/>
      <c r="AS176" s="322"/>
      <c r="AT176" s="322"/>
      <c r="AU176" s="321"/>
      <c r="AV176" s="321"/>
      <c r="AW176" s="321"/>
      <c r="AX176" s="321"/>
      <c r="AY176" s="321"/>
      <c r="AZ176" s="322"/>
      <c r="BA176" s="321"/>
      <c r="BB176" s="321"/>
      <c r="BC176" s="322"/>
      <c r="BD176" s="322"/>
      <c r="BE176" s="322"/>
      <c r="BF176" s="322"/>
      <c r="BG176" s="322"/>
      <c r="BH176" s="321"/>
      <c r="BI176" s="321"/>
      <c r="BJ176" s="321"/>
      <c r="BK176" s="321"/>
      <c r="BL176" s="321"/>
      <c r="BM176" s="321"/>
      <c r="BN176" s="321"/>
      <c r="BO176" s="321"/>
      <c r="BP176" s="322"/>
      <c r="BQ176" s="33"/>
    </row>
    <row r="177" spans="1:69" ht="22.2" customHeight="1">
      <c r="A177" s="125" t="s">
        <v>127</v>
      </c>
      <c r="B177" s="126" t="s">
        <v>113</v>
      </c>
      <c r="C177" s="90"/>
      <c r="D177" s="90"/>
      <c r="E177" s="90"/>
      <c r="F177" s="90"/>
      <c r="G177" s="93"/>
      <c r="H177" s="377"/>
      <c r="I177" s="377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15"/>
      <c r="BJ177" s="15"/>
      <c r="BK177" s="15"/>
      <c r="BL177" s="15"/>
      <c r="BM177" s="15"/>
      <c r="BN177" s="15"/>
      <c r="BO177" s="15"/>
      <c r="BP177" s="15"/>
      <c r="BQ177" s="15"/>
    </row>
    <row r="178" spans="1:69" ht="24" customHeight="1">
      <c r="A178" s="20">
        <v>1</v>
      </c>
      <c r="B178" s="294" t="s">
        <v>1178</v>
      </c>
      <c r="C178" s="22" t="s">
        <v>1172</v>
      </c>
      <c r="D178" s="295"/>
      <c r="E178" s="471">
        <v>605283.29</v>
      </c>
      <c r="F178" s="101" t="s">
        <v>125</v>
      </c>
      <c r="G178" s="95"/>
      <c r="H178" s="95"/>
      <c r="I178" s="21">
        <v>1989</v>
      </c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  <c r="BM178" s="15"/>
      <c r="BN178" s="15"/>
      <c r="BO178" s="15"/>
      <c r="BP178" s="15"/>
      <c r="BQ178" s="15"/>
    </row>
    <row r="179" spans="1:69" ht="24" customHeight="1">
      <c r="A179" s="20">
        <v>4</v>
      </c>
      <c r="B179" s="294" t="s">
        <v>1173</v>
      </c>
      <c r="C179" s="22" t="s">
        <v>1172</v>
      </c>
      <c r="D179" s="406"/>
      <c r="E179" s="471">
        <v>111280</v>
      </c>
      <c r="F179" s="101" t="s">
        <v>125</v>
      </c>
      <c r="G179" s="95"/>
      <c r="H179" s="95"/>
      <c r="I179" s="21">
        <v>2008</v>
      </c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</row>
    <row r="180" spans="1:69" ht="24" customHeight="1">
      <c r="A180" s="20">
        <v>5</v>
      </c>
      <c r="B180" s="294" t="s">
        <v>1174</v>
      </c>
      <c r="C180" s="22" t="s">
        <v>1172</v>
      </c>
      <c r="D180" s="406"/>
      <c r="E180" s="471">
        <v>99510</v>
      </c>
      <c r="F180" s="101" t="s">
        <v>125</v>
      </c>
      <c r="G180" s="95"/>
      <c r="H180" s="95"/>
      <c r="I180" s="21">
        <v>2008</v>
      </c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  <c r="BM180" s="15"/>
      <c r="BN180" s="15"/>
      <c r="BO180" s="15"/>
      <c r="BP180" s="15"/>
      <c r="BQ180" s="15"/>
    </row>
    <row r="181" spans="1:69" ht="24" customHeight="1">
      <c r="A181" s="20">
        <v>6</v>
      </c>
      <c r="B181" s="294" t="s">
        <v>1175</v>
      </c>
      <c r="C181" s="22" t="s">
        <v>1172</v>
      </c>
      <c r="D181" s="406"/>
      <c r="E181" s="471">
        <v>81600</v>
      </c>
      <c r="F181" s="101" t="s">
        <v>125</v>
      </c>
      <c r="G181" s="95"/>
      <c r="H181" s="95"/>
      <c r="I181" s="21">
        <v>1994</v>
      </c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15"/>
      <c r="BL181" s="15"/>
      <c r="BM181" s="15"/>
      <c r="BN181" s="15"/>
      <c r="BO181" s="15"/>
      <c r="BP181" s="15"/>
      <c r="BQ181" s="15"/>
    </row>
    <row r="182" spans="1:69" ht="24" customHeight="1">
      <c r="A182" s="20">
        <v>7</v>
      </c>
      <c r="B182" s="294" t="s">
        <v>1151</v>
      </c>
      <c r="C182" s="22" t="s">
        <v>1172</v>
      </c>
      <c r="D182" s="406"/>
      <c r="E182" s="471">
        <v>317796</v>
      </c>
      <c r="F182" s="101" t="s">
        <v>125</v>
      </c>
      <c r="G182" s="95"/>
      <c r="H182" s="95"/>
      <c r="I182" s="21">
        <v>2005</v>
      </c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</row>
    <row r="183" spans="1:69" ht="24" customHeight="1">
      <c r="A183" s="20">
        <v>9</v>
      </c>
      <c r="B183" s="294" t="s">
        <v>1176</v>
      </c>
      <c r="C183" s="22" t="s">
        <v>1172</v>
      </c>
      <c r="D183" s="295"/>
      <c r="E183" s="471">
        <v>31119</v>
      </c>
      <c r="F183" s="101" t="s">
        <v>125</v>
      </c>
      <c r="G183" s="95"/>
      <c r="H183" s="95"/>
      <c r="I183" s="21">
        <v>2022</v>
      </c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15"/>
      <c r="BL183" s="15"/>
      <c r="BM183" s="15"/>
      <c r="BN183" s="15"/>
      <c r="BO183" s="15"/>
      <c r="BP183" s="15"/>
      <c r="BQ183" s="15"/>
    </row>
    <row r="184" spans="1:69" ht="28.8" customHeight="1">
      <c r="A184" s="30" t="s">
        <v>128</v>
      </c>
      <c r="B184" s="313" t="s">
        <v>78</v>
      </c>
      <c r="C184" s="314"/>
      <c r="D184" s="315"/>
      <c r="E184" s="480">
        <v>1670347.86</v>
      </c>
      <c r="F184" s="316" t="s">
        <v>125</v>
      </c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  <c r="BM184" s="15"/>
      <c r="BN184" s="15"/>
      <c r="BO184" s="15"/>
      <c r="BP184" s="15"/>
      <c r="BQ184" s="15"/>
    </row>
    <row r="185" spans="1:69" ht="25.8" customHeight="1">
      <c r="A185" s="76"/>
      <c r="B185" s="76" t="s">
        <v>1177</v>
      </c>
      <c r="C185" s="76"/>
      <c r="D185" s="76"/>
      <c r="E185" s="480">
        <v>769142.65</v>
      </c>
      <c r="F185" s="316" t="s">
        <v>125</v>
      </c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15"/>
      <c r="BL185" s="15"/>
      <c r="BM185" s="15"/>
      <c r="BN185" s="15"/>
      <c r="BO185" s="15"/>
      <c r="BP185" s="15"/>
      <c r="BQ185" s="15"/>
    </row>
    <row r="186" spans="1:69" ht="27" customHeight="1">
      <c r="A186" s="95"/>
      <c r="B186" s="302" t="s">
        <v>1179</v>
      </c>
      <c r="C186" s="317"/>
      <c r="D186" s="318"/>
      <c r="E186" s="481">
        <v>116830</v>
      </c>
      <c r="F186" s="316" t="s">
        <v>125</v>
      </c>
    </row>
    <row r="189" spans="1:69" ht="26.4">
      <c r="A189" s="329">
        <v>10</v>
      </c>
      <c r="B189" s="308" t="s">
        <v>842</v>
      </c>
    </row>
    <row r="190" spans="1:69">
      <c r="A190" s="504" t="s">
        <v>0</v>
      </c>
      <c r="B190" s="504" t="s">
        <v>31</v>
      </c>
      <c r="C190" s="504" t="s">
        <v>14</v>
      </c>
      <c r="D190" s="504" t="s">
        <v>208</v>
      </c>
      <c r="E190" s="495" t="s">
        <v>1183</v>
      </c>
      <c r="F190" s="496"/>
    </row>
    <row r="191" spans="1:69" ht="64.2" customHeight="1">
      <c r="A191" s="505"/>
      <c r="B191" s="505"/>
      <c r="C191" s="505"/>
      <c r="D191" s="505"/>
      <c r="E191" s="497"/>
      <c r="F191" s="498"/>
    </row>
    <row r="192" spans="1:69" ht="28.8" customHeight="1">
      <c r="A192" s="139" t="s">
        <v>126</v>
      </c>
      <c r="B192" s="313" t="s">
        <v>78</v>
      </c>
      <c r="C192" s="140" t="s">
        <v>949</v>
      </c>
      <c r="D192" s="298" t="s">
        <v>1184</v>
      </c>
      <c r="E192" s="482">
        <v>52407.6</v>
      </c>
      <c r="F192" s="325" t="s">
        <v>125</v>
      </c>
    </row>
    <row r="193" spans="1:6">
      <c r="A193" s="326"/>
      <c r="B193" s="327"/>
      <c r="C193" s="326"/>
      <c r="D193" s="326"/>
      <c r="E193" s="326"/>
      <c r="F193" s="326"/>
    </row>
    <row r="194" spans="1:6" ht="45.6" customHeight="1">
      <c r="A194" s="15"/>
      <c r="B194" s="513" t="s">
        <v>1185</v>
      </c>
      <c r="C194" s="514"/>
      <c r="D194" s="514"/>
      <c r="E194" s="382"/>
      <c r="F194" s="382"/>
    </row>
    <row r="197" spans="1:6" ht="25.2" customHeight="1">
      <c r="A197" s="24" t="s">
        <v>315</v>
      </c>
      <c r="B197" s="25" t="s">
        <v>316</v>
      </c>
      <c r="C197" s="15"/>
      <c r="D197" s="15"/>
      <c r="E197" s="15"/>
      <c r="F197" s="15"/>
    </row>
    <row r="198" spans="1:6">
      <c r="A198" s="504" t="s">
        <v>0</v>
      </c>
      <c r="B198" s="504" t="s">
        <v>31</v>
      </c>
      <c r="C198" s="504" t="s">
        <v>14</v>
      </c>
      <c r="D198" s="504" t="s">
        <v>208</v>
      </c>
      <c r="E198" s="495" t="s">
        <v>1183</v>
      </c>
      <c r="F198" s="496"/>
    </row>
    <row r="199" spans="1:6" ht="36.6" customHeight="1">
      <c r="A199" s="505"/>
      <c r="B199" s="505"/>
      <c r="C199" s="505"/>
      <c r="D199" s="505"/>
      <c r="E199" s="497"/>
      <c r="F199" s="498"/>
    </row>
    <row r="200" spans="1:6" ht="34.200000000000003" customHeight="1">
      <c r="A200" s="139" t="s">
        <v>126</v>
      </c>
      <c r="B200" s="313" t="s">
        <v>78</v>
      </c>
      <c r="C200" s="95" t="s">
        <v>1186</v>
      </c>
      <c r="D200" s="95"/>
      <c r="E200" s="328" t="s">
        <v>1187</v>
      </c>
      <c r="F200" s="95"/>
    </row>
    <row r="204" spans="1:6" ht="21.6" customHeight="1">
      <c r="A204" s="96">
        <v>12</v>
      </c>
      <c r="B204" s="277" t="s">
        <v>322</v>
      </c>
      <c r="C204" s="15"/>
      <c r="D204" s="15"/>
      <c r="E204" s="15"/>
      <c r="F204" s="15"/>
    </row>
    <row r="205" spans="1:6" ht="13.8" customHeight="1">
      <c r="A205" s="504" t="s">
        <v>0</v>
      </c>
      <c r="B205" s="504" t="s">
        <v>31</v>
      </c>
      <c r="C205" s="504" t="s">
        <v>14</v>
      </c>
      <c r="D205" s="504" t="s">
        <v>1193</v>
      </c>
      <c r="E205" s="495" t="s">
        <v>1183</v>
      </c>
      <c r="F205" s="496"/>
    </row>
    <row r="206" spans="1:6" ht="50.4" customHeight="1">
      <c r="A206" s="505"/>
      <c r="B206" s="505"/>
      <c r="C206" s="505"/>
      <c r="D206" s="505"/>
      <c r="E206" s="497"/>
      <c r="F206" s="498"/>
    </row>
    <row r="207" spans="1:6" ht="47.4" customHeight="1">
      <c r="A207" s="139" t="s">
        <v>126</v>
      </c>
      <c r="B207" s="313" t="s">
        <v>78</v>
      </c>
      <c r="C207" s="90" t="s">
        <v>1192</v>
      </c>
      <c r="D207" s="90" t="s">
        <v>1195</v>
      </c>
      <c r="E207" s="483">
        <f>262970+948219.19</f>
        <v>1211189.19</v>
      </c>
      <c r="F207" s="325" t="s">
        <v>125</v>
      </c>
    </row>
    <row r="208" spans="1:6">
      <c r="A208" s="15"/>
      <c r="B208" s="15"/>
      <c r="C208" s="15"/>
      <c r="D208" s="15"/>
      <c r="E208" s="15"/>
      <c r="F208" s="15"/>
    </row>
    <row r="209" spans="1:69" ht="26.4" customHeight="1">
      <c r="A209" s="15"/>
      <c r="B209" s="15" t="s">
        <v>1194</v>
      </c>
      <c r="C209" s="15"/>
      <c r="D209" s="15"/>
      <c r="E209" s="15"/>
      <c r="F209" s="15"/>
    </row>
    <row r="210" spans="1:69">
      <c r="A210" s="15"/>
      <c r="B210" s="499" t="s">
        <v>1191</v>
      </c>
      <c r="C210" s="499"/>
      <c r="D210" s="499"/>
      <c r="E210" s="499"/>
      <c r="F210" s="499"/>
    </row>
    <row r="211" spans="1:69" ht="33" customHeight="1">
      <c r="A211" s="15"/>
      <c r="B211" s="499"/>
      <c r="C211" s="499"/>
      <c r="D211" s="499"/>
      <c r="E211" s="499"/>
      <c r="F211" s="499"/>
    </row>
    <row r="214" spans="1:69" ht="22.2" customHeight="1">
      <c r="A214" s="77">
        <v>13</v>
      </c>
      <c r="B214" s="77" t="s">
        <v>331</v>
      </c>
      <c r="C214" s="330"/>
      <c r="D214" s="330"/>
      <c r="E214" s="330"/>
      <c r="F214" s="330"/>
      <c r="G214" s="330"/>
      <c r="H214" s="330"/>
      <c r="I214" s="330"/>
      <c r="J214" s="330"/>
      <c r="K214" s="330"/>
      <c r="L214" s="330"/>
      <c r="M214" s="330"/>
      <c r="N214" s="330"/>
      <c r="O214" s="330"/>
      <c r="P214" s="330"/>
      <c r="Q214" s="330"/>
      <c r="R214" s="330"/>
      <c r="S214" s="330"/>
      <c r="T214" s="330"/>
      <c r="U214" s="330"/>
      <c r="V214" s="330"/>
      <c r="W214" s="330"/>
      <c r="X214" s="330"/>
      <c r="Y214" s="330"/>
      <c r="Z214" s="330"/>
      <c r="AA214" s="330"/>
      <c r="AB214" s="330"/>
      <c r="AC214" s="330"/>
      <c r="AD214" s="330"/>
      <c r="AE214" s="330"/>
      <c r="AF214" s="330"/>
      <c r="AG214" s="330"/>
      <c r="AH214" s="330"/>
      <c r="AI214" s="330"/>
      <c r="AJ214" s="330"/>
      <c r="AK214" s="330"/>
      <c r="AL214" s="330"/>
      <c r="AM214" s="331"/>
      <c r="AN214" s="331"/>
      <c r="AO214" s="331"/>
      <c r="AP214" s="331"/>
      <c r="AQ214" s="331"/>
      <c r="AR214" s="331"/>
      <c r="AS214" s="331"/>
      <c r="AT214" s="331"/>
      <c r="AU214" s="331"/>
      <c r="AV214" s="331"/>
      <c r="AW214" s="331"/>
      <c r="AX214" s="331"/>
      <c r="AY214" s="331"/>
      <c r="AZ214" s="331"/>
      <c r="BA214" s="331"/>
      <c r="BB214" s="331"/>
      <c r="BC214" s="331"/>
      <c r="BD214" s="331"/>
      <c r="BE214" s="331"/>
      <c r="BF214" s="331"/>
      <c r="BG214" s="331"/>
      <c r="BH214" s="331"/>
      <c r="BI214" s="331"/>
      <c r="BJ214" s="331"/>
      <c r="BK214" s="331"/>
      <c r="BL214" s="331"/>
      <c r="BM214" s="331"/>
      <c r="BN214" s="331"/>
      <c r="BO214" s="331"/>
      <c r="BP214" s="331"/>
      <c r="BQ214" s="330"/>
    </row>
    <row r="215" spans="1:69" ht="13.8" customHeight="1">
      <c r="A215" s="493" t="s">
        <v>0</v>
      </c>
      <c r="B215" s="493" t="s">
        <v>31</v>
      </c>
      <c r="C215" s="493" t="s">
        <v>14</v>
      </c>
      <c r="D215" s="493" t="s">
        <v>1405</v>
      </c>
      <c r="E215" s="495" t="s">
        <v>1386</v>
      </c>
      <c r="F215" s="496"/>
      <c r="G215" s="493" t="s">
        <v>32</v>
      </c>
      <c r="H215" s="493" t="s">
        <v>33</v>
      </c>
      <c r="I215" s="493" t="s">
        <v>34</v>
      </c>
      <c r="J215" s="493" t="s">
        <v>149</v>
      </c>
      <c r="K215" s="493" t="s">
        <v>142</v>
      </c>
      <c r="L215" s="500" t="s">
        <v>35</v>
      </c>
      <c r="M215" s="500"/>
      <c r="N215" s="500"/>
      <c r="O215" s="500"/>
      <c r="P215" s="501" t="s">
        <v>36</v>
      </c>
      <c r="Q215" s="502"/>
      <c r="R215" s="502"/>
      <c r="S215" s="503"/>
      <c r="T215" s="493" t="s">
        <v>37</v>
      </c>
      <c r="U215" s="493" t="s">
        <v>38</v>
      </c>
      <c r="V215" s="493" t="s">
        <v>114</v>
      </c>
      <c r="W215" s="493" t="s">
        <v>39</v>
      </c>
      <c r="X215" s="493" t="s">
        <v>40</v>
      </c>
      <c r="Y215" s="493" t="s">
        <v>41</v>
      </c>
      <c r="Z215" s="493" t="s">
        <v>42</v>
      </c>
      <c r="AA215" s="493" t="s">
        <v>88</v>
      </c>
      <c r="AB215" s="501" t="s">
        <v>115</v>
      </c>
      <c r="AC215" s="502"/>
      <c r="AD215" s="502"/>
      <c r="AE215" s="502"/>
      <c r="AF215" s="502"/>
      <c r="AG215" s="503"/>
      <c r="AH215" s="501" t="s">
        <v>116</v>
      </c>
      <c r="AI215" s="502"/>
      <c r="AJ215" s="502"/>
      <c r="AK215" s="502"/>
      <c r="AL215" s="503"/>
      <c r="AM215" s="501" t="s">
        <v>3</v>
      </c>
      <c r="AN215" s="502"/>
      <c r="AO215" s="502"/>
      <c r="AP215" s="502"/>
      <c r="AQ215" s="502"/>
      <c r="AR215" s="502"/>
      <c r="AS215" s="502"/>
      <c r="AT215" s="502"/>
      <c r="AU215" s="502"/>
      <c r="AV215" s="502"/>
      <c r="AW215" s="502"/>
      <c r="AX215" s="502"/>
      <c r="AY215" s="502"/>
      <c r="AZ215" s="503"/>
      <c r="BA215" s="501" t="s">
        <v>43</v>
      </c>
      <c r="BB215" s="502"/>
      <c r="BC215" s="502"/>
      <c r="BD215" s="502"/>
      <c r="BE215" s="502"/>
      <c r="BF215" s="502"/>
      <c r="BG215" s="502"/>
      <c r="BH215" s="502"/>
      <c r="BI215" s="502"/>
      <c r="BJ215" s="502"/>
      <c r="BK215" s="502"/>
      <c r="BL215" s="502"/>
      <c r="BM215" s="502"/>
      <c r="BN215" s="502"/>
      <c r="BO215" s="502"/>
      <c r="BP215" s="503"/>
      <c r="BQ215" s="493" t="s">
        <v>881</v>
      </c>
    </row>
    <row r="216" spans="1:69" ht="87" customHeight="1">
      <c r="A216" s="494"/>
      <c r="B216" s="494"/>
      <c r="C216" s="494"/>
      <c r="D216" s="494"/>
      <c r="E216" s="497"/>
      <c r="F216" s="498"/>
      <c r="G216" s="494"/>
      <c r="H216" s="494"/>
      <c r="I216" s="494"/>
      <c r="J216" s="494"/>
      <c r="K216" s="494"/>
      <c r="L216" s="52" t="s">
        <v>44</v>
      </c>
      <c r="M216" s="52" t="s">
        <v>45</v>
      </c>
      <c r="N216" s="52" t="s">
        <v>46</v>
      </c>
      <c r="O216" s="52" t="s">
        <v>47</v>
      </c>
      <c r="P216" s="52" t="s">
        <v>48</v>
      </c>
      <c r="Q216" s="52" t="s">
        <v>49</v>
      </c>
      <c r="R216" s="52" t="s">
        <v>50</v>
      </c>
      <c r="S216" s="52" t="s">
        <v>51</v>
      </c>
      <c r="T216" s="494"/>
      <c r="U216" s="494"/>
      <c r="V216" s="494"/>
      <c r="W216" s="494"/>
      <c r="X216" s="494"/>
      <c r="Y216" s="494"/>
      <c r="Z216" s="494"/>
      <c r="AA216" s="494"/>
      <c r="AB216" s="53" t="s">
        <v>15</v>
      </c>
      <c r="AC216" s="53" t="s">
        <v>89</v>
      </c>
      <c r="AD216" s="53" t="s">
        <v>90</v>
      </c>
      <c r="AE216" s="53" t="s">
        <v>52</v>
      </c>
      <c r="AF216" s="53" t="s">
        <v>53</v>
      </c>
      <c r="AG216" s="53" t="s">
        <v>54</v>
      </c>
      <c r="AH216" s="53" t="s">
        <v>55</v>
      </c>
      <c r="AI216" s="53" t="s">
        <v>91</v>
      </c>
      <c r="AJ216" s="53" t="s">
        <v>16</v>
      </c>
      <c r="AK216" s="53" t="s">
        <v>143</v>
      </c>
      <c r="AL216" s="53" t="s">
        <v>86</v>
      </c>
      <c r="AM216" s="52" t="s">
        <v>56</v>
      </c>
      <c r="AN216" s="52" t="s">
        <v>57</v>
      </c>
      <c r="AO216" s="52" t="s">
        <v>58</v>
      </c>
      <c r="AP216" s="52" t="s">
        <v>59</v>
      </c>
      <c r="AQ216" s="52" t="s">
        <v>60</v>
      </c>
      <c r="AR216" s="52" t="s">
        <v>151</v>
      </c>
      <c r="AS216" s="52" t="s">
        <v>152</v>
      </c>
      <c r="AT216" s="52" t="s">
        <v>153</v>
      </c>
      <c r="AU216" s="52" t="s">
        <v>7</v>
      </c>
      <c r="AV216" s="52" t="s">
        <v>8</v>
      </c>
      <c r="AW216" s="52" t="s">
        <v>9</v>
      </c>
      <c r="AX216" s="52" t="s">
        <v>61</v>
      </c>
      <c r="AY216" s="52" t="s">
        <v>10</v>
      </c>
      <c r="AZ216" s="52" t="s">
        <v>11</v>
      </c>
      <c r="BA216" s="52" t="s">
        <v>12</v>
      </c>
      <c r="BB216" s="52" t="s">
        <v>6</v>
      </c>
      <c r="BC216" s="52" t="s">
        <v>154</v>
      </c>
      <c r="BD216" s="52" t="s">
        <v>155</v>
      </c>
      <c r="BE216" s="52" t="s">
        <v>156</v>
      </c>
      <c r="BF216" s="52" t="s">
        <v>157</v>
      </c>
      <c r="BG216" s="52" t="s">
        <v>158</v>
      </c>
      <c r="BH216" s="52" t="s">
        <v>62</v>
      </c>
      <c r="BI216" s="52" t="s">
        <v>63</v>
      </c>
      <c r="BJ216" s="52" t="s">
        <v>64</v>
      </c>
      <c r="BK216" s="52" t="s">
        <v>159</v>
      </c>
      <c r="BL216" s="52" t="s">
        <v>65</v>
      </c>
      <c r="BM216" s="52" t="s">
        <v>160</v>
      </c>
      <c r="BN216" s="52" t="s">
        <v>66</v>
      </c>
      <c r="BO216" s="52" t="s">
        <v>67</v>
      </c>
      <c r="BP216" s="52" t="s">
        <v>11</v>
      </c>
      <c r="BQ216" s="494"/>
    </row>
    <row r="217" spans="1:69" ht="18.600000000000001" customHeight="1">
      <c r="A217" s="123" t="s">
        <v>126</v>
      </c>
      <c r="B217" s="124" t="s">
        <v>112</v>
      </c>
      <c r="C217" s="378"/>
      <c r="D217" s="378"/>
      <c r="E217" s="378"/>
      <c r="F217" s="378"/>
      <c r="G217" s="379"/>
      <c r="H217" s="380"/>
      <c r="I217" s="380"/>
      <c r="J217" s="380"/>
      <c r="K217" s="380"/>
      <c r="L217" s="324"/>
      <c r="M217" s="324"/>
      <c r="N217" s="324"/>
      <c r="O217" s="324"/>
      <c r="P217" s="324"/>
      <c r="Q217" s="324"/>
      <c r="R217" s="324"/>
      <c r="S217" s="324"/>
      <c r="T217" s="380"/>
      <c r="U217" s="380"/>
      <c r="V217" s="380"/>
      <c r="W217" s="380"/>
      <c r="X217" s="380"/>
      <c r="Y217" s="380"/>
      <c r="Z217" s="380"/>
      <c r="AA217" s="380"/>
      <c r="AB217" s="380"/>
      <c r="AC217" s="380"/>
      <c r="AD217" s="380"/>
      <c r="AE217" s="380"/>
      <c r="AF217" s="380"/>
      <c r="AG217" s="380"/>
      <c r="AH217" s="380"/>
      <c r="AI217" s="380"/>
      <c r="AJ217" s="380"/>
      <c r="AK217" s="380"/>
      <c r="AL217" s="380"/>
      <c r="AM217" s="324"/>
      <c r="AN217" s="324"/>
      <c r="AO217" s="324"/>
      <c r="AP217" s="324"/>
      <c r="AQ217" s="324"/>
      <c r="AR217" s="324"/>
      <c r="AS217" s="324"/>
      <c r="AT217" s="324"/>
      <c r="AU217" s="324"/>
      <c r="AV217" s="324"/>
      <c r="AW217" s="324"/>
      <c r="AX217" s="324"/>
      <c r="AY217" s="324"/>
      <c r="AZ217" s="324"/>
      <c r="BA217" s="324"/>
      <c r="BB217" s="324"/>
      <c r="BC217" s="324"/>
      <c r="BD217" s="324"/>
      <c r="BE217" s="324"/>
      <c r="BF217" s="324"/>
      <c r="BG217" s="324"/>
      <c r="BH217" s="324"/>
      <c r="BI217" s="324"/>
      <c r="BJ217" s="324"/>
      <c r="BK217" s="324"/>
      <c r="BL217" s="324"/>
      <c r="BM217" s="324"/>
      <c r="BN217" s="324"/>
      <c r="BO217" s="324"/>
      <c r="BP217" s="324"/>
      <c r="BQ217" s="380"/>
    </row>
    <row r="218" spans="1:69" ht="39.6">
      <c r="A218" s="89">
        <v>1</v>
      </c>
      <c r="B218" s="130" t="s">
        <v>201</v>
      </c>
      <c r="C218" s="90" t="s">
        <v>1199</v>
      </c>
      <c r="D218" s="90" t="s">
        <v>231</v>
      </c>
      <c r="E218" s="470">
        <f>G218*5000</f>
        <v>4907000</v>
      </c>
      <c r="F218" s="279" t="s">
        <v>150</v>
      </c>
      <c r="G218" s="92">
        <v>981.4</v>
      </c>
      <c r="H218" s="92"/>
      <c r="I218" s="340">
        <v>1905</v>
      </c>
      <c r="J218" s="93" t="s">
        <v>84</v>
      </c>
      <c r="K218" s="93" t="s">
        <v>196</v>
      </c>
      <c r="L218" s="90" t="s">
        <v>83</v>
      </c>
      <c r="M218" s="90" t="s">
        <v>197</v>
      </c>
      <c r="N218" s="93" t="s">
        <v>84</v>
      </c>
      <c r="O218" s="93" t="s">
        <v>84</v>
      </c>
      <c r="P218" s="90" t="s">
        <v>989</v>
      </c>
      <c r="Q218" s="90" t="s">
        <v>936</v>
      </c>
      <c r="R218" s="90" t="s">
        <v>1022</v>
      </c>
      <c r="S218" s="90" t="s">
        <v>933</v>
      </c>
      <c r="T218" s="93" t="s">
        <v>84</v>
      </c>
      <c r="U218" s="90" t="s">
        <v>1196</v>
      </c>
      <c r="V218" s="90"/>
      <c r="W218" s="93" t="s">
        <v>85</v>
      </c>
      <c r="X218" s="93" t="s">
        <v>84</v>
      </c>
      <c r="Y218" s="93" t="s">
        <v>85</v>
      </c>
      <c r="Z218" s="93" t="s">
        <v>84</v>
      </c>
      <c r="AA218" s="93" t="s">
        <v>84</v>
      </c>
      <c r="AB218" s="93" t="s">
        <v>84</v>
      </c>
      <c r="AC218" s="93"/>
      <c r="AD218" s="90"/>
      <c r="AE218" s="90"/>
      <c r="AF218" s="93"/>
      <c r="AG218" s="90"/>
      <c r="AH218" s="93" t="s">
        <v>85</v>
      </c>
      <c r="AI218" s="90"/>
      <c r="AJ218" s="90"/>
      <c r="AK218" s="90" t="s">
        <v>168</v>
      </c>
      <c r="AL218" s="91" t="s">
        <v>168</v>
      </c>
      <c r="AM218" s="93" t="s">
        <v>84</v>
      </c>
      <c r="AN218" s="93" t="s">
        <v>84</v>
      </c>
      <c r="AO218" s="93" t="s">
        <v>84</v>
      </c>
      <c r="AP218" s="93" t="s">
        <v>84</v>
      </c>
      <c r="AQ218" s="93" t="s">
        <v>85</v>
      </c>
      <c r="AR218" s="90" t="s">
        <v>168</v>
      </c>
      <c r="AS218" s="90" t="s">
        <v>1167</v>
      </c>
      <c r="AT218" s="90"/>
      <c r="AU218" s="93"/>
      <c r="AV218" s="93"/>
      <c r="AW218" s="93" t="s">
        <v>198</v>
      </c>
      <c r="AX218" s="93" t="s">
        <v>84</v>
      </c>
      <c r="AY218" s="93" t="s">
        <v>84</v>
      </c>
      <c r="AZ218" s="90"/>
      <c r="BA218" s="93" t="s">
        <v>84</v>
      </c>
      <c r="BB218" s="93" t="s">
        <v>84</v>
      </c>
      <c r="BC218" s="90" t="s">
        <v>893</v>
      </c>
      <c r="BD218" s="90"/>
      <c r="BE218" s="90" t="s">
        <v>200</v>
      </c>
      <c r="BF218" s="90"/>
      <c r="BG218" s="90" t="s">
        <v>83</v>
      </c>
      <c r="BH218" s="93" t="s">
        <v>222</v>
      </c>
      <c r="BI218" s="93" t="s">
        <v>85</v>
      </c>
      <c r="BJ218" s="93" t="s">
        <v>222</v>
      </c>
      <c r="BK218" s="94"/>
      <c r="BL218" s="93" t="s">
        <v>84</v>
      </c>
      <c r="BM218" s="94" t="s">
        <v>1197</v>
      </c>
      <c r="BN218" s="93" t="s">
        <v>84</v>
      </c>
      <c r="BO218" s="93"/>
      <c r="BP218" s="90"/>
      <c r="BQ218" s="136" t="s">
        <v>168</v>
      </c>
    </row>
    <row r="219" spans="1:69" ht="28.2" customHeight="1">
      <c r="A219" s="89">
        <v>2</v>
      </c>
      <c r="B219" s="130" t="s">
        <v>939</v>
      </c>
      <c r="C219" s="90" t="s">
        <v>1199</v>
      </c>
      <c r="D219" s="90" t="s">
        <v>231</v>
      </c>
      <c r="E219" s="470">
        <f>G219*2000</f>
        <v>378000</v>
      </c>
      <c r="F219" s="279" t="s">
        <v>150</v>
      </c>
      <c r="G219" s="92">
        <v>189</v>
      </c>
      <c r="H219" s="92"/>
      <c r="I219" s="93">
        <v>1984</v>
      </c>
      <c r="J219" s="93" t="s">
        <v>84</v>
      </c>
      <c r="K219" s="93" t="s">
        <v>196</v>
      </c>
      <c r="L219" s="90" t="s">
        <v>83</v>
      </c>
      <c r="M219" s="90" t="s">
        <v>199</v>
      </c>
      <c r="N219" s="93" t="s">
        <v>85</v>
      </c>
      <c r="O219" s="93" t="s">
        <v>85</v>
      </c>
      <c r="P219" s="90" t="s">
        <v>989</v>
      </c>
      <c r="Q219" s="90"/>
      <c r="R219" s="90"/>
      <c r="S219" s="90" t="s">
        <v>203</v>
      </c>
      <c r="T219" s="93" t="s">
        <v>85</v>
      </c>
      <c r="U219" s="90"/>
      <c r="V219" s="90"/>
      <c r="W219" s="93" t="s">
        <v>85</v>
      </c>
      <c r="X219" s="93" t="s">
        <v>85</v>
      </c>
      <c r="Y219" s="93" t="s">
        <v>85</v>
      </c>
      <c r="Z219" s="93" t="s">
        <v>84</v>
      </c>
      <c r="AA219" s="93" t="s">
        <v>84</v>
      </c>
      <c r="AB219" s="93" t="s">
        <v>84</v>
      </c>
      <c r="AC219" s="93"/>
      <c r="AD219" s="90"/>
      <c r="AE219" s="90"/>
      <c r="AF219" s="93"/>
      <c r="AG219" s="90"/>
      <c r="AH219" s="93" t="s">
        <v>85</v>
      </c>
      <c r="AI219" s="90"/>
      <c r="AJ219" s="90"/>
      <c r="AK219" s="90"/>
      <c r="AL219" s="91"/>
      <c r="AM219" s="93" t="s">
        <v>85</v>
      </c>
      <c r="AN219" s="93"/>
      <c r="AO219" s="93"/>
      <c r="AP219" s="93"/>
      <c r="AQ219" s="93"/>
      <c r="AR219" s="90" t="s">
        <v>168</v>
      </c>
      <c r="AS219" s="90" t="s">
        <v>1198</v>
      </c>
      <c r="AT219" s="90"/>
      <c r="AU219" s="93"/>
      <c r="AV219" s="93"/>
      <c r="AW219" s="93"/>
      <c r="AX219" s="93"/>
      <c r="AY219" s="93"/>
      <c r="AZ219" s="90"/>
      <c r="BA219" s="93"/>
      <c r="BB219" s="93"/>
      <c r="BC219" s="90" t="s">
        <v>83</v>
      </c>
      <c r="BD219" s="90"/>
      <c r="BE219" s="90"/>
      <c r="BF219" s="90"/>
      <c r="BG219" s="90"/>
      <c r="BH219" s="93"/>
      <c r="BI219" s="93"/>
      <c r="BJ219" s="93"/>
      <c r="BK219" s="94"/>
      <c r="BL219" s="93"/>
      <c r="BM219" s="94"/>
      <c r="BN219" s="93"/>
      <c r="BO219" s="93"/>
      <c r="BP219" s="90"/>
      <c r="BQ219" s="136"/>
    </row>
    <row r="220" spans="1:69" ht="24" customHeight="1">
      <c r="A220" s="125" t="s">
        <v>127</v>
      </c>
      <c r="B220" s="126" t="s">
        <v>113</v>
      </c>
      <c r="C220" s="90"/>
      <c r="D220" s="90"/>
      <c r="E220" s="90"/>
      <c r="F220" s="90"/>
      <c r="G220" s="93"/>
      <c r="H220" s="377"/>
      <c r="I220" s="377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  <c r="BF220" s="15"/>
      <c r="BG220" s="15"/>
      <c r="BH220" s="15"/>
      <c r="BI220" s="15"/>
      <c r="BJ220" s="15"/>
      <c r="BK220" s="15"/>
      <c r="BL220" s="15"/>
      <c r="BM220" s="15"/>
      <c r="BN220" s="15"/>
      <c r="BO220" s="15"/>
      <c r="BP220" s="15"/>
      <c r="BQ220" s="15"/>
    </row>
    <row r="221" spans="1:69" ht="35.4" customHeight="1">
      <c r="A221" s="20">
        <v>1</v>
      </c>
      <c r="B221" s="294" t="s">
        <v>205</v>
      </c>
      <c r="C221" s="90" t="s">
        <v>1199</v>
      </c>
      <c r="D221" s="295"/>
      <c r="E221" s="295">
        <v>28468.37</v>
      </c>
      <c r="F221" s="325" t="s">
        <v>125</v>
      </c>
      <c r="G221" s="15"/>
      <c r="H221" s="15"/>
      <c r="I221" s="21">
        <v>1985</v>
      </c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I221" s="15"/>
      <c r="BJ221" s="15"/>
      <c r="BK221" s="15"/>
      <c r="BL221" s="15"/>
      <c r="BM221" s="15"/>
      <c r="BN221" s="15"/>
      <c r="BO221" s="15"/>
      <c r="BP221" s="15"/>
      <c r="BQ221" s="15"/>
    </row>
    <row r="222" spans="1:69" ht="33" customHeight="1">
      <c r="A222" s="30" t="s">
        <v>128</v>
      </c>
      <c r="B222" s="313" t="s">
        <v>78</v>
      </c>
      <c r="C222" s="314"/>
      <c r="D222" s="315"/>
      <c r="E222" s="480">
        <v>16665</v>
      </c>
      <c r="F222" s="316" t="s">
        <v>125</v>
      </c>
    </row>
    <row r="223" spans="1:69" ht="28.2" customHeight="1">
      <c r="A223" s="76"/>
      <c r="B223" s="76" t="s">
        <v>1200</v>
      </c>
      <c r="C223" s="76"/>
      <c r="D223" s="76"/>
      <c r="E223" s="480">
        <v>7998</v>
      </c>
      <c r="F223" s="316" t="s">
        <v>125</v>
      </c>
    </row>
    <row r="226" spans="1:69" ht="24.6" customHeight="1">
      <c r="A226" s="77">
        <v>14</v>
      </c>
      <c r="B226" s="77" t="s">
        <v>339</v>
      </c>
      <c r="C226" s="330"/>
      <c r="D226" s="330"/>
      <c r="E226" s="330"/>
      <c r="F226" s="330"/>
      <c r="G226" s="330"/>
      <c r="H226" s="330"/>
      <c r="I226" s="330"/>
      <c r="J226" s="330"/>
      <c r="K226" s="330"/>
      <c r="L226" s="330"/>
      <c r="M226" s="330"/>
      <c r="N226" s="330"/>
      <c r="O226" s="330"/>
      <c r="P226" s="330"/>
      <c r="Q226" s="330"/>
      <c r="R226" s="330"/>
      <c r="S226" s="330"/>
      <c r="T226" s="330"/>
      <c r="U226" s="330"/>
      <c r="V226" s="330"/>
      <c r="W226" s="330"/>
      <c r="X226" s="330"/>
      <c r="Y226" s="330"/>
      <c r="Z226" s="330"/>
      <c r="AA226" s="330"/>
      <c r="AB226" s="330"/>
      <c r="AC226" s="330"/>
      <c r="AD226" s="330"/>
      <c r="AE226" s="330"/>
      <c r="AF226" s="330"/>
      <c r="AG226" s="330"/>
      <c r="AH226" s="330"/>
      <c r="AI226" s="330"/>
      <c r="AJ226" s="330"/>
      <c r="AK226" s="330"/>
      <c r="AL226" s="330"/>
      <c r="AM226" s="331"/>
      <c r="AN226" s="331"/>
      <c r="AO226" s="331"/>
      <c r="AP226" s="331"/>
      <c r="AQ226" s="331"/>
      <c r="AR226" s="331"/>
      <c r="AS226" s="331"/>
      <c r="AT226" s="331"/>
      <c r="AU226" s="331"/>
      <c r="AV226" s="331"/>
      <c r="AW226" s="331"/>
      <c r="AX226" s="331"/>
      <c r="AY226" s="331"/>
      <c r="AZ226" s="331"/>
      <c r="BA226" s="331"/>
      <c r="BB226" s="331"/>
      <c r="BC226" s="331"/>
      <c r="BD226" s="331"/>
      <c r="BE226" s="331"/>
      <c r="BF226" s="331"/>
      <c r="BG226" s="331"/>
      <c r="BH226" s="331"/>
      <c r="BI226" s="331"/>
      <c r="BJ226" s="331"/>
      <c r="BK226" s="331"/>
      <c r="BL226" s="331"/>
      <c r="BM226" s="331"/>
      <c r="BN226" s="331"/>
      <c r="BO226" s="331"/>
      <c r="BP226" s="331"/>
      <c r="BQ226" s="330"/>
    </row>
    <row r="227" spans="1:69" ht="15" customHeight="1">
      <c r="A227" s="493" t="s">
        <v>0</v>
      </c>
      <c r="B227" s="493" t="s">
        <v>31</v>
      </c>
      <c r="C227" s="493" t="s">
        <v>14</v>
      </c>
      <c r="D227" s="493" t="s">
        <v>1405</v>
      </c>
      <c r="E227" s="495" t="s">
        <v>1386</v>
      </c>
      <c r="F227" s="496"/>
      <c r="G227" s="493" t="s">
        <v>32</v>
      </c>
      <c r="H227" s="493" t="s">
        <v>33</v>
      </c>
      <c r="I227" s="493" t="s">
        <v>34</v>
      </c>
      <c r="J227" s="493" t="s">
        <v>149</v>
      </c>
      <c r="K227" s="493" t="s">
        <v>142</v>
      </c>
      <c r="L227" s="500" t="s">
        <v>35</v>
      </c>
      <c r="M227" s="500"/>
      <c r="N227" s="500"/>
      <c r="O227" s="500"/>
      <c r="P227" s="501" t="s">
        <v>36</v>
      </c>
      <c r="Q227" s="502"/>
      <c r="R227" s="502"/>
      <c r="S227" s="503"/>
      <c r="T227" s="493" t="s">
        <v>37</v>
      </c>
      <c r="U227" s="493" t="s">
        <v>38</v>
      </c>
      <c r="V227" s="493" t="s">
        <v>114</v>
      </c>
      <c r="W227" s="493" t="s">
        <v>39</v>
      </c>
      <c r="X227" s="493" t="s">
        <v>40</v>
      </c>
      <c r="Y227" s="493" t="s">
        <v>41</v>
      </c>
      <c r="Z227" s="493" t="s">
        <v>42</v>
      </c>
      <c r="AA227" s="493" t="s">
        <v>88</v>
      </c>
      <c r="AB227" s="501" t="s">
        <v>115</v>
      </c>
      <c r="AC227" s="502"/>
      <c r="AD227" s="502"/>
      <c r="AE227" s="502"/>
      <c r="AF227" s="502"/>
      <c r="AG227" s="503"/>
      <c r="AH227" s="501" t="s">
        <v>116</v>
      </c>
      <c r="AI227" s="502"/>
      <c r="AJ227" s="502"/>
      <c r="AK227" s="502"/>
      <c r="AL227" s="503"/>
      <c r="AM227" s="501" t="s">
        <v>3</v>
      </c>
      <c r="AN227" s="502"/>
      <c r="AO227" s="502"/>
      <c r="AP227" s="502"/>
      <c r="AQ227" s="502"/>
      <c r="AR227" s="502"/>
      <c r="AS227" s="502"/>
      <c r="AT227" s="502"/>
      <c r="AU227" s="502"/>
      <c r="AV227" s="502"/>
      <c r="AW227" s="502"/>
      <c r="AX227" s="502"/>
      <c r="AY227" s="502"/>
      <c r="AZ227" s="503"/>
      <c r="BA227" s="501" t="s">
        <v>43</v>
      </c>
      <c r="BB227" s="502"/>
      <c r="BC227" s="502"/>
      <c r="BD227" s="502"/>
      <c r="BE227" s="502"/>
      <c r="BF227" s="502"/>
      <c r="BG227" s="502"/>
      <c r="BH227" s="502"/>
      <c r="BI227" s="502"/>
      <c r="BJ227" s="502"/>
      <c r="BK227" s="502"/>
      <c r="BL227" s="502"/>
      <c r="BM227" s="502"/>
      <c r="BN227" s="502"/>
      <c r="BO227" s="502"/>
      <c r="BP227" s="503"/>
      <c r="BQ227" s="493" t="s">
        <v>881</v>
      </c>
    </row>
    <row r="228" spans="1:69" ht="81.599999999999994" customHeight="1">
      <c r="A228" s="494"/>
      <c r="B228" s="494"/>
      <c r="C228" s="494"/>
      <c r="D228" s="494"/>
      <c r="E228" s="497"/>
      <c r="F228" s="498"/>
      <c r="G228" s="494"/>
      <c r="H228" s="494"/>
      <c r="I228" s="494"/>
      <c r="J228" s="494"/>
      <c r="K228" s="494"/>
      <c r="L228" s="52" t="s">
        <v>44</v>
      </c>
      <c r="M228" s="52" t="s">
        <v>45</v>
      </c>
      <c r="N228" s="52" t="s">
        <v>46</v>
      </c>
      <c r="O228" s="52" t="s">
        <v>47</v>
      </c>
      <c r="P228" s="52" t="s">
        <v>48</v>
      </c>
      <c r="Q228" s="52" t="s">
        <v>49</v>
      </c>
      <c r="R228" s="52" t="s">
        <v>50</v>
      </c>
      <c r="S228" s="52" t="s">
        <v>51</v>
      </c>
      <c r="T228" s="494"/>
      <c r="U228" s="494"/>
      <c r="V228" s="494"/>
      <c r="W228" s="494"/>
      <c r="X228" s="494"/>
      <c r="Y228" s="494"/>
      <c r="Z228" s="494"/>
      <c r="AA228" s="494"/>
      <c r="AB228" s="53" t="s">
        <v>15</v>
      </c>
      <c r="AC228" s="53" t="s">
        <v>89</v>
      </c>
      <c r="AD228" s="53" t="s">
        <v>90</v>
      </c>
      <c r="AE228" s="53" t="s">
        <v>52</v>
      </c>
      <c r="AF228" s="53" t="s">
        <v>53</v>
      </c>
      <c r="AG228" s="53" t="s">
        <v>54</v>
      </c>
      <c r="AH228" s="53" t="s">
        <v>55</v>
      </c>
      <c r="AI228" s="53" t="s">
        <v>91</v>
      </c>
      <c r="AJ228" s="53" t="s">
        <v>16</v>
      </c>
      <c r="AK228" s="53" t="s">
        <v>143</v>
      </c>
      <c r="AL228" s="53" t="s">
        <v>86</v>
      </c>
      <c r="AM228" s="52" t="s">
        <v>56</v>
      </c>
      <c r="AN228" s="52" t="s">
        <v>57</v>
      </c>
      <c r="AO228" s="52" t="s">
        <v>58</v>
      </c>
      <c r="AP228" s="52" t="s">
        <v>59</v>
      </c>
      <c r="AQ228" s="52" t="s">
        <v>60</v>
      </c>
      <c r="AR228" s="52" t="s">
        <v>151</v>
      </c>
      <c r="AS228" s="52" t="s">
        <v>152</v>
      </c>
      <c r="AT228" s="52" t="s">
        <v>153</v>
      </c>
      <c r="AU228" s="52" t="s">
        <v>7</v>
      </c>
      <c r="AV228" s="52" t="s">
        <v>8</v>
      </c>
      <c r="AW228" s="52" t="s">
        <v>9</v>
      </c>
      <c r="AX228" s="52" t="s">
        <v>61</v>
      </c>
      <c r="AY228" s="52" t="s">
        <v>10</v>
      </c>
      <c r="AZ228" s="52" t="s">
        <v>11</v>
      </c>
      <c r="BA228" s="52" t="s">
        <v>12</v>
      </c>
      <c r="BB228" s="52" t="s">
        <v>6</v>
      </c>
      <c r="BC228" s="52" t="s">
        <v>154</v>
      </c>
      <c r="BD228" s="52" t="s">
        <v>155</v>
      </c>
      <c r="BE228" s="52" t="s">
        <v>156</v>
      </c>
      <c r="BF228" s="52" t="s">
        <v>157</v>
      </c>
      <c r="BG228" s="52" t="s">
        <v>158</v>
      </c>
      <c r="BH228" s="52" t="s">
        <v>62</v>
      </c>
      <c r="BI228" s="52" t="s">
        <v>63</v>
      </c>
      <c r="BJ228" s="52" t="s">
        <v>64</v>
      </c>
      <c r="BK228" s="52" t="s">
        <v>159</v>
      </c>
      <c r="BL228" s="52" t="s">
        <v>65</v>
      </c>
      <c r="BM228" s="52" t="s">
        <v>160</v>
      </c>
      <c r="BN228" s="52" t="s">
        <v>66</v>
      </c>
      <c r="BO228" s="52" t="s">
        <v>67</v>
      </c>
      <c r="BP228" s="52" t="s">
        <v>11</v>
      </c>
      <c r="BQ228" s="494"/>
    </row>
    <row r="229" spans="1:69" ht="19.2" customHeight="1">
      <c r="A229" s="123" t="s">
        <v>126</v>
      </c>
      <c r="B229" s="124" t="s">
        <v>112</v>
      </c>
      <c r="C229" s="378"/>
      <c r="D229" s="378"/>
      <c r="E229" s="378"/>
      <c r="F229" s="378"/>
      <c r="G229" s="379"/>
      <c r="H229" s="380"/>
      <c r="I229" s="380"/>
      <c r="J229" s="380"/>
      <c r="K229" s="380"/>
      <c r="L229" s="324"/>
      <c r="M229" s="324"/>
      <c r="N229" s="324"/>
      <c r="O229" s="324"/>
      <c r="P229" s="324"/>
      <c r="Q229" s="324"/>
      <c r="R229" s="324"/>
      <c r="S229" s="324"/>
      <c r="T229" s="380"/>
      <c r="U229" s="380"/>
      <c r="V229" s="380"/>
      <c r="W229" s="380"/>
      <c r="X229" s="380"/>
      <c r="Y229" s="380"/>
      <c r="Z229" s="380"/>
      <c r="AA229" s="380"/>
      <c r="AB229" s="380"/>
      <c r="AC229" s="380"/>
      <c r="AD229" s="380"/>
      <c r="AE229" s="380"/>
      <c r="AF229" s="380"/>
      <c r="AG229" s="380"/>
      <c r="AH229" s="380"/>
      <c r="AI229" s="380"/>
      <c r="AJ229" s="380"/>
      <c r="AK229" s="380"/>
      <c r="AL229" s="380"/>
      <c r="AM229" s="324"/>
      <c r="AN229" s="324"/>
      <c r="AO229" s="324"/>
      <c r="AP229" s="324"/>
      <c r="AQ229" s="324"/>
      <c r="AR229" s="324"/>
      <c r="AS229" s="324"/>
      <c r="AT229" s="324"/>
      <c r="AU229" s="324"/>
      <c r="AV229" s="324"/>
      <c r="AW229" s="324"/>
      <c r="AX229" s="324"/>
      <c r="AY229" s="324"/>
      <c r="AZ229" s="324"/>
      <c r="BA229" s="324"/>
      <c r="BB229" s="324"/>
      <c r="BC229" s="324"/>
      <c r="BD229" s="324"/>
      <c r="BE229" s="324"/>
      <c r="BF229" s="324"/>
      <c r="BG229" s="324"/>
      <c r="BH229" s="324"/>
      <c r="BI229" s="324"/>
      <c r="BJ229" s="324"/>
      <c r="BK229" s="324"/>
      <c r="BL229" s="324"/>
      <c r="BM229" s="324"/>
      <c r="BN229" s="324"/>
      <c r="BO229" s="324"/>
      <c r="BP229" s="324"/>
      <c r="BQ229" s="380"/>
    </row>
    <row r="230" spans="1:69" ht="39.6">
      <c r="A230" s="89">
        <v>1</v>
      </c>
      <c r="B230" s="130" t="s">
        <v>201</v>
      </c>
      <c r="C230" s="90" t="s">
        <v>1207</v>
      </c>
      <c r="D230" s="90" t="s">
        <v>231</v>
      </c>
      <c r="E230" s="470">
        <f>G230*5000</f>
        <v>1253000</v>
      </c>
      <c r="F230" s="135" t="s">
        <v>150</v>
      </c>
      <c r="G230" s="92">
        <v>250.6</v>
      </c>
      <c r="H230" s="306"/>
      <c r="I230" s="135">
        <v>1905</v>
      </c>
      <c r="J230" s="135" t="s">
        <v>84</v>
      </c>
      <c r="K230" s="135" t="s">
        <v>196</v>
      </c>
      <c r="L230" s="278" t="s">
        <v>200</v>
      </c>
      <c r="M230" s="278" t="s">
        <v>199</v>
      </c>
      <c r="N230" s="135" t="s">
        <v>84</v>
      </c>
      <c r="O230" s="135" t="s">
        <v>85</v>
      </c>
      <c r="P230" s="278" t="s">
        <v>989</v>
      </c>
      <c r="Q230" s="278" t="s">
        <v>936</v>
      </c>
      <c r="R230" s="278" t="s">
        <v>202</v>
      </c>
      <c r="S230" s="278" t="s">
        <v>933</v>
      </c>
      <c r="T230" s="135" t="s">
        <v>85</v>
      </c>
      <c r="U230" s="278" t="s">
        <v>1196</v>
      </c>
      <c r="V230" s="278" t="s">
        <v>1202</v>
      </c>
      <c r="W230" s="135" t="s">
        <v>85</v>
      </c>
      <c r="X230" s="135" t="s">
        <v>84</v>
      </c>
      <c r="Y230" s="135" t="s">
        <v>85</v>
      </c>
      <c r="Z230" s="135" t="s">
        <v>84</v>
      </c>
      <c r="AA230" s="135" t="s">
        <v>84</v>
      </c>
      <c r="AB230" s="135" t="s">
        <v>84</v>
      </c>
      <c r="AC230" s="135"/>
      <c r="AD230" s="278"/>
      <c r="AE230" s="278"/>
      <c r="AF230" s="135" t="s">
        <v>85</v>
      </c>
      <c r="AG230" s="278"/>
      <c r="AH230" s="135" t="s">
        <v>85</v>
      </c>
      <c r="AI230" s="278"/>
      <c r="AJ230" s="278"/>
      <c r="AK230" s="278"/>
      <c r="AL230" s="284"/>
      <c r="AM230" s="135" t="s">
        <v>84</v>
      </c>
      <c r="AN230" s="135" t="s">
        <v>84</v>
      </c>
      <c r="AO230" s="135"/>
      <c r="AP230" s="135"/>
      <c r="AQ230" s="135"/>
      <c r="AR230" s="278"/>
      <c r="AS230" s="278" t="s">
        <v>1203</v>
      </c>
      <c r="AT230" s="278"/>
      <c r="AU230" s="135" t="s">
        <v>85</v>
      </c>
      <c r="AV230" s="135"/>
      <c r="AW230" s="135" t="s">
        <v>198</v>
      </c>
      <c r="AX230" s="135" t="s">
        <v>84</v>
      </c>
      <c r="AY230" s="135" t="s">
        <v>84</v>
      </c>
      <c r="AZ230" s="278"/>
      <c r="BA230" s="135" t="s">
        <v>84</v>
      </c>
      <c r="BB230" s="135" t="s">
        <v>84</v>
      </c>
      <c r="BC230" s="278" t="s">
        <v>197</v>
      </c>
      <c r="BD230" s="278"/>
      <c r="BE230" s="278" t="s">
        <v>200</v>
      </c>
      <c r="BF230" s="278"/>
      <c r="BG230" s="278"/>
      <c r="BH230" s="135" t="s">
        <v>222</v>
      </c>
      <c r="BI230" s="135"/>
      <c r="BJ230" s="135" t="s">
        <v>222</v>
      </c>
      <c r="BK230" s="279"/>
      <c r="BL230" s="135" t="s">
        <v>84</v>
      </c>
      <c r="BM230" s="279" t="s">
        <v>1204</v>
      </c>
      <c r="BN230" s="135" t="s">
        <v>84</v>
      </c>
      <c r="BO230" s="135" t="s">
        <v>85</v>
      </c>
      <c r="BP230" s="278"/>
      <c r="BQ230" s="333" t="s">
        <v>168</v>
      </c>
    </row>
    <row r="231" spans="1:69" ht="40.200000000000003" customHeight="1">
      <c r="A231" s="139" t="s">
        <v>1248</v>
      </c>
      <c r="B231" s="313" t="s">
        <v>78</v>
      </c>
      <c r="C231" s="90" t="s">
        <v>1207</v>
      </c>
      <c r="D231" s="95"/>
      <c r="E231" s="328" t="s">
        <v>1187</v>
      </c>
      <c r="F231" s="95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  <c r="AA231" s="49"/>
      <c r="AB231" s="49"/>
      <c r="AC231" s="49"/>
      <c r="AD231" s="49"/>
      <c r="AE231" s="49"/>
      <c r="AF231" s="49"/>
      <c r="AG231" s="49"/>
      <c r="AH231" s="49"/>
      <c r="AI231" s="49"/>
      <c r="AJ231" s="49"/>
      <c r="AK231" s="49"/>
      <c r="AL231" s="49"/>
      <c r="AM231" s="49"/>
      <c r="AN231" s="49"/>
      <c r="AO231" s="49"/>
      <c r="AP231" s="49"/>
      <c r="AQ231" s="49"/>
      <c r="AR231" s="49"/>
      <c r="AS231" s="49"/>
      <c r="AT231" s="49"/>
      <c r="AU231" s="49"/>
      <c r="AV231" s="49"/>
      <c r="AW231" s="49"/>
      <c r="AX231" s="49"/>
      <c r="AY231" s="49"/>
      <c r="AZ231" s="49"/>
      <c r="BA231" s="49"/>
      <c r="BB231" s="49"/>
      <c r="BC231" s="49"/>
      <c r="BD231" s="49"/>
      <c r="BE231" s="49"/>
      <c r="BF231" s="49"/>
      <c r="BG231" s="49"/>
      <c r="BH231" s="49"/>
      <c r="BI231" s="49"/>
      <c r="BJ231" s="49"/>
      <c r="BK231" s="49"/>
      <c r="BL231" s="49"/>
      <c r="BM231" s="49"/>
      <c r="BN231" s="49"/>
      <c r="BO231" s="49"/>
      <c r="BP231" s="49"/>
      <c r="BQ231" s="49"/>
    </row>
    <row r="232" spans="1:69">
      <c r="A232" s="49"/>
      <c r="B232" s="49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  <c r="AA232" s="49"/>
      <c r="AB232" s="49"/>
      <c r="AC232" s="49"/>
      <c r="AD232" s="49"/>
      <c r="AE232" s="49"/>
      <c r="AF232" s="49"/>
      <c r="AG232" s="49"/>
      <c r="AH232" s="49"/>
      <c r="AI232" s="49"/>
      <c r="AJ232" s="49"/>
      <c r="AK232" s="49"/>
      <c r="AL232" s="49"/>
      <c r="AM232" s="49"/>
      <c r="AN232" s="49"/>
      <c r="AO232" s="49"/>
      <c r="AP232" s="49"/>
      <c r="AQ232" s="49"/>
      <c r="AR232" s="49"/>
      <c r="AS232" s="49"/>
      <c r="AT232" s="49"/>
      <c r="AU232" s="49"/>
      <c r="AV232" s="49"/>
      <c r="AW232" s="49"/>
      <c r="AX232" s="49"/>
      <c r="AY232" s="49"/>
      <c r="AZ232" s="49"/>
      <c r="BA232" s="49"/>
      <c r="BB232" s="49"/>
      <c r="BC232" s="49"/>
      <c r="BD232" s="49"/>
      <c r="BE232" s="49"/>
      <c r="BF232" s="49"/>
      <c r="BG232" s="49"/>
      <c r="BH232" s="49"/>
      <c r="BI232" s="49"/>
      <c r="BJ232" s="49"/>
      <c r="BK232" s="49"/>
      <c r="BL232" s="49"/>
      <c r="BM232" s="49"/>
      <c r="BN232" s="49"/>
      <c r="BO232" s="49"/>
      <c r="BP232" s="49"/>
      <c r="BQ232" s="49"/>
    </row>
    <row r="234" spans="1:69" ht="22.2" customHeight="1">
      <c r="A234" s="277">
        <v>15</v>
      </c>
      <c r="B234" s="277" t="s">
        <v>346</v>
      </c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  <c r="BA234" s="15"/>
      <c r="BB234" s="15"/>
      <c r="BC234" s="15"/>
      <c r="BD234" s="15"/>
      <c r="BE234" s="15"/>
      <c r="BF234" s="15"/>
      <c r="BG234" s="15"/>
      <c r="BH234" s="15"/>
      <c r="BI234" s="15"/>
      <c r="BJ234" s="15"/>
      <c r="BK234" s="15"/>
      <c r="BL234" s="15"/>
      <c r="BM234" s="15"/>
      <c r="BN234" s="15"/>
      <c r="BO234" s="15"/>
      <c r="BP234" s="15"/>
    </row>
    <row r="235" spans="1:69" ht="13.8" customHeight="1">
      <c r="A235" s="493" t="s">
        <v>0</v>
      </c>
      <c r="B235" s="493" t="s">
        <v>31</v>
      </c>
      <c r="C235" s="493" t="s">
        <v>14</v>
      </c>
      <c r="D235" s="493" t="s">
        <v>141</v>
      </c>
      <c r="E235" s="495" t="s">
        <v>1386</v>
      </c>
      <c r="F235" s="496"/>
      <c r="G235" s="493" t="s">
        <v>32</v>
      </c>
      <c r="H235" s="493" t="s">
        <v>33</v>
      </c>
      <c r="I235" s="493" t="s">
        <v>34</v>
      </c>
      <c r="J235" s="493" t="s">
        <v>149</v>
      </c>
      <c r="K235" s="493" t="s">
        <v>142</v>
      </c>
      <c r="L235" s="500" t="s">
        <v>35</v>
      </c>
      <c r="M235" s="500"/>
      <c r="N235" s="500"/>
      <c r="O235" s="500"/>
      <c r="P235" s="501" t="s">
        <v>36</v>
      </c>
      <c r="Q235" s="502"/>
      <c r="R235" s="502"/>
      <c r="S235" s="503"/>
      <c r="T235" s="493" t="s">
        <v>37</v>
      </c>
      <c r="U235" s="493" t="s">
        <v>38</v>
      </c>
      <c r="V235" s="493" t="s">
        <v>114</v>
      </c>
      <c r="W235" s="493" t="s">
        <v>39</v>
      </c>
      <c r="X235" s="493" t="s">
        <v>40</v>
      </c>
      <c r="Y235" s="493" t="s">
        <v>41</v>
      </c>
      <c r="Z235" s="493" t="s">
        <v>42</v>
      </c>
      <c r="AA235" s="493" t="s">
        <v>88</v>
      </c>
      <c r="AB235" s="501" t="s">
        <v>115</v>
      </c>
      <c r="AC235" s="502"/>
      <c r="AD235" s="502"/>
      <c r="AE235" s="502"/>
      <c r="AF235" s="502"/>
      <c r="AG235" s="503"/>
      <c r="AH235" s="501" t="s">
        <v>116</v>
      </c>
      <c r="AI235" s="502"/>
      <c r="AJ235" s="502"/>
      <c r="AK235" s="502"/>
      <c r="AL235" s="503"/>
      <c r="AM235" s="501" t="s">
        <v>3</v>
      </c>
      <c r="AN235" s="502"/>
      <c r="AO235" s="502"/>
      <c r="AP235" s="502"/>
      <c r="AQ235" s="502"/>
      <c r="AR235" s="502"/>
      <c r="AS235" s="502"/>
      <c r="AT235" s="502"/>
      <c r="AU235" s="502"/>
      <c r="AV235" s="502"/>
      <c r="AW235" s="502"/>
      <c r="AX235" s="502"/>
      <c r="AY235" s="502"/>
      <c r="AZ235" s="503"/>
      <c r="BA235" s="501" t="s">
        <v>43</v>
      </c>
      <c r="BB235" s="502"/>
      <c r="BC235" s="502"/>
      <c r="BD235" s="502"/>
      <c r="BE235" s="502"/>
      <c r="BF235" s="502"/>
      <c r="BG235" s="502"/>
      <c r="BH235" s="502"/>
      <c r="BI235" s="502"/>
      <c r="BJ235" s="502"/>
      <c r="BK235" s="502"/>
      <c r="BL235" s="502"/>
      <c r="BM235" s="502"/>
      <c r="BN235" s="502"/>
      <c r="BO235" s="502"/>
      <c r="BP235" s="503"/>
      <c r="BQ235" s="493" t="s">
        <v>881</v>
      </c>
    </row>
    <row r="236" spans="1:69" ht="71.400000000000006" customHeight="1">
      <c r="A236" s="494"/>
      <c r="B236" s="494"/>
      <c r="C236" s="494"/>
      <c r="D236" s="494"/>
      <c r="E236" s="497"/>
      <c r="F236" s="498"/>
      <c r="G236" s="494"/>
      <c r="H236" s="494"/>
      <c r="I236" s="494"/>
      <c r="J236" s="494"/>
      <c r="K236" s="494"/>
      <c r="L236" s="52" t="s">
        <v>44</v>
      </c>
      <c r="M236" s="52" t="s">
        <v>45</v>
      </c>
      <c r="N236" s="52" t="s">
        <v>46</v>
      </c>
      <c r="O236" s="52" t="s">
        <v>47</v>
      </c>
      <c r="P236" s="52" t="s">
        <v>48</v>
      </c>
      <c r="Q236" s="52" t="s">
        <v>49</v>
      </c>
      <c r="R236" s="52" t="s">
        <v>50</v>
      </c>
      <c r="S236" s="52" t="s">
        <v>51</v>
      </c>
      <c r="T236" s="494"/>
      <c r="U236" s="494"/>
      <c r="V236" s="494"/>
      <c r="W236" s="494"/>
      <c r="X236" s="494"/>
      <c r="Y236" s="494"/>
      <c r="Z236" s="494"/>
      <c r="AA236" s="494"/>
      <c r="AB236" s="53" t="s">
        <v>15</v>
      </c>
      <c r="AC236" s="53" t="s">
        <v>89</v>
      </c>
      <c r="AD236" s="53" t="s">
        <v>90</v>
      </c>
      <c r="AE236" s="53" t="s">
        <v>52</v>
      </c>
      <c r="AF236" s="53" t="s">
        <v>53</v>
      </c>
      <c r="AG236" s="53" t="s">
        <v>54</v>
      </c>
      <c r="AH236" s="53" t="s">
        <v>55</v>
      </c>
      <c r="AI236" s="53" t="s">
        <v>91</v>
      </c>
      <c r="AJ236" s="53" t="s">
        <v>16</v>
      </c>
      <c r="AK236" s="53" t="s">
        <v>143</v>
      </c>
      <c r="AL236" s="53" t="s">
        <v>86</v>
      </c>
      <c r="AM236" s="52" t="s">
        <v>56</v>
      </c>
      <c r="AN236" s="52" t="s">
        <v>57</v>
      </c>
      <c r="AO236" s="52" t="s">
        <v>58</v>
      </c>
      <c r="AP236" s="52" t="s">
        <v>59</v>
      </c>
      <c r="AQ236" s="52" t="s">
        <v>60</v>
      </c>
      <c r="AR236" s="52" t="s">
        <v>151</v>
      </c>
      <c r="AS236" s="52" t="s">
        <v>152</v>
      </c>
      <c r="AT236" s="52" t="s">
        <v>153</v>
      </c>
      <c r="AU236" s="52" t="s">
        <v>7</v>
      </c>
      <c r="AV236" s="52" t="s">
        <v>8</v>
      </c>
      <c r="AW236" s="52" t="s">
        <v>9</v>
      </c>
      <c r="AX236" s="52" t="s">
        <v>61</v>
      </c>
      <c r="AY236" s="52" t="s">
        <v>10</v>
      </c>
      <c r="AZ236" s="52" t="s">
        <v>11</v>
      </c>
      <c r="BA236" s="52" t="s">
        <v>12</v>
      </c>
      <c r="BB236" s="52" t="s">
        <v>6</v>
      </c>
      <c r="BC236" s="52" t="s">
        <v>154</v>
      </c>
      <c r="BD236" s="52" t="s">
        <v>155</v>
      </c>
      <c r="BE236" s="52" t="s">
        <v>156</v>
      </c>
      <c r="BF236" s="52" t="s">
        <v>157</v>
      </c>
      <c r="BG236" s="52" t="s">
        <v>158</v>
      </c>
      <c r="BH236" s="52" t="s">
        <v>62</v>
      </c>
      <c r="BI236" s="52" t="s">
        <v>63</v>
      </c>
      <c r="BJ236" s="52" t="s">
        <v>64</v>
      </c>
      <c r="BK236" s="52" t="s">
        <v>159</v>
      </c>
      <c r="BL236" s="52" t="s">
        <v>65</v>
      </c>
      <c r="BM236" s="52" t="s">
        <v>160</v>
      </c>
      <c r="BN236" s="52" t="s">
        <v>66</v>
      </c>
      <c r="BO236" s="52" t="s">
        <v>67</v>
      </c>
      <c r="BP236" s="52" t="s">
        <v>11</v>
      </c>
      <c r="BQ236" s="494"/>
    </row>
    <row r="237" spans="1:69" ht="21" customHeight="1">
      <c r="A237" s="123" t="s">
        <v>126</v>
      </c>
      <c r="B237" s="124" t="s">
        <v>112</v>
      </c>
      <c r="C237" s="378"/>
      <c r="D237" s="378"/>
      <c r="E237" s="378"/>
      <c r="F237" s="378"/>
      <c r="G237" s="379"/>
      <c r="H237" s="380"/>
      <c r="I237" s="380"/>
      <c r="J237" s="380"/>
      <c r="K237" s="380"/>
      <c r="L237" s="324"/>
      <c r="M237" s="324"/>
      <c r="N237" s="324"/>
      <c r="O237" s="324"/>
      <c r="P237" s="324"/>
      <c r="Q237" s="324"/>
      <c r="R237" s="324"/>
      <c r="S237" s="324"/>
      <c r="T237" s="380"/>
      <c r="U237" s="380"/>
      <c r="V237" s="380"/>
      <c r="W237" s="380"/>
      <c r="X237" s="380"/>
      <c r="Y237" s="380"/>
      <c r="Z237" s="380"/>
      <c r="AA237" s="380"/>
      <c r="AB237" s="380"/>
      <c r="AC237" s="380"/>
      <c r="AD237" s="380"/>
      <c r="AE237" s="380"/>
      <c r="AF237" s="380"/>
      <c r="AG237" s="380"/>
      <c r="AH237" s="380"/>
      <c r="AI237" s="380"/>
      <c r="AJ237" s="380"/>
      <c r="AK237" s="380"/>
      <c r="AL237" s="380"/>
      <c r="AM237" s="324"/>
      <c r="AN237" s="324"/>
      <c r="AO237" s="324"/>
      <c r="AP237" s="324"/>
      <c r="AQ237" s="324"/>
      <c r="AR237" s="324"/>
      <c r="AS237" s="324"/>
      <c r="AT237" s="324"/>
      <c r="AU237" s="324"/>
      <c r="AV237" s="324"/>
      <c r="AW237" s="324"/>
      <c r="AX237" s="324"/>
      <c r="AY237" s="324"/>
      <c r="AZ237" s="324"/>
      <c r="BA237" s="324"/>
      <c r="BB237" s="324"/>
      <c r="BC237" s="324"/>
      <c r="BD237" s="324"/>
      <c r="BE237" s="324"/>
      <c r="BF237" s="324"/>
      <c r="BG237" s="324"/>
      <c r="BH237" s="324"/>
      <c r="BI237" s="324"/>
      <c r="BJ237" s="324"/>
      <c r="BK237" s="324"/>
      <c r="BL237" s="324"/>
      <c r="BM237" s="324"/>
      <c r="BN237" s="324"/>
      <c r="BO237" s="324"/>
      <c r="BP237" s="324"/>
      <c r="BQ237" s="380"/>
    </row>
    <row r="238" spans="1:69" ht="39.6">
      <c r="A238" s="89">
        <v>1</v>
      </c>
      <c r="B238" s="99" t="s">
        <v>1216</v>
      </c>
      <c r="C238" s="90" t="s">
        <v>1209</v>
      </c>
      <c r="D238" s="90" t="s">
        <v>1210</v>
      </c>
      <c r="E238" s="484">
        <f>G238*5000</f>
        <v>2000000</v>
      </c>
      <c r="F238" s="135" t="s">
        <v>150</v>
      </c>
      <c r="G238" s="92">
        <v>400</v>
      </c>
      <c r="H238" s="92"/>
      <c r="I238" s="93">
        <v>1978</v>
      </c>
      <c r="J238" s="93" t="s">
        <v>84</v>
      </c>
      <c r="K238" s="93" t="s">
        <v>196</v>
      </c>
      <c r="L238" s="90" t="s">
        <v>83</v>
      </c>
      <c r="M238" s="90" t="s">
        <v>83</v>
      </c>
      <c r="N238" s="93" t="s">
        <v>85</v>
      </c>
      <c r="O238" s="93" t="s">
        <v>84</v>
      </c>
      <c r="P238" s="90" t="s">
        <v>1211</v>
      </c>
      <c r="Q238" s="90" t="s">
        <v>1217</v>
      </c>
      <c r="R238" s="90" t="s">
        <v>1213</v>
      </c>
      <c r="S238" s="90" t="s">
        <v>1218</v>
      </c>
      <c r="T238" s="93" t="s">
        <v>85</v>
      </c>
      <c r="U238" s="90" t="s">
        <v>1219</v>
      </c>
      <c r="V238" s="90" t="s">
        <v>790</v>
      </c>
      <c r="W238" s="93" t="s">
        <v>85</v>
      </c>
      <c r="X238" s="93" t="s">
        <v>84</v>
      </c>
      <c r="Y238" s="93" t="s">
        <v>85</v>
      </c>
      <c r="Z238" s="93" t="s">
        <v>84</v>
      </c>
      <c r="AA238" s="93" t="s">
        <v>84</v>
      </c>
      <c r="AB238" s="93" t="s">
        <v>84</v>
      </c>
      <c r="AC238" s="93"/>
      <c r="AD238" s="90"/>
      <c r="AE238" s="90"/>
      <c r="AF238" s="93" t="s">
        <v>85</v>
      </c>
      <c r="AG238" s="90"/>
      <c r="AH238" s="93" t="s">
        <v>85</v>
      </c>
      <c r="AI238" s="90"/>
      <c r="AJ238" s="90"/>
      <c r="AK238" s="90"/>
      <c r="AL238" s="91"/>
      <c r="AM238" s="93" t="s">
        <v>84</v>
      </c>
      <c r="AN238" s="93" t="s">
        <v>84</v>
      </c>
      <c r="AO238" s="93" t="s">
        <v>84</v>
      </c>
      <c r="AP238" s="93" t="s">
        <v>84</v>
      </c>
      <c r="AQ238" s="93" t="s">
        <v>85</v>
      </c>
      <c r="AR238" s="90" t="s">
        <v>85</v>
      </c>
      <c r="AS238" s="90" t="s">
        <v>85</v>
      </c>
      <c r="AT238" s="90" t="s">
        <v>85</v>
      </c>
      <c r="AU238" s="93" t="s">
        <v>85</v>
      </c>
      <c r="AV238" s="93" t="s">
        <v>85</v>
      </c>
      <c r="AW238" s="93" t="s">
        <v>85</v>
      </c>
      <c r="AX238" s="93" t="s">
        <v>84</v>
      </c>
      <c r="AY238" s="93" t="s">
        <v>84</v>
      </c>
      <c r="AZ238" s="90"/>
      <c r="BA238" s="93" t="s">
        <v>85</v>
      </c>
      <c r="BB238" s="93" t="s">
        <v>84</v>
      </c>
      <c r="BC238" s="90" t="s">
        <v>1024</v>
      </c>
      <c r="BD238" s="90" t="s">
        <v>199</v>
      </c>
      <c r="BE238" s="90" t="s">
        <v>199</v>
      </c>
      <c r="BF238" s="90" t="s">
        <v>199</v>
      </c>
      <c r="BG238" s="90" t="s">
        <v>199</v>
      </c>
      <c r="BH238" s="93" t="s">
        <v>85</v>
      </c>
      <c r="BI238" s="93" t="s">
        <v>85</v>
      </c>
      <c r="BJ238" s="93" t="s">
        <v>85</v>
      </c>
      <c r="BK238" s="94" t="s">
        <v>1215</v>
      </c>
      <c r="BL238" s="93" t="s">
        <v>84</v>
      </c>
      <c r="BM238" s="94" t="s">
        <v>85</v>
      </c>
      <c r="BN238" s="93" t="s">
        <v>84</v>
      </c>
      <c r="BO238" s="93" t="s">
        <v>85</v>
      </c>
      <c r="BP238" s="90" t="s">
        <v>1220</v>
      </c>
      <c r="BQ238" s="334"/>
    </row>
    <row r="239" spans="1:69" ht="30.6" customHeight="1">
      <c r="A239" s="89">
        <v>2</v>
      </c>
      <c r="B239" s="99" t="s">
        <v>1402</v>
      </c>
      <c r="C239" s="90" t="s">
        <v>1221</v>
      </c>
      <c r="D239" s="90" t="s">
        <v>1210</v>
      </c>
      <c r="E239" s="484">
        <f>G239*4000</f>
        <v>504000</v>
      </c>
      <c r="F239" s="135" t="s">
        <v>150</v>
      </c>
      <c r="G239" s="92">
        <v>126</v>
      </c>
      <c r="H239" s="92"/>
      <c r="I239" s="93">
        <v>1930</v>
      </c>
      <c r="J239" s="93" t="s">
        <v>84</v>
      </c>
      <c r="K239" s="93" t="s">
        <v>229</v>
      </c>
      <c r="L239" s="90" t="s">
        <v>83</v>
      </c>
      <c r="M239" s="90" t="s">
        <v>83</v>
      </c>
      <c r="N239" s="93" t="s">
        <v>84</v>
      </c>
      <c r="O239" s="93" t="s">
        <v>84</v>
      </c>
      <c r="P239" s="90" t="s">
        <v>1222</v>
      </c>
      <c r="Q239" s="90" t="s">
        <v>1223</v>
      </c>
      <c r="R239" s="90" t="s">
        <v>1223</v>
      </c>
      <c r="S239" s="90" t="s">
        <v>1218</v>
      </c>
      <c r="T239" s="93" t="s">
        <v>85</v>
      </c>
      <c r="U239" s="90" t="s">
        <v>1224</v>
      </c>
      <c r="V239" s="90" t="s">
        <v>790</v>
      </c>
      <c r="W239" s="93" t="s">
        <v>85</v>
      </c>
      <c r="X239" s="93" t="s">
        <v>84</v>
      </c>
      <c r="Y239" s="93" t="s">
        <v>85</v>
      </c>
      <c r="Z239" s="93" t="s">
        <v>85</v>
      </c>
      <c r="AA239" s="93" t="s">
        <v>84</v>
      </c>
      <c r="AB239" s="93" t="s">
        <v>84</v>
      </c>
      <c r="AC239" s="93"/>
      <c r="AD239" s="90"/>
      <c r="AE239" s="90"/>
      <c r="AF239" s="93" t="s">
        <v>85</v>
      </c>
      <c r="AG239" s="90"/>
      <c r="AH239" s="93" t="s">
        <v>85</v>
      </c>
      <c r="AI239" s="90"/>
      <c r="AJ239" s="90"/>
      <c r="AK239" s="90"/>
      <c r="AL239" s="91"/>
      <c r="AM239" s="93" t="s">
        <v>85</v>
      </c>
      <c r="AN239" s="93" t="s">
        <v>84</v>
      </c>
      <c r="AO239" s="93" t="s">
        <v>85</v>
      </c>
      <c r="AP239" s="93" t="s">
        <v>84</v>
      </c>
      <c r="AQ239" s="93" t="s">
        <v>85</v>
      </c>
      <c r="AR239" s="90" t="s">
        <v>85</v>
      </c>
      <c r="AS239" s="90" t="s">
        <v>85</v>
      </c>
      <c r="AT239" s="90" t="s">
        <v>85</v>
      </c>
      <c r="AU239" s="93" t="s">
        <v>85</v>
      </c>
      <c r="AV239" s="93" t="s">
        <v>85</v>
      </c>
      <c r="AW239" s="93" t="s">
        <v>85</v>
      </c>
      <c r="AX239" s="93" t="s">
        <v>85</v>
      </c>
      <c r="AY239" s="93" t="s">
        <v>85</v>
      </c>
      <c r="AZ239" s="90"/>
      <c r="BA239" s="93" t="s">
        <v>85</v>
      </c>
      <c r="BB239" s="93" t="s">
        <v>85</v>
      </c>
      <c r="BC239" s="90" t="s">
        <v>199</v>
      </c>
      <c r="BD239" s="90" t="s">
        <v>199</v>
      </c>
      <c r="BE239" s="90" t="s">
        <v>199</v>
      </c>
      <c r="BF239" s="90" t="s">
        <v>199</v>
      </c>
      <c r="BG239" s="90" t="s">
        <v>199</v>
      </c>
      <c r="BH239" s="93" t="s">
        <v>85</v>
      </c>
      <c r="BI239" s="93" t="s">
        <v>85</v>
      </c>
      <c r="BJ239" s="93" t="s">
        <v>85</v>
      </c>
      <c r="BK239" s="94" t="s">
        <v>1215</v>
      </c>
      <c r="BL239" s="93" t="s">
        <v>85</v>
      </c>
      <c r="BM239" s="94" t="s">
        <v>85</v>
      </c>
      <c r="BN239" s="93" t="s">
        <v>85</v>
      </c>
      <c r="BO239" s="93" t="s">
        <v>85</v>
      </c>
      <c r="BP239" s="90"/>
      <c r="BQ239" s="334"/>
    </row>
    <row r="240" spans="1:69" ht="34.200000000000003" customHeight="1">
      <c r="A240" s="89">
        <v>3</v>
      </c>
      <c r="B240" s="99" t="s">
        <v>1403</v>
      </c>
      <c r="C240" s="90" t="s">
        <v>1225</v>
      </c>
      <c r="D240" s="90" t="s">
        <v>1210</v>
      </c>
      <c r="E240" s="484">
        <f>G240*4000</f>
        <v>877680</v>
      </c>
      <c r="F240" s="135" t="s">
        <v>150</v>
      </c>
      <c r="G240" s="92">
        <v>219.42</v>
      </c>
      <c r="H240" s="92"/>
      <c r="I240" s="93">
        <v>1975</v>
      </c>
      <c r="J240" s="93" t="s">
        <v>84</v>
      </c>
      <c r="K240" s="93" t="s">
        <v>196</v>
      </c>
      <c r="L240" s="90" t="s">
        <v>200</v>
      </c>
      <c r="M240" s="90" t="s">
        <v>199</v>
      </c>
      <c r="N240" s="93" t="s">
        <v>84</v>
      </c>
      <c r="O240" s="93" t="s">
        <v>85</v>
      </c>
      <c r="P240" s="90" t="s">
        <v>1223</v>
      </c>
      <c r="Q240" s="90" t="s">
        <v>1223</v>
      </c>
      <c r="R240" s="90" t="s">
        <v>1226</v>
      </c>
      <c r="S240" s="90" t="s">
        <v>1218</v>
      </c>
      <c r="T240" s="93" t="s">
        <v>85</v>
      </c>
      <c r="U240" s="90" t="s">
        <v>1219</v>
      </c>
      <c r="V240" s="90" t="s">
        <v>790</v>
      </c>
      <c r="W240" s="93" t="s">
        <v>84</v>
      </c>
      <c r="X240" s="93" t="s">
        <v>84</v>
      </c>
      <c r="Y240" s="93" t="s">
        <v>85</v>
      </c>
      <c r="Z240" s="93" t="s">
        <v>84</v>
      </c>
      <c r="AA240" s="93" t="s">
        <v>84</v>
      </c>
      <c r="AB240" s="93" t="s">
        <v>84</v>
      </c>
      <c r="AC240" s="93"/>
      <c r="AD240" s="90"/>
      <c r="AE240" s="90"/>
      <c r="AF240" s="93" t="s">
        <v>85</v>
      </c>
      <c r="AG240" s="90"/>
      <c r="AH240" s="93" t="s">
        <v>85</v>
      </c>
      <c r="AI240" s="90"/>
      <c r="AJ240" s="90"/>
      <c r="AK240" s="90"/>
      <c r="AL240" s="91"/>
      <c r="AM240" s="93" t="s">
        <v>84</v>
      </c>
      <c r="AN240" s="93" t="s">
        <v>84</v>
      </c>
      <c r="AO240" s="93" t="s">
        <v>84</v>
      </c>
      <c r="AP240" s="93" t="s">
        <v>84</v>
      </c>
      <c r="AQ240" s="93" t="s">
        <v>84</v>
      </c>
      <c r="AR240" s="90" t="s">
        <v>85</v>
      </c>
      <c r="AS240" s="90" t="s">
        <v>85</v>
      </c>
      <c r="AT240" s="90" t="s">
        <v>85</v>
      </c>
      <c r="AU240" s="93" t="s">
        <v>85</v>
      </c>
      <c r="AV240" s="93" t="s">
        <v>85</v>
      </c>
      <c r="AW240" s="93" t="s">
        <v>85</v>
      </c>
      <c r="AX240" s="93" t="s">
        <v>84</v>
      </c>
      <c r="AY240" s="93" t="s">
        <v>84</v>
      </c>
      <c r="AZ240" s="90"/>
      <c r="BA240" s="93" t="s">
        <v>84</v>
      </c>
      <c r="BB240" s="93" t="s">
        <v>84</v>
      </c>
      <c r="BC240" s="90" t="s">
        <v>200</v>
      </c>
      <c r="BD240" s="90" t="s">
        <v>199</v>
      </c>
      <c r="BE240" s="90" t="s">
        <v>199</v>
      </c>
      <c r="BF240" s="90" t="s">
        <v>199</v>
      </c>
      <c r="BG240" s="90" t="s">
        <v>199</v>
      </c>
      <c r="BH240" s="93" t="s">
        <v>85</v>
      </c>
      <c r="BI240" s="93" t="s">
        <v>85</v>
      </c>
      <c r="BJ240" s="93" t="s">
        <v>85</v>
      </c>
      <c r="BK240" s="94" t="s">
        <v>1215</v>
      </c>
      <c r="BL240" s="93" t="s">
        <v>84</v>
      </c>
      <c r="BM240" s="94" t="s">
        <v>85</v>
      </c>
      <c r="BN240" s="93" t="s">
        <v>84</v>
      </c>
      <c r="BO240" s="93" t="s">
        <v>85</v>
      </c>
      <c r="BP240" s="90" t="s">
        <v>1220</v>
      </c>
      <c r="BQ240" s="334"/>
    </row>
    <row r="241" spans="1:69" ht="51.6" customHeight="1">
      <c r="A241" s="89">
        <v>4</v>
      </c>
      <c r="B241" s="130" t="s">
        <v>1227</v>
      </c>
      <c r="C241" s="90" t="s">
        <v>1209</v>
      </c>
      <c r="D241" s="90" t="s">
        <v>1210</v>
      </c>
      <c r="E241" s="484">
        <f>G241*5000</f>
        <v>8510000</v>
      </c>
      <c r="F241" s="135" t="s">
        <v>150</v>
      </c>
      <c r="G241" s="92">
        <v>1702</v>
      </c>
      <c r="H241" s="92"/>
      <c r="I241" s="93">
        <v>1958</v>
      </c>
      <c r="J241" s="93" t="s">
        <v>84</v>
      </c>
      <c r="K241" s="93" t="s">
        <v>196</v>
      </c>
      <c r="L241" s="90" t="s">
        <v>200</v>
      </c>
      <c r="M241" s="90" t="s">
        <v>83</v>
      </c>
      <c r="N241" s="93" t="s">
        <v>84</v>
      </c>
      <c r="O241" s="93" t="s">
        <v>84</v>
      </c>
      <c r="P241" s="90" t="s">
        <v>1228</v>
      </c>
      <c r="Q241" s="90" t="s">
        <v>1217</v>
      </c>
      <c r="R241" s="90" t="s">
        <v>1213</v>
      </c>
      <c r="S241" s="90" t="s">
        <v>1218</v>
      </c>
      <c r="T241" s="93" t="s">
        <v>85</v>
      </c>
      <c r="U241" s="90" t="s">
        <v>1219</v>
      </c>
      <c r="V241" s="90" t="s">
        <v>790</v>
      </c>
      <c r="W241" s="93" t="s">
        <v>85</v>
      </c>
      <c r="X241" s="93" t="s">
        <v>84</v>
      </c>
      <c r="Y241" s="93" t="s">
        <v>85</v>
      </c>
      <c r="Z241" s="93" t="s">
        <v>84</v>
      </c>
      <c r="AA241" s="93" t="s">
        <v>84</v>
      </c>
      <c r="AB241" s="93" t="s">
        <v>84</v>
      </c>
      <c r="AC241" s="93"/>
      <c r="AD241" s="90"/>
      <c r="AE241" s="90"/>
      <c r="AF241" s="93" t="s">
        <v>85</v>
      </c>
      <c r="AG241" s="90"/>
      <c r="AH241" s="93" t="s">
        <v>85</v>
      </c>
      <c r="AI241" s="90"/>
      <c r="AJ241" s="90"/>
      <c r="AK241" s="90"/>
      <c r="AL241" s="91"/>
      <c r="AM241" s="93" t="s">
        <v>84</v>
      </c>
      <c r="AN241" s="93" t="s">
        <v>84</v>
      </c>
      <c r="AO241" s="93" t="s">
        <v>84</v>
      </c>
      <c r="AP241" s="93" t="s">
        <v>84</v>
      </c>
      <c r="AQ241" s="93" t="s">
        <v>84</v>
      </c>
      <c r="AR241" s="90" t="s">
        <v>85</v>
      </c>
      <c r="AS241" s="90" t="s">
        <v>85</v>
      </c>
      <c r="AT241" s="90" t="s">
        <v>85</v>
      </c>
      <c r="AU241" s="93" t="s">
        <v>85</v>
      </c>
      <c r="AV241" s="93" t="s">
        <v>85</v>
      </c>
      <c r="AW241" s="93" t="s">
        <v>85</v>
      </c>
      <c r="AX241" s="93" t="s">
        <v>84</v>
      </c>
      <c r="AY241" s="93" t="s">
        <v>84</v>
      </c>
      <c r="AZ241" s="90"/>
      <c r="BA241" s="93" t="s">
        <v>84</v>
      </c>
      <c r="BB241" s="93" t="s">
        <v>84</v>
      </c>
      <c r="BC241" s="90" t="s">
        <v>893</v>
      </c>
      <c r="BD241" s="90" t="s">
        <v>199</v>
      </c>
      <c r="BE241" s="90" t="s">
        <v>87</v>
      </c>
      <c r="BF241" s="90" t="s">
        <v>199</v>
      </c>
      <c r="BG241" s="90" t="s">
        <v>199</v>
      </c>
      <c r="BH241" s="93" t="s">
        <v>222</v>
      </c>
      <c r="BI241" s="93" t="s">
        <v>222</v>
      </c>
      <c r="BJ241" s="93" t="s">
        <v>85</v>
      </c>
      <c r="BK241" s="94" t="s">
        <v>1215</v>
      </c>
      <c r="BL241" s="93" t="s">
        <v>84</v>
      </c>
      <c r="BM241" s="94" t="s">
        <v>1229</v>
      </c>
      <c r="BN241" s="93" t="s">
        <v>84</v>
      </c>
      <c r="BO241" s="93" t="s">
        <v>85</v>
      </c>
      <c r="BP241" s="90" t="s">
        <v>1220</v>
      </c>
      <c r="BQ241" s="334"/>
    </row>
    <row r="242" spans="1:69" ht="34.200000000000003" customHeight="1">
      <c r="A242" s="89">
        <v>5</v>
      </c>
      <c r="B242" s="130" t="s">
        <v>1357</v>
      </c>
      <c r="C242" s="90" t="s">
        <v>1230</v>
      </c>
      <c r="D242" s="90" t="s">
        <v>1210</v>
      </c>
      <c r="E242" s="484">
        <f>G242*5000</f>
        <v>2185000</v>
      </c>
      <c r="F242" s="135" t="s">
        <v>150</v>
      </c>
      <c r="G242" s="92">
        <v>437</v>
      </c>
      <c r="H242" s="92"/>
      <c r="I242" s="93">
        <v>1931</v>
      </c>
      <c r="J242" s="93" t="s">
        <v>84</v>
      </c>
      <c r="K242" s="93" t="s">
        <v>196</v>
      </c>
      <c r="L242" s="90" t="s">
        <v>83</v>
      </c>
      <c r="M242" s="90" t="s">
        <v>83</v>
      </c>
      <c r="N242" s="93" t="s">
        <v>84</v>
      </c>
      <c r="O242" s="93" t="s">
        <v>84</v>
      </c>
      <c r="P242" s="90" t="s">
        <v>1228</v>
      </c>
      <c r="Q242" s="90" t="s">
        <v>1223</v>
      </c>
      <c r="R242" s="90" t="s">
        <v>1226</v>
      </c>
      <c r="S242" s="90" t="s">
        <v>1218</v>
      </c>
      <c r="T242" s="93" t="s">
        <v>85</v>
      </c>
      <c r="U242" s="90" t="s">
        <v>1219</v>
      </c>
      <c r="V242" s="90" t="s">
        <v>790</v>
      </c>
      <c r="W242" s="93" t="s">
        <v>85</v>
      </c>
      <c r="X242" s="93" t="s">
        <v>84</v>
      </c>
      <c r="Y242" s="93" t="s">
        <v>84</v>
      </c>
      <c r="Z242" s="93" t="s">
        <v>84</v>
      </c>
      <c r="AA242" s="93" t="s">
        <v>84</v>
      </c>
      <c r="AB242" s="93" t="s">
        <v>84</v>
      </c>
      <c r="AC242" s="93"/>
      <c r="AD242" s="90"/>
      <c r="AE242" s="90"/>
      <c r="AF242" s="93" t="s">
        <v>85</v>
      </c>
      <c r="AG242" s="90"/>
      <c r="AH242" s="93" t="s">
        <v>85</v>
      </c>
      <c r="AI242" s="90"/>
      <c r="AJ242" s="90"/>
      <c r="AK242" s="90"/>
      <c r="AL242" s="91"/>
      <c r="AM242" s="93" t="s">
        <v>84</v>
      </c>
      <c r="AN242" s="93" t="s">
        <v>84</v>
      </c>
      <c r="AO242" s="93" t="s">
        <v>84</v>
      </c>
      <c r="AP242" s="93" t="s">
        <v>84</v>
      </c>
      <c r="AQ242" s="93" t="s">
        <v>84</v>
      </c>
      <c r="AR242" s="90" t="s">
        <v>85</v>
      </c>
      <c r="AS242" s="90" t="s">
        <v>85</v>
      </c>
      <c r="AT242" s="90" t="s">
        <v>85</v>
      </c>
      <c r="AU242" s="93" t="s">
        <v>85</v>
      </c>
      <c r="AV242" s="93" t="s">
        <v>85</v>
      </c>
      <c r="AW242" s="93" t="s">
        <v>85</v>
      </c>
      <c r="AX242" s="93" t="s">
        <v>84</v>
      </c>
      <c r="AY242" s="93" t="s">
        <v>84</v>
      </c>
      <c r="AZ242" s="90"/>
      <c r="BA242" s="93" t="s">
        <v>84</v>
      </c>
      <c r="BB242" s="93" t="s">
        <v>84</v>
      </c>
      <c r="BC242" s="90" t="s">
        <v>87</v>
      </c>
      <c r="BD242" s="90" t="s">
        <v>1231</v>
      </c>
      <c r="BE242" s="90" t="s">
        <v>199</v>
      </c>
      <c r="BF242" s="90" t="s">
        <v>199</v>
      </c>
      <c r="BG242" s="90" t="s">
        <v>199</v>
      </c>
      <c r="BH242" s="93" t="s">
        <v>85</v>
      </c>
      <c r="BI242" s="93" t="s">
        <v>85</v>
      </c>
      <c r="BJ242" s="93" t="s">
        <v>85</v>
      </c>
      <c r="BK242" s="94" t="s">
        <v>1215</v>
      </c>
      <c r="BL242" s="93" t="s">
        <v>84</v>
      </c>
      <c r="BM242" s="94" t="s">
        <v>85</v>
      </c>
      <c r="BN242" s="93" t="s">
        <v>84</v>
      </c>
      <c r="BO242" s="93" t="s">
        <v>85</v>
      </c>
      <c r="BP242" s="90" t="s">
        <v>1220</v>
      </c>
      <c r="BQ242" s="334"/>
    </row>
    <row r="243" spans="1:69" ht="39.6">
      <c r="A243" s="89">
        <v>6</v>
      </c>
      <c r="B243" s="130" t="s">
        <v>939</v>
      </c>
      <c r="C243" s="90" t="s">
        <v>1361</v>
      </c>
      <c r="D243" s="90" t="s">
        <v>1210</v>
      </c>
      <c r="E243" s="484">
        <f>G243*2000</f>
        <v>234000</v>
      </c>
      <c r="F243" s="135" t="s">
        <v>150</v>
      </c>
      <c r="G243" s="92">
        <v>117</v>
      </c>
      <c r="H243" s="92"/>
      <c r="I243" s="93">
        <v>1976</v>
      </c>
      <c r="J243" s="93" t="s">
        <v>84</v>
      </c>
      <c r="K243" s="93" t="s">
        <v>229</v>
      </c>
      <c r="L243" s="90" t="s">
        <v>83</v>
      </c>
      <c r="M243" s="90" t="s">
        <v>199</v>
      </c>
      <c r="N243" s="93" t="s">
        <v>84</v>
      </c>
      <c r="O243" s="93" t="s">
        <v>85</v>
      </c>
      <c r="P243" s="90" t="s">
        <v>1211</v>
      </c>
      <c r="Q243" s="90" t="s">
        <v>1212</v>
      </c>
      <c r="R243" s="90" t="s">
        <v>1213</v>
      </c>
      <c r="S243" s="90" t="s">
        <v>1214</v>
      </c>
      <c r="T243" s="93" t="s">
        <v>85</v>
      </c>
      <c r="U243" s="90" t="s">
        <v>1215</v>
      </c>
      <c r="V243" s="90" t="s">
        <v>790</v>
      </c>
      <c r="W243" s="93" t="s">
        <v>85</v>
      </c>
      <c r="X243" s="93" t="s">
        <v>84</v>
      </c>
      <c r="Y243" s="93" t="s">
        <v>85</v>
      </c>
      <c r="Z243" s="93" t="s">
        <v>85</v>
      </c>
      <c r="AA243" s="93" t="s">
        <v>85</v>
      </c>
      <c r="AB243" s="93" t="s">
        <v>84</v>
      </c>
      <c r="AC243" s="93"/>
      <c r="AD243" s="90"/>
      <c r="AE243" s="90"/>
      <c r="AF243" s="93" t="s">
        <v>85</v>
      </c>
      <c r="AG243" s="90"/>
      <c r="AH243" s="93" t="s">
        <v>85</v>
      </c>
      <c r="AI243" s="90"/>
      <c r="AJ243" s="90"/>
      <c r="AK243" s="90"/>
      <c r="AL243" s="91"/>
      <c r="AM243" s="93" t="s">
        <v>85</v>
      </c>
      <c r="AN243" s="93" t="s">
        <v>84</v>
      </c>
      <c r="AO243" s="93" t="s">
        <v>85</v>
      </c>
      <c r="AP243" s="93" t="s">
        <v>85</v>
      </c>
      <c r="AQ243" s="93" t="s">
        <v>85</v>
      </c>
      <c r="AR243" s="90" t="s">
        <v>85</v>
      </c>
      <c r="AS243" s="90" t="s">
        <v>85</v>
      </c>
      <c r="AT243" s="90" t="s">
        <v>85</v>
      </c>
      <c r="AU243" s="93" t="s">
        <v>85</v>
      </c>
      <c r="AV243" s="93" t="s">
        <v>85</v>
      </c>
      <c r="AW243" s="93" t="s">
        <v>85</v>
      </c>
      <c r="AX243" s="93" t="s">
        <v>84</v>
      </c>
      <c r="AY243" s="93" t="s">
        <v>85</v>
      </c>
      <c r="AZ243" s="90"/>
      <c r="BA243" s="93" t="s">
        <v>85</v>
      </c>
      <c r="BB243" s="93" t="s">
        <v>85</v>
      </c>
      <c r="BC243" s="90" t="s">
        <v>197</v>
      </c>
      <c r="BD243" s="90" t="s">
        <v>199</v>
      </c>
      <c r="BE243" s="90" t="s">
        <v>199</v>
      </c>
      <c r="BF243" s="90" t="s">
        <v>199</v>
      </c>
      <c r="BG243" s="90" t="s">
        <v>199</v>
      </c>
      <c r="BH243" s="93" t="s">
        <v>85</v>
      </c>
      <c r="BI243" s="93" t="s">
        <v>85</v>
      </c>
      <c r="BJ243" s="93" t="s">
        <v>85</v>
      </c>
      <c r="BK243" s="94" t="s">
        <v>1215</v>
      </c>
      <c r="BL243" s="93" t="s">
        <v>85</v>
      </c>
      <c r="BM243" s="94" t="s">
        <v>85</v>
      </c>
      <c r="BN243" s="93" t="s">
        <v>84</v>
      </c>
      <c r="BO243" s="93" t="s">
        <v>85</v>
      </c>
      <c r="BP243" s="90"/>
      <c r="BQ243" s="334"/>
    </row>
    <row r="244" spans="1:69" ht="39.6">
      <c r="A244" s="89">
        <v>7</v>
      </c>
      <c r="B244" s="130" t="s">
        <v>1208</v>
      </c>
      <c r="C244" s="90" t="s">
        <v>1209</v>
      </c>
      <c r="D244" s="90" t="s">
        <v>1210</v>
      </c>
      <c r="E244" s="484">
        <f>G244*2000</f>
        <v>200000</v>
      </c>
      <c r="F244" s="135" t="s">
        <v>150</v>
      </c>
      <c r="G244" s="92">
        <v>100</v>
      </c>
      <c r="H244" s="92"/>
      <c r="I244" s="93">
        <v>1976</v>
      </c>
      <c r="J244" s="93" t="s">
        <v>84</v>
      </c>
      <c r="K244" s="93" t="s">
        <v>196</v>
      </c>
      <c r="L244" s="90" t="s">
        <v>83</v>
      </c>
      <c r="M244" s="90" t="s">
        <v>199</v>
      </c>
      <c r="N244" s="93" t="s">
        <v>85</v>
      </c>
      <c r="O244" s="93" t="s">
        <v>85</v>
      </c>
      <c r="P244" s="90" t="s">
        <v>1211</v>
      </c>
      <c r="Q244" s="90" t="s">
        <v>1212</v>
      </c>
      <c r="R244" s="90" t="s">
        <v>1213</v>
      </c>
      <c r="S244" s="90" t="s">
        <v>1214</v>
      </c>
      <c r="T244" s="93" t="s">
        <v>85</v>
      </c>
      <c r="U244" s="90" t="s">
        <v>790</v>
      </c>
      <c r="V244" s="90" t="s">
        <v>790</v>
      </c>
      <c r="W244" s="93" t="s">
        <v>85</v>
      </c>
      <c r="X244" s="93" t="s">
        <v>85</v>
      </c>
      <c r="Y244" s="93" t="s">
        <v>85</v>
      </c>
      <c r="Z244" s="93" t="s">
        <v>85</v>
      </c>
      <c r="AA244" s="93" t="s">
        <v>85</v>
      </c>
      <c r="AB244" s="93" t="s">
        <v>84</v>
      </c>
      <c r="AC244" s="93"/>
      <c r="AD244" s="90"/>
      <c r="AE244" s="90"/>
      <c r="AF244" s="93" t="s">
        <v>85</v>
      </c>
      <c r="AG244" s="90"/>
      <c r="AH244" s="93" t="s">
        <v>85</v>
      </c>
      <c r="AI244" s="90"/>
      <c r="AJ244" s="90"/>
      <c r="AK244" s="90"/>
      <c r="AL244" s="91"/>
      <c r="AM244" s="93" t="s">
        <v>84</v>
      </c>
      <c r="AN244" s="93" t="s">
        <v>84</v>
      </c>
      <c r="AO244" s="93" t="s">
        <v>85</v>
      </c>
      <c r="AP244" s="93" t="s">
        <v>85</v>
      </c>
      <c r="AQ244" s="93" t="s">
        <v>85</v>
      </c>
      <c r="AR244" s="90" t="s">
        <v>85</v>
      </c>
      <c r="AS244" s="90" t="s">
        <v>85</v>
      </c>
      <c r="AT244" s="90" t="s">
        <v>85</v>
      </c>
      <c r="AU244" s="93" t="s">
        <v>85</v>
      </c>
      <c r="AV244" s="93" t="s">
        <v>85</v>
      </c>
      <c r="AW244" s="93" t="s">
        <v>85</v>
      </c>
      <c r="AX244" s="93" t="s">
        <v>84</v>
      </c>
      <c r="AY244" s="93" t="s">
        <v>84</v>
      </c>
      <c r="AZ244" s="90"/>
      <c r="BA244" s="93" t="s">
        <v>84</v>
      </c>
      <c r="BB244" s="93" t="s">
        <v>84</v>
      </c>
      <c r="BC244" s="90" t="s">
        <v>197</v>
      </c>
      <c r="BD244" s="90" t="s">
        <v>199</v>
      </c>
      <c r="BE244" s="90" t="s">
        <v>199</v>
      </c>
      <c r="BF244" s="90" t="s">
        <v>199</v>
      </c>
      <c r="BG244" s="90" t="s">
        <v>199</v>
      </c>
      <c r="BH244" s="93" t="s">
        <v>85</v>
      </c>
      <c r="BI244" s="93" t="s">
        <v>85</v>
      </c>
      <c r="BJ244" s="93" t="s">
        <v>85</v>
      </c>
      <c r="BK244" s="94" t="s">
        <v>1215</v>
      </c>
      <c r="BL244" s="93" t="s">
        <v>84</v>
      </c>
      <c r="BM244" s="94" t="s">
        <v>85</v>
      </c>
      <c r="BN244" s="93" t="s">
        <v>84</v>
      </c>
      <c r="BO244" s="93" t="s">
        <v>85</v>
      </c>
      <c r="BP244" s="90"/>
      <c r="BQ244" s="334"/>
    </row>
    <row r="245" spans="1:69" ht="26.4">
      <c r="A245" s="89">
        <v>8</v>
      </c>
      <c r="B245" s="130" t="s">
        <v>1243</v>
      </c>
      <c r="C245" s="90" t="s">
        <v>1232</v>
      </c>
      <c r="D245" s="90" t="s">
        <v>1233</v>
      </c>
      <c r="E245" s="484">
        <f>G245*7858</f>
        <v>298604</v>
      </c>
      <c r="F245" s="93" t="s">
        <v>150</v>
      </c>
      <c r="G245" s="92">
        <v>38</v>
      </c>
      <c r="H245" s="92">
        <v>38</v>
      </c>
      <c r="I245" s="93">
        <v>2007</v>
      </c>
      <c r="J245" s="93" t="s">
        <v>84</v>
      </c>
      <c r="K245" s="93" t="s">
        <v>196</v>
      </c>
      <c r="L245" s="90" t="s">
        <v>87</v>
      </c>
      <c r="M245" s="90" t="s">
        <v>83</v>
      </c>
      <c r="N245" s="93" t="s">
        <v>85</v>
      </c>
      <c r="O245" s="93" t="s">
        <v>85</v>
      </c>
      <c r="P245" s="90" t="s">
        <v>1211</v>
      </c>
      <c r="Q245" s="90" t="s">
        <v>1212</v>
      </c>
      <c r="R245" s="90" t="s">
        <v>1213</v>
      </c>
      <c r="S245" s="90" t="s">
        <v>1218</v>
      </c>
      <c r="T245" s="93" t="s">
        <v>85</v>
      </c>
      <c r="U245" s="90" t="s">
        <v>1234</v>
      </c>
      <c r="V245" s="90" t="s">
        <v>790</v>
      </c>
      <c r="W245" s="93" t="s">
        <v>85</v>
      </c>
      <c r="X245" s="93" t="s">
        <v>84</v>
      </c>
      <c r="Y245" s="93" t="s">
        <v>85</v>
      </c>
      <c r="Z245" s="93" t="s">
        <v>84</v>
      </c>
      <c r="AA245" s="93" t="s">
        <v>84</v>
      </c>
      <c r="AB245" s="93" t="s">
        <v>85</v>
      </c>
      <c r="AC245" s="93" t="s">
        <v>1235</v>
      </c>
      <c r="AD245" s="90"/>
      <c r="AE245" s="90" t="s">
        <v>1236</v>
      </c>
      <c r="AF245" s="93" t="s">
        <v>85</v>
      </c>
      <c r="AG245" s="90"/>
      <c r="AH245" s="93" t="s">
        <v>85</v>
      </c>
      <c r="AI245" s="90"/>
      <c r="AJ245" s="90"/>
      <c r="AK245" s="90"/>
      <c r="AL245" s="91"/>
      <c r="AM245" s="93" t="s">
        <v>84</v>
      </c>
      <c r="AN245" s="93" t="s">
        <v>84</v>
      </c>
      <c r="AO245" s="93" t="s">
        <v>84</v>
      </c>
      <c r="AP245" s="93" t="s">
        <v>84</v>
      </c>
      <c r="AQ245" s="93" t="s">
        <v>84</v>
      </c>
      <c r="AR245" s="90" t="s">
        <v>85</v>
      </c>
      <c r="AS245" s="90" t="s">
        <v>85</v>
      </c>
      <c r="AT245" s="90" t="s">
        <v>85</v>
      </c>
      <c r="AU245" s="93" t="s">
        <v>85</v>
      </c>
      <c r="AV245" s="93" t="s">
        <v>85</v>
      </c>
      <c r="AW245" s="93" t="s">
        <v>85</v>
      </c>
      <c r="AX245" s="93" t="s">
        <v>84</v>
      </c>
      <c r="AY245" s="93" t="s">
        <v>84</v>
      </c>
      <c r="AZ245" s="90"/>
      <c r="BA245" s="93"/>
      <c r="BB245" s="93"/>
      <c r="BC245" s="90"/>
      <c r="BD245" s="90"/>
      <c r="BE245" s="90"/>
      <c r="BF245" s="90"/>
      <c r="BG245" s="90"/>
      <c r="BH245" s="93"/>
      <c r="BI245" s="93"/>
      <c r="BJ245" s="93"/>
      <c r="BK245" s="94"/>
      <c r="BL245" s="93"/>
      <c r="BM245" s="94"/>
      <c r="BN245" s="93"/>
      <c r="BO245" s="93"/>
      <c r="BP245" s="90"/>
      <c r="BQ245" s="334"/>
    </row>
    <row r="246" spans="1:69" ht="28.2" customHeight="1">
      <c r="A246" s="125" t="s">
        <v>127</v>
      </c>
      <c r="B246" s="126" t="s">
        <v>113</v>
      </c>
      <c r="C246" s="90"/>
      <c r="D246" s="90"/>
      <c r="E246" s="90"/>
      <c r="F246" s="90"/>
      <c r="G246" s="93"/>
      <c r="H246" s="377"/>
      <c r="I246" s="377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  <c r="BI246" s="15"/>
      <c r="BJ246" s="15"/>
      <c r="BK246" s="15"/>
      <c r="BL246" s="15"/>
      <c r="BM246" s="15"/>
      <c r="BN246" s="15"/>
      <c r="BO246" s="15"/>
      <c r="BP246" s="15"/>
    </row>
    <row r="247" spans="1:69" ht="24" customHeight="1">
      <c r="A247" s="20">
        <v>5</v>
      </c>
      <c r="B247" s="294" t="s">
        <v>1237</v>
      </c>
      <c r="C247" s="90" t="s">
        <v>1241</v>
      </c>
      <c r="D247" s="295"/>
      <c r="E247" s="471">
        <v>47538.6</v>
      </c>
      <c r="F247" s="316" t="s">
        <v>125</v>
      </c>
      <c r="G247" s="95"/>
      <c r="H247" s="95"/>
      <c r="I247" s="21">
        <v>1981</v>
      </c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  <c r="BF247" s="15"/>
      <c r="BG247" s="15"/>
      <c r="BH247" s="15"/>
      <c r="BI247" s="15"/>
      <c r="BJ247" s="15"/>
      <c r="BK247" s="15"/>
      <c r="BL247" s="15"/>
      <c r="BM247" s="15"/>
      <c r="BN247" s="15"/>
      <c r="BO247" s="15"/>
      <c r="BP247" s="15"/>
    </row>
    <row r="248" spans="1:69" ht="24" customHeight="1">
      <c r="A248" s="20">
        <v>6</v>
      </c>
      <c r="B248" s="294" t="s">
        <v>1238</v>
      </c>
      <c r="C248" s="90" t="s">
        <v>1241</v>
      </c>
      <c r="D248" s="295"/>
      <c r="E248" s="471">
        <v>13605.14</v>
      </c>
      <c r="F248" s="316" t="s">
        <v>125</v>
      </c>
      <c r="G248" s="95"/>
      <c r="H248" s="95"/>
      <c r="I248" s="21">
        <v>2009</v>
      </c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I248" s="15"/>
      <c r="BJ248" s="15"/>
      <c r="BK248" s="15"/>
      <c r="BL248" s="15"/>
      <c r="BM248" s="15"/>
      <c r="BN248" s="15"/>
      <c r="BO248" s="15"/>
      <c r="BP248" s="15"/>
    </row>
    <row r="249" spans="1:69" ht="24" customHeight="1">
      <c r="A249" s="20">
        <v>7</v>
      </c>
      <c r="B249" s="294" t="s">
        <v>1239</v>
      </c>
      <c r="C249" s="90" t="s">
        <v>1241</v>
      </c>
      <c r="D249" s="295"/>
      <c r="E249" s="471">
        <v>16607.240000000002</v>
      </c>
      <c r="F249" s="316" t="s">
        <v>125</v>
      </c>
      <c r="G249" s="95"/>
      <c r="H249" s="95"/>
      <c r="I249" s="21">
        <v>2011</v>
      </c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  <c r="BF249" s="15"/>
      <c r="BG249" s="15"/>
      <c r="BH249" s="15"/>
      <c r="BI249" s="15"/>
      <c r="BJ249" s="15"/>
      <c r="BK249" s="15"/>
      <c r="BL249" s="15"/>
      <c r="BM249" s="15"/>
      <c r="BN249" s="15"/>
      <c r="BO249" s="15"/>
      <c r="BP249" s="15"/>
    </row>
    <row r="250" spans="1:69" ht="24" customHeight="1">
      <c r="A250" s="20">
        <v>8</v>
      </c>
      <c r="B250" s="294" t="s">
        <v>1240</v>
      </c>
      <c r="C250" s="90" t="s">
        <v>1241</v>
      </c>
      <c r="D250" s="295"/>
      <c r="E250" s="471">
        <v>169617</v>
      </c>
      <c r="F250" s="316" t="s">
        <v>125</v>
      </c>
      <c r="G250" s="97"/>
      <c r="H250" s="97"/>
      <c r="I250" s="21">
        <v>2022</v>
      </c>
    </row>
    <row r="251" spans="1:69" ht="30" customHeight="1">
      <c r="A251" s="335" t="s">
        <v>128</v>
      </c>
      <c r="B251" s="313" t="s">
        <v>78</v>
      </c>
      <c r="C251" s="102"/>
      <c r="D251" s="76"/>
      <c r="E251" s="485">
        <v>3388139.43</v>
      </c>
      <c r="F251" s="316" t="s">
        <v>125</v>
      </c>
    </row>
    <row r="252" spans="1:69" ht="27.6" customHeight="1">
      <c r="A252" s="95"/>
      <c r="B252" s="313" t="s">
        <v>78</v>
      </c>
      <c r="C252" s="76"/>
      <c r="D252" s="76"/>
      <c r="E252" s="480">
        <v>187536.16</v>
      </c>
      <c r="F252" s="392" t="s">
        <v>125</v>
      </c>
    </row>
    <row r="253" spans="1:69" ht="26.4" customHeight="1">
      <c r="A253" s="95"/>
      <c r="B253" s="76" t="s">
        <v>1245</v>
      </c>
      <c r="C253" s="76"/>
      <c r="D253" s="76"/>
      <c r="E253" s="480">
        <v>3000</v>
      </c>
      <c r="F253" s="316" t="s">
        <v>125</v>
      </c>
    </row>
    <row r="254" spans="1:69" ht="27" customHeight="1">
      <c r="A254" s="95"/>
      <c r="B254" s="76" t="s">
        <v>1246</v>
      </c>
      <c r="C254" s="76"/>
      <c r="D254" s="76"/>
      <c r="E254" s="480">
        <v>29488</v>
      </c>
      <c r="F254" s="316" t="s">
        <v>125</v>
      </c>
    </row>
    <row r="256" spans="1:69" ht="21.6" customHeight="1">
      <c r="A256" s="96">
        <v>16</v>
      </c>
      <c r="B256" s="277" t="s">
        <v>355</v>
      </c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  <c r="BB256" s="15"/>
      <c r="BC256" s="15"/>
      <c r="BD256" s="15"/>
      <c r="BE256" s="15"/>
      <c r="BF256" s="15"/>
      <c r="BG256" s="15"/>
      <c r="BH256" s="15"/>
      <c r="BI256" s="15"/>
      <c r="BJ256" s="15"/>
      <c r="BK256" s="15"/>
      <c r="BL256" s="15"/>
      <c r="BM256" s="15"/>
      <c r="BN256" s="15"/>
      <c r="BO256" s="15"/>
      <c r="BP256" s="15"/>
      <c r="BQ256" s="15"/>
    </row>
    <row r="257" spans="1:69">
      <c r="A257" s="493" t="s">
        <v>0</v>
      </c>
      <c r="B257" s="493" t="s">
        <v>31</v>
      </c>
      <c r="C257" s="493" t="s">
        <v>14</v>
      </c>
      <c r="D257" s="493" t="s">
        <v>141</v>
      </c>
      <c r="E257" s="515" t="s">
        <v>163</v>
      </c>
      <c r="F257" s="516"/>
      <c r="G257" s="493" t="s">
        <v>32</v>
      </c>
      <c r="H257" s="493" t="s">
        <v>33</v>
      </c>
      <c r="I257" s="493" t="s">
        <v>34</v>
      </c>
      <c r="J257" s="493" t="s">
        <v>149</v>
      </c>
      <c r="K257" s="493" t="s">
        <v>142</v>
      </c>
      <c r="L257" s="500" t="s">
        <v>35</v>
      </c>
      <c r="M257" s="500"/>
      <c r="N257" s="500"/>
      <c r="O257" s="500"/>
      <c r="P257" s="501" t="s">
        <v>36</v>
      </c>
      <c r="Q257" s="502"/>
      <c r="R257" s="502"/>
      <c r="S257" s="503"/>
      <c r="T257" s="493" t="s">
        <v>37</v>
      </c>
      <c r="U257" s="493" t="s">
        <v>38</v>
      </c>
      <c r="V257" s="493" t="s">
        <v>114</v>
      </c>
      <c r="W257" s="493" t="s">
        <v>39</v>
      </c>
      <c r="X257" s="493" t="s">
        <v>40</v>
      </c>
      <c r="Y257" s="493" t="s">
        <v>41</v>
      </c>
      <c r="Z257" s="493" t="s">
        <v>42</v>
      </c>
      <c r="AA257" s="493" t="s">
        <v>88</v>
      </c>
      <c r="AB257" s="501" t="s">
        <v>115</v>
      </c>
      <c r="AC257" s="502"/>
      <c r="AD257" s="502"/>
      <c r="AE257" s="502"/>
      <c r="AF257" s="502"/>
      <c r="AG257" s="503"/>
      <c r="AH257" s="501" t="s">
        <v>116</v>
      </c>
      <c r="AI257" s="502"/>
      <c r="AJ257" s="502"/>
      <c r="AK257" s="502"/>
      <c r="AL257" s="503"/>
      <c r="AM257" s="501" t="s">
        <v>3</v>
      </c>
      <c r="AN257" s="502"/>
      <c r="AO257" s="502"/>
      <c r="AP257" s="502"/>
      <c r="AQ257" s="502"/>
      <c r="AR257" s="502"/>
      <c r="AS257" s="502"/>
      <c r="AT257" s="502"/>
      <c r="AU257" s="502"/>
      <c r="AV257" s="502"/>
      <c r="AW257" s="502"/>
      <c r="AX257" s="502"/>
      <c r="AY257" s="502"/>
      <c r="AZ257" s="503"/>
      <c r="BA257" s="501" t="s">
        <v>43</v>
      </c>
      <c r="BB257" s="502"/>
      <c r="BC257" s="502"/>
      <c r="BD257" s="502"/>
      <c r="BE257" s="502"/>
      <c r="BF257" s="502"/>
      <c r="BG257" s="502"/>
      <c r="BH257" s="502"/>
      <c r="BI257" s="502"/>
      <c r="BJ257" s="502"/>
      <c r="BK257" s="502"/>
      <c r="BL257" s="502"/>
      <c r="BM257" s="502"/>
      <c r="BN257" s="502"/>
      <c r="BO257" s="502"/>
      <c r="BP257" s="503"/>
      <c r="BQ257" s="493" t="s">
        <v>881</v>
      </c>
    </row>
    <row r="258" spans="1:69" ht="87.6" customHeight="1">
      <c r="A258" s="494"/>
      <c r="B258" s="494"/>
      <c r="C258" s="494"/>
      <c r="D258" s="494"/>
      <c r="E258" s="517"/>
      <c r="F258" s="518"/>
      <c r="G258" s="494"/>
      <c r="H258" s="494"/>
      <c r="I258" s="494"/>
      <c r="J258" s="494"/>
      <c r="K258" s="494"/>
      <c r="L258" s="52" t="s">
        <v>44</v>
      </c>
      <c r="M258" s="52" t="s">
        <v>45</v>
      </c>
      <c r="N258" s="52" t="s">
        <v>46</v>
      </c>
      <c r="O258" s="52" t="s">
        <v>47</v>
      </c>
      <c r="P258" s="52" t="s">
        <v>48</v>
      </c>
      <c r="Q258" s="52" t="s">
        <v>49</v>
      </c>
      <c r="R258" s="52" t="s">
        <v>50</v>
      </c>
      <c r="S258" s="52" t="s">
        <v>51</v>
      </c>
      <c r="T258" s="494"/>
      <c r="U258" s="494"/>
      <c r="V258" s="494"/>
      <c r="W258" s="494"/>
      <c r="X258" s="494"/>
      <c r="Y258" s="494"/>
      <c r="Z258" s="494"/>
      <c r="AA258" s="494"/>
      <c r="AB258" s="53" t="s">
        <v>15</v>
      </c>
      <c r="AC258" s="53" t="s">
        <v>89</v>
      </c>
      <c r="AD258" s="53" t="s">
        <v>90</v>
      </c>
      <c r="AE258" s="53" t="s">
        <v>52</v>
      </c>
      <c r="AF258" s="53" t="s">
        <v>53</v>
      </c>
      <c r="AG258" s="53" t="s">
        <v>54</v>
      </c>
      <c r="AH258" s="53" t="s">
        <v>55</v>
      </c>
      <c r="AI258" s="53" t="s">
        <v>91</v>
      </c>
      <c r="AJ258" s="53" t="s">
        <v>16</v>
      </c>
      <c r="AK258" s="53" t="s">
        <v>143</v>
      </c>
      <c r="AL258" s="53" t="s">
        <v>86</v>
      </c>
      <c r="AM258" s="52" t="s">
        <v>56</v>
      </c>
      <c r="AN258" s="52" t="s">
        <v>57</v>
      </c>
      <c r="AO258" s="52" t="s">
        <v>58</v>
      </c>
      <c r="AP258" s="52" t="s">
        <v>59</v>
      </c>
      <c r="AQ258" s="52" t="s">
        <v>60</v>
      </c>
      <c r="AR258" s="52" t="s">
        <v>151</v>
      </c>
      <c r="AS258" s="52" t="s">
        <v>152</v>
      </c>
      <c r="AT258" s="52" t="s">
        <v>153</v>
      </c>
      <c r="AU258" s="52" t="s">
        <v>7</v>
      </c>
      <c r="AV258" s="52" t="s">
        <v>8</v>
      </c>
      <c r="AW258" s="52" t="s">
        <v>9</v>
      </c>
      <c r="AX258" s="52" t="s">
        <v>61</v>
      </c>
      <c r="AY258" s="52" t="s">
        <v>10</v>
      </c>
      <c r="AZ258" s="52" t="s">
        <v>11</v>
      </c>
      <c r="BA258" s="52" t="s">
        <v>12</v>
      </c>
      <c r="BB258" s="52" t="s">
        <v>6</v>
      </c>
      <c r="BC258" s="52" t="s">
        <v>154</v>
      </c>
      <c r="BD258" s="52" t="s">
        <v>155</v>
      </c>
      <c r="BE258" s="52" t="s">
        <v>156</v>
      </c>
      <c r="BF258" s="52" t="s">
        <v>157</v>
      </c>
      <c r="BG258" s="52" t="s">
        <v>158</v>
      </c>
      <c r="BH258" s="52" t="s">
        <v>62</v>
      </c>
      <c r="BI258" s="52" t="s">
        <v>63</v>
      </c>
      <c r="BJ258" s="52" t="s">
        <v>64</v>
      </c>
      <c r="BK258" s="52" t="s">
        <v>159</v>
      </c>
      <c r="BL258" s="52" t="s">
        <v>65</v>
      </c>
      <c r="BM258" s="52" t="s">
        <v>160</v>
      </c>
      <c r="BN258" s="52" t="s">
        <v>66</v>
      </c>
      <c r="BO258" s="52" t="s">
        <v>67</v>
      </c>
      <c r="BP258" s="52" t="s">
        <v>11</v>
      </c>
      <c r="BQ258" s="494"/>
    </row>
    <row r="259" spans="1:69" ht="16.2" customHeight="1">
      <c r="A259" s="123" t="s">
        <v>126</v>
      </c>
      <c r="B259" s="124" t="s">
        <v>112</v>
      </c>
      <c r="C259" s="378"/>
      <c r="D259" s="378"/>
      <c r="E259" s="378"/>
      <c r="F259" s="378"/>
      <c r="G259" s="379"/>
      <c r="H259" s="380"/>
      <c r="I259" s="380"/>
      <c r="J259" s="380"/>
      <c r="K259" s="380"/>
      <c r="L259" s="324"/>
      <c r="M259" s="324"/>
      <c r="N259" s="324"/>
      <c r="O259" s="324"/>
      <c r="P259" s="324"/>
      <c r="Q259" s="324"/>
      <c r="R259" s="324"/>
      <c r="S259" s="324"/>
      <c r="T259" s="380"/>
      <c r="U259" s="380"/>
      <c r="V259" s="380"/>
      <c r="W259" s="380"/>
      <c r="X259" s="380"/>
      <c r="Y259" s="380"/>
      <c r="Z259" s="380"/>
      <c r="AA259" s="380"/>
      <c r="AB259" s="380"/>
      <c r="AC259" s="380"/>
      <c r="AD259" s="380"/>
      <c r="AE259" s="380"/>
      <c r="AF259" s="380"/>
      <c r="AG259" s="380"/>
      <c r="AH259" s="380"/>
      <c r="AI259" s="380"/>
      <c r="AJ259" s="380"/>
      <c r="AK259" s="380"/>
      <c r="AL259" s="380"/>
      <c r="AM259" s="324"/>
      <c r="AN259" s="324"/>
      <c r="AO259" s="324"/>
      <c r="AP259" s="324"/>
      <c r="AQ259" s="324"/>
      <c r="AR259" s="324"/>
      <c r="AS259" s="324"/>
      <c r="AT259" s="324"/>
      <c r="AU259" s="324"/>
      <c r="AV259" s="324"/>
      <c r="AW259" s="324"/>
      <c r="AX259" s="324"/>
      <c r="AY259" s="324"/>
      <c r="AZ259" s="324"/>
      <c r="BA259" s="324"/>
      <c r="BB259" s="324"/>
      <c r="BC259" s="324"/>
      <c r="BD259" s="324"/>
      <c r="BE259" s="324"/>
      <c r="BF259" s="324"/>
      <c r="BG259" s="324"/>
      <c r="BH259" s="324"/>
      <c r="BI259" s="324"/>
      <c r="BJ259" s="324"/>
      <c r="BK259" s="324"/>
      <c r="BL259" s="324"/>
      <c r="BM259" s="324"/>
      <c r="BN259" s="324"/>
      <c r="BO259" s="324"/>
      <c r="BP259" s="129"/>
      <c r="BQ259" s="123"/>
    </row>
    <row r="260" spans="1:69" ht="46.8" customHeight="1">
      <c r="A260" s="89">
        <v>1</v>
      </c>
      <c r="B260" s="99" t="s">
        <v>1227</v>
      </c>
      <c r="C260" s="102" t="s">
        <v>1356</v>
      </c>
      <c r="D260" s="102" t="s">
        <v>1210</v>
      </c>
      <c r="E260" s="486" t="s">
        <v>140</v>
      </c>
      <c r="F260" s="102"/>
      <c r="G260" s="92">
        <v>217.27</v>
      </c>
      <c r="H260" s="92"/>
      <c r="I260" s="93">
        <v>1958</v>
      </c>
      <c r="J260" s="93" t="s">
        <v>84</v>
      </c>
      <c r="K260" s="93" t="s">
        <v>196</v>
      </c>
      <c r="L260" s="90" t="s">
        <v>200</v>
      </c>
      <c r="M260" s="90" t="s">
        <v>83</v>
      </c>
      <c r="N260" s="93" t="s">
        <v>84</v>
      </c>
      <c r="O260" s="93" t="s">
        <v>84</v>
      </c>
      <c r="P260" s="90" t="s">
        <v>1228</v>
      </c>
      <c r="Q260" s="90" t="s">
        <v>1217</v>
      </c>
      <c r="R260" s="90" t="s">
        <v>1213</v>
      </c>
      <c r="S260" s="90" t="s">
        <v>1218</v>
      </c>
      <c r="T260" s="93" t="s">
        <v>85</v>
      </c>
      <c r="U260" s="90" t="s">
        <v>1247</v>
      </c>
      <c r="V260" s="90"/>
      <c r="W260" s="93" t="s">
        <v>85</v>
      </c>
      <c r="X260" s="93" t="s">
        <v>84</v>
      </c>
      <c r="Y260" s="93" t="s">
        <v>85</v>
      </c>
      <c r="Z260" s="93" t="s">
        <v>84</v>
      </c>
      <c r="AA260" s="93" t="s">
        <v>84</v>
      </c>
      <c r="AB260" s="93" t="s">
        <v>84</v>
      </c>
      <c r="AC260" s="93"/>
      <c r="AD260" s="90"/>
      <c r="AE260" s="90"/>
      <c r="AF260" s="93"/>
      <c r="AG260" s="90"/>
      <c r="AH260" s="93" t="s">
        <v>85</v>
      </c>
      <c r="AI260" s="90"/>
      <c r="AJ260" s="90"/>
      <c r="AK260" s="90"/>
      <c r="AL260" s="91"/>
      <c r="AM260" s="93" t="s">
        <v>84</v>
      </c>
      <c r="AN260" s="93" t="s">
        <v>84</v>
      </c>
      <c r="AO260" s="93" t="s">
        <v>84</v>
      </c>
      <c r="AP260" s="93" t="s">
        <v>84</v>
      </c>
      <c r="AQ260" s="93"/>
      <c r="AR260" s="90" t="s">
        <v>168</v>
      </c>
      <c r="AS260" s="90" t="s">
        <v>168</v>
      </c>
      <c r="AT260" s="90" t="s">
        <v>168</v>
      </c>
      <c r="AU260" s="93" t="s">
        <v>85</v>
      </c>
      <c r="AV260" s="93" t="s">
        <v>85</v>
      </c>
      <c r="AW260" s="93" t="s">
        <v>85</v>
      </c>
      <c r="AX260" s="93" t="s">
        <v>85</v>
      </c>
      <c r="AY260" s="93" t="s">
        <v>84</v>
      </c>
      <c r="AZ260" s="90"/>
      <c r="BA260" s="93" t="s">
        <v>84</v>
      </c>
      <c r="BB260" s="93" t="s">
        <v>84</v>
      </c>
      <c r="BC260" s="90" t="s">
        <v>893</v>
      </c>
      <c r="BD260" s="90" t="s">
        <v>199</v>
      </c>
      <c r="BE260" s="90" t="s">
        <v>83</v>
      </c>
      <c r="BF260" s="90" t="s">
        <v>199</v>
      </c>
      <c r="BG260" s="90" t="s">
        <v>199</v>
      </c>
      <c r="BH260" s="93" t="s">
        <v>222</v>
      </c>
      <c r="BI260" s="93" t="s">
        <v>85</v>
      </c>
      <c r="BJ260" s="93" t="s">
        <v>85</v>
      </c>
      <c r="BK260" s="94">
        <v>0</v>
      </c>
      <c r="BL260" s="93" t="s">
        <v>84</v>
      </c>
      <c r="BM260" s="94" t="s">
        <v>168</v>
      </c>
      <c r="BN260" s="93" t="s">
        <v>84</v>
      </c>
      <c r="BO260" s="93" t="s">
        <v>85</v>
      </c>
      <c r="BP260" s="90"/>
      <c r="BQ260" s="136"/>
    </row>
    <row r="261" spans="1:69" ht="51.6" customHeight="1">
      <c r="A261" s="139" t="s">
        <v>1248</v>
      </c>
      <c r="B261" s="313" t="s">
        <v>78</v>
      </c>
      <c r="C261" s="90"/>
      <c r="D261" s="95"/>
      <c r="E261" s="487" t="s">
        <v>1187</v>
      </c>
      <c r="F261" s="9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  <c r="BA261" s="15"/>
      <c r="BB261" s="15"/>
      <c r="BC261" s="15"/>
      <c r="BD261" s="15"/>
      <c r="BE261" s="15"/>
      <c r="BF261" s="15"/>
      <c r="BG261" s="15"/>
      <c r="BH261" s="15"/>
      <c r="BI261" s="15"/>
      <c r="BJ261" s="15"/>
      <c r="BK261" s="15"/>
      <c r="BL261" s="15"/>
      <c r="BM261" s="15"/>
      <c r="BN261" s="15"/>
      <c r="BO261" s="15"/>
      <c r="BP261" s="15"/>
      <c r="BQ261" s="15"/>
    </row>
    <row r="262" spans="1:69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  <c r="BA262" s="15"/>
      <c r="BB262" s="15"/>
      <c r="BC262" s="15"/>
      <c r="BD262" s="15"/>
      <c r="BE262" s="15"/>
      <c r="BF262" s="15"/>
      <c r="BG262" s="15"/>
      <c r="BH262" s="15"/>
      <c r="BI262" s="15"/>
      <c r="BJ262" s="15"/>
      <c r="BK262" s="15"/>
      <c r="BL262" s="15"/>
      <c r="BM262" s="15"/>
      <c r="BN262" s="15"/>
      <c r="BO262" s="15"/>
      <c r="BP262" s="15"/>
      <c r="BQ262" s="15"/>
    </row>
    <row r="263" spans="1:69" ht="24" customHeight="1">
      <c r="A263" s="15"/>
      <c r="B263" s="15" t="s">
        <v>1358</v>
      </c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  <c r="BA263" s="15"/>
      <c r="BB263" s="15"/>
      <c r="BC263" s="15"/>
      <c r="BD263" s="15"/>
      <c r="BE263" s="15"/>
      <c r="BF263" s="15"/>
      <c r="BG263" s="15"/>
      <c r="BH263" s="15"/>
      <c r="BI263" s="15"/>
      <c r="BJ263" s="15"/>
      <c r="BK263" s="15"/>
      <c r="BL263" s="15"/>
      <c r="BM263" s="15"/>
      <c r="BN263" s="15"/>
      <c r="BO263" s="15"/>
      <c r="BP263" s="15"/>
      <c r="BQ263" s="15"/>
    </row>
    <row r="264" spans="1:69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  <c r="BC264" s="15"/>
      <c r="BD264" s="15"/>
      <c r="BE264" s="15"/>
      <c r="BF264" s="15"/>
      <c r="BG264" s="15"/>
      <c r="BH264" s="15"/>
      <c r="BI264" s="15"/>
      <c r="BJ264" s="15"/>
      <c r="BK264" s="15"/>
      <c r="BL264" s="15"/>
      <c r="BM264" s="15"/>
      <c r="BN264" s="15"/>
      <c r="BO264" s="15"/>
      <c r="BP264" s="15"/>
      <c r="BQ264" s="15"/>
    </row>
    <row r="266" spans="1:69" ht="24.6" customHeight="1">
      <c r="A266" s="96">
        <v>17</v>
      </c>
      <c r="B266" s="277" t="s">
        <v>1261</v>
      </c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  <c r="BA266" s="15"/>
      <c r="BB266" s="15"/>
      <c r="BC266" s="15"/>
      <c r="BD266" s="15"/>
      <c r="BE266" s="15"/>
      <c r="BF266" s="15"/>
      <c r="BG266" s="15"/>
      <c r="BH266" s="15"/>
      <c r="BI266" s="15"/>
      <c r="BJ266" s="15"/>
      <c r="BK266" s="15"/>
      <c r="BL266" s="15"/>
      <c r="BM266" s="15"/>
      <c r="BN266" s="15"/>
      <c r="BO266" s="15"/>
      <c r="BP266" s="15"/>
      <c r="BQ266" s="15"/>
    </row>
    <row r="267" spans="1:69" ht="13.8" customHeight="1">
      <c r="A267" s="493" t="s">
        <v>0</v>
      </c>
      <c r="B267" s="493" t="s">
        <v>31</v>
      </c>
      <c r="C267" s="493" t="s">
        <v>14</v>
      </c>
      <c r="D267" s="493" t="s">
        <v>141</v>
      </c>
      <c r="E267" s="495" t="s">
        <v>1386</v>
      </c>
      <c r="F267" s="496"/>
      <c r="G267" s="493" t="s">
        <v>32</v>
      </c>
      <c r="H267" s="493" t="s">
        <v>33</v>
      </c>
      <c r="I267" s="493" t="s">
        <v>34</v>
      </c>
      <c r="J267" s="493" t="s">
        <v>149</v>
      </c>
      <c r="K267" s="493" t="s">
        <v>142</v>
      </c>
      <c r="L267" s="500" t="s">
        <v>35</v>
      </c>
      <c r="M267" s="500"/>
      <c r="N267" s="500"/>
      <c r="O267" s="500"/>
      <c r="P267" s="501" t="s">
        <v>36</v>
      </c>
      <c r="Q267" s="502"/>
      <c r="R267" s="502"/>
      <c r="S267" s="503"/>
      <c r="T267" s="493" t="s">
        <v>37</v>
      </c>
      <c r="U267" s="493" t="s">
        <v>38</v>
      </c>
      <c r="V267" s="493" t="s">
        <v>114</v>
      </c>
      <c r="W267" s="493" t="s">
        <v>39</v>
      </c>
      <c r="X267" s="493" t="s">
        <v>40</v>
      </c>
      <c r="Y267" s="493" t="s">
        <v>41</v>
      </c>
      <c r="Z267" s="493" t="s">
        <v>42</v>
      </c>
      <c r="AA267" s="493" t="s">
        <v>88</v>
      </c>
      <c r="AB267" s="501" t="s">
        <v>115</v>
      </c>
      <c r="AC267" s="502"/>
      <c r="AD267" s="502"/>
      <c r="AE267" s="502"/>
      <c r="AF267" s="502"/>
      <c r="AG267" s="503"/>
      <c r="AH267" s="501" t="s">
        <v>116</v>
      </c>
      <c r="AI267" s="502"/>
      <c r="AJ267" s="502"/>
      <c r="AK267" s="502"/>
      <c r="AL267" s="503"/>
      <c r="AM267" s="501" t="s">
        <v>3</v>
      </c>
      <c r="AN267" s="502"/>
      <c r="AO267" s="502"/>
      <c r="AP267" s="502"/>
      <c r="AQ267" s="502"/>
      <c r="AR267" s="502"/>
      <c r="AS267" s="502"/>
      <c r="AT267" s="502"/>
      <c r="AU267" s="502"/>
      <c r="AV267" s="502"/>
      <c r="AW267" s="502"/>
      <c r="AX267" s="502"/>
      <c r="AY267" s="502"/>
      <c r="AZ267" s="503"/>
      <c r="BA267" s="501" t="s">
        <v>43</v>
      </c>
      <c r="BB267" s="502"/>
      <c r="BC267" s="502"/>
      <c r="BD267" s="502"/>
      <c r="BE267" s="502"/>
      <c r="BF267" s="502"/>
      <c r="BG267" s="502"/>
      <c r="BH267" s="502"/>
      <c r="BI267" s="502"/>
      <c r="BJ267" s="502"/>
      <c r="BK267" s="502"/>
      <c r="BL267" s="502"/>
      <c r="BM267" s="502"/>
      <c r="BN267" s="502"/>
      <c r="BO267" s="502"/>
      <c r="BP267" s="503"/>
      <c r="BQ267" s="493" t="s">
        <v>881</v>
      </c>
    </row>
    <row r="268" spans="1:69" ht="101.4" customHeight="1">
      <c r="A268" s="494"/>
      <c r="B268" s="494"/>
      <c r="C268" s="494"/>
      <c r="D268" s="494"/>
      <c r="E268" s="497"/>
      <c r="F268" s="498"/>
      <c r="G268" s="494"/>
      <c r="H268" s="494"/>
      <c r="I268" s="494"/>
      <c r="J268" s="494"/>
      <c r="K268" s="494"/>
      <c r="L268" s="52" t="s">
        <v>44</v>
      </c>
      <c r="M268" s="52" t="s">
        <v>45</v>
      </c>
      <c r="N268" s="52" t="s">
        <v>46</v>
      </c>
      <c r="O268" s="52" t="s">
        <v>47</v>
      </c>
      <c r="P268" s="52" t="s">
        <v>48</v>
      </c>
      <c r="Q268" s="52" t="s">
        <v>49</v>
      </c>
      <c r="R268" s="52" t="s">
        <v>50</v>
      </c>
      <c r="S268" s="52" t="s">
        <v>51</v>
      </c>
      <c r="T268" s="494"/>
      <c r="U268" s="494"/>
      <c r="V268" s="494"/>
      <c r="W268" s="494"/>
      <c r="X268" s="494"/>
      <c r="Y268" s="494"/>
      <c r="Z268" s="494"/>
      <c r="AA268" s="494"/>
      <c r="AB268" s="53" t="s">
        <v>15</v>
      </c>
      <c r="AC268" s="53" t="s">
        <v>89</v>
      </c>
      <c r="AD268" s="53" t="s">
        <v>90</v>
      </c>
      <c r="AE268" s="53" t="s">
        <v>52</v>
      </c>
      <c r="AF268" s="53" t="s">
        <v>53</v>
      </c>
      <c r="AG268" s="53" t="s">
        <v>54</v>
      </c>
      <c r="AH268" s="53" t="s">
        <v>55</v>
      </c>
      <c r="AI268" s="53" t="s">
        <v>91</v>
      </c>
      <c r="AJ268" s="53" t="s">
        <v>16</v>
      </c>
      <c r="AK268" s="53" t="s">
        <v>143</v>
      </c>
      <c r="AL268" s="53" t="s">
        <v>86</v>
      </c>
      <c r="AM268" s="52" t="s">
        <v>56</v>
      </c>
      <c r="AN268" s="52" t="s">
        <v>57</v>
      </c>
      <c r="AO268" s="52" t="s">
        <v>58</v>
      </c>
      <c r="AP268" s="52" t="s">
        <v>59</v>
      </c>
      <c r="AQ268" s="52" t="s">
        <v>60</v>
      </c>
      <c r="AR268" s="52" t="s">
        <v>151</v>
      </c>
      <c r="AS268" s="52" t="s">
        <v>152</v>
      </c>
      <c r="AT268" s="52" t="s">
        <v>153</v>
      </c>
      <c r="AU268" s="52" t="s">
        <v>7</v>
      </c>
      <c r="AV268" s="52" t="s">
        <v>8</v>
      </c>
      <c r="AW268" s="52" t="s">
        <v>9</v>
      </c>
      <c r="AX268" s="52" t="s">
        <v>61</v>
      </c>
      <c r="AY268" s="52" t="s">
        <v>10</v>
      </c>
      <c r="AZ268" s="52" t="s">
        <v>11</v>
      </c>
      <c r="BA268" s="52" t="s">
        <v>12</v>
      </c>
      <c r="BB268" s="52" t="s">
        <v>6</v>
      </c>
      <c r="BC268" s="52" t="s">
        <v>154</v>
      </c>
      <c r="BD268" s="52" t="s">
        <v>155</v>
      </c>
      <c r="BE268" s="52" t="s">
        <v>156</v>
      </c>
      <c r="BF268" s="52" t="s">
        <v>157</v>
      </c>
      <c r="BG268" s="52" t="s">
        <v>158</v>
      </c>
      <c r="BH268" s="52" t="s">
        <v>62</v>
      </c>
      <c r="BI268" s="52" t="s">
        <v>63</v>
      </c>
      <c r="BJ268" s="52" t="s">
        <v>64</v>
      </c>
      <c r="BK268" s="52" t="s">
        <v>159</v>
      </c>
      <c r="BL268" s="52" t="s">
        <v>65</v>
      </c>
      <c r="BM268" s="52" t="s">
        <v>160</v>
      </c>
      <c r="BN268" s="52" t="s">
        <v>66</v>
      </c>
      <c r="BO268" s="52" t="s">
        <v>67</v>
      </c>
      <c r="BP268" s="52" t="s">
        <v>11</v>
      </c>
      <c r="BQ268" s="494"/>
    </row>
    <row r="269" spans="1:69" ht="19.2" customHeight="1">
      <c r="A269" s="123" t="s">
        <v>126</v>
      </c>
      <c r="B269" s="124" t="s">
        <v>112</v>
      </c>
      <c r="C269" s="378"/>
      <c r="D269" s="378"/>
      <c r="E269" s="378"/>
      <c r="F269" s="378"/>
      <c r="G269" s="379"/>
      <c r="H269" s="380"/>
      <c r="I269" s="380"/>
      <c r="J269" s="380"/>
      <c r="K269" s="380"/>
      <c r="L269" s="324"/>
      <c r="M269" s="324"/>
      <c r="N269" s="324"/>
      <c r="O269" s="324"/>
      <c r="P269" s="324"/>
      <c r="Q269" s="324"/>
      <c r="R269" s="324"/>
      <c r="S269" s="324"/>
      <c r="T269" s="380"/>
      <c r="U269" s="380"/>
      <c r="V269" s="380"/>
      <c r="W269" s="380"/>
      <c r="X269" s="380"/>
      <c r="Y269" s="380"/>
      <c r="Z269" s="380"/>
      <c r="AA269" s="380"/>
      <c r="AB269" s="380"/>
      <c r="AC269" s="380"/>
      <c r="AD269" s="380"/>
      <c r="AE269" s="380"/>
      <c r="AF269" s="380"/>
      <c r="AG269" s="380"/>
      <c r="AH269" s="380"/>
      <c r="AI269" s="380"/>
      <c r="AJ269" s="380"/>
      <c r="AK269" s="380"/>
      <c r="AL269" s="380"/>
      <c r="AM269" s="324"/>
      <c r="AN269" s="324"/>
      <c r="AO269" s="324"/>
      <c r="AP269" s="324"/>
      <c r="AQ269" s="324"/>
      <c r="AR269" s="324"/>
      <c r="AS269" s="324"/>
      <c r="AT269" s="324"/>
      <c r="AU269" s="324"/>
      <c r="AV269" s="324"/>
      <c r="AW269" s="324"/>
      <c r="AX269" s="324"/>
      <c r="AY269" s="324"/>
      <c r="AZ269" s="324"/>
      <c r="BA269" s="324"/>
      <c r="BB269" s="324"/>
      <c r="BC269" s="324"/>
      <c r="BD269" s="324"/>
      <c r="BE269" s="324"/>
      <c r="BF269" s="324"/>
      <c r="BG269" s="324"/>
      <c r="BH269" s="324"/>
      <c r="BI269" s="324"/>
      <c r="BJ269" s="324"/>
      <c r="BK269" s="324"/>
      <c r="BL269" s="324"/>
      <c r="BM269" s="324"/>
      <c r="BN269" s="324"/>
      <c r="BO269" s="324"/>
      <c r="BP269" s="324"/>
      <c r="BQ269" s="380"/>
    </row>
    <row r="270" spans="1:69" ht="156.6" customHeight="1">
      <c r="A270" s="89">
        <v>1</v>
      </c>
      <c r="B270" s="130" t="s">
        <v>1362</v>
      </c>
      <c r="C270" s="90" t="s">
        <v>1265</v>
      </c>
      <c r="D270" s="90" t="s">
        <v>1250</v>
      </c>
      <c r="E270" s="470">
        <f>G270*5000</f>
        <v>16207200</v>
      </c>
      <c r="F270" s="135" t="s">
        <v>150</v>
      </c>
      <c r="G270" s="92">
        <v>3241.44</v>
      </c>
      <c r="H270" s="92">
        <v>985</v>
      </c>
      <c r="I270" s="93">
        <v>1967</v>
      </c>
      <c r="J270" s="93" t="s">
        <v>84</v>
      </c>
      <c r="K270" s="93" t="s">
        <v>196</v>
      </c>
      <c r="L270" s="90" t="s">
        <v>197</v>
      </c>
      <c r="M270" s="90" t="s">
        <v>83</v>
      </c>
      <c r="N270" s="93" t="s">
        <v>85</v>
      </c>
      <c r="O270" s="93" t="s">
        <v>84</v>
      </c>
      <c r="P270" s="90" t="s">
        <v>1081</v>
      </c>
      <c r="Q270" s="90" t="s">
        <v>1018</v>
      </c>
      <c r="R270" s="90" t="s">
        <v>1251</v>
      </c>
      <c r="S270" s="90" t="s">
        <v>1252</v>
      </c>
      <c r="T270" s="93" t="s">
        <v>85</v>
      </c>
      <c r="U270" s="90" t="s">
        <v>1253</v>
      </c>
      <c r="V270" s="338" t="s">
        <v>1254</v>
      </c>
      <c r="W270" s="93" t="s">
        <v>85</v>
      </c>
      <c r="X270" s="93" t="s">
        <v>84</v>
      </c>
      <c r="Y270" s="93" t="s">
        <v>85</v>
      </c>
      <c r="Z270" s="93" t="s">
        <v>84</v>
      </c>
      <c r="AA270" s="93" t="s">
        <v>84</v>
      </c>
      <c r="AB270" s="93" t="s">
        <v>84</v>
      </c>
      <c r="AC270" s="93"/>
      <c r="AD270" s="90"/>
      <c r="AE270" s="90"/>
      <c r="AF270" s="93" t="s">
        <v>85</v>
      </c>
      <c r="AG270" s="90"/>
      <c r="AH270" s="93" t="s">
        <v>85</v>
      </c>
      <c r="AI270" s="90"/>
      <c r="AJ270" s="90"/>
      <c r="AK270" s="90" t="s">
        <v>168</v>
      </c>
      <c r="AL270" s="91"/>
      <c r="AM270" s="93" t="s">
        <v>84</v>
      </c>
      <c r="AN270" s="93" t="s">
        <v>84</v>
      </c>
      <c r="AO270" s="93" t="s">
        <v>84</v>
      </c>
      <c r="AP270" s="93" t="s">
        <v>84</v>
      </c>
      <c r="AQ270" s="93" t="s">
        <v>85</v>
      </c>
      <c r="AR270" s="90" t="s">
        <v>85</v>
      </c>
      <c r="AS270" s="90" t="s">
        <v>85</v>
      </c>
      <c r="AT270" s="90" t="s">
        <v>85</v>
      </c>
      <c r="AU270" s="93" t="s">
        <v>85</v>
      </c>
      <c r="AV270" s="93" t="s">
        <v>85</v>
      </c>
      <c r="AW270" s="93" t="s">
        <v>198</v>
      </c>
      <c r="AX270" s="93" t="s">
        <v>84</v>
      </c>
      <c r="AY270" s="93" t="s">
        <v>84</v>
      </c>
      <c r="AZ270" s="90"/>
      <c r="BA270" s="93" t="s">
        <v>84</v>
      </c>
      <c r="BB270" s="93" t="s">
        <v>84</v>
      </c>
      <c r="BC270" s="90" t="s">
        <v>1255</v>
      </c>
      <c r="BD270" s="90" t="s">
        <v>199</v>
      </c>
      <c r="BE270" s="90" t="s">
        <v>197</v>
      </c>
      <c r="BF270" s="90" t="s">
        <v>199</v>
      </c>
      <c r="BG270" s="90" t="s">
        <v>199</v>
      </c>
      <c r="BH270" s="93" t="s">
        <v>1256</v>
      </c>
      <c r="BI270" s="93" t="s">
        <v>85</v>
      </c>
      <c r="BJ270" s="93" t="s">
        <v>85</v>
      </c>
      <c r="BK270" s="94" t="s">
        <v>1087</v>
      </c>
      <c r="BL270" s="93" t="s">
        <v>84</v>
      </c>
      <c r="BM270" s="94" t="s">
        <v>85</v>
      </c>
      <c r="BN270" s="93" t="s">
        <v>84</v>
      </c>
      <c r="BO270" s="93" t="s">
        <v>85</v>
      </c>
      <c r="BP270" s="90"/>
      <c r="BQ270" s="136" t="s">
        <v>85</v>
      </c>
    </row>
    <row r="271" spans="1:69" ht="90" customHeight="1">
      <c r="A271" s="89">
        <v>2</v>
      </c>
      <c r="B271" s="130" t="s">
        <v>1257</v>
      </c>
      <c r="C271" s="90" t="s">
        <v>1258</v>
      </c>
      <c r="D271" s="90" t="s">
        <v>1250</v>
      </c>
      <c r="E271" s="470">
        <f>G271*5000</f>
        <v>12095500</v>
      </c>
      <c r="F271" s="135" t="s">
        <v>150</v>
      </c>
      <c r="G271" s="92">
        <v>2419.1</v>
      </c>
      <c r="H271" s="92">
        <v>793.28</v>
      </c>
      <c r="I271" s="93">
        <v>1966</v>
      </c>
      <c r="J271" s="93" t="s">
        <v>84</v>
      </c>
      <c r="K271" s="93" t="s">
        <v>196</v>
      </c>
      <c r="L271" s="90" t="s">
        <v>197</v>
      </c>
      <c r="M271" s="90" t="s">
        <v>83</v>
      </c>
      <c r="N271" s="93" t="s">
        <v>85</v>
      </c>
      <c r="O271" s="93" t="s">
        <v>84</v>
      </c>
      <c r="P271" s="90" t="s">
        <v>1081</v>
      </c>
      <c r="Q271" s="90" t="s">
        <v>1018</v>
      </c>
      <c r="R271" s="90" t="s">
        <v>1251</v>
      </c>
      <c r="S271" s="90" t="s">
        <v>1252</v>
      </c>
      <c r="T271" s="93" t="s">
        <v>85</v>
      </c>
      <c r="U271" s="90" t="s">
        <v>1253</v>
      </c>
      <c r="V271" s="338" t="s">
        <v>1259</v>
      </c>
      <c r="W271" s="93" t="s">
        <v>84</v>
      </c>
      <c r="X271" s="93" t="s">
        <v>84</v>
      </c>
      <c r="Y271" s="93" t="s">
        <v>85</v>
      </c>
      <c r="Z271" s="93" t="s">
        <v>84</v>
      </c>
      <c r="AA271" s="93" t="s">
        <v>84</v>
      </c>
      <c r="AB271" s="93" t="s">
        <v>84</v>
      </c>
      <c r="AC271" s="93"/>
      <c r="AD271" s="90"/>
      <c r="AE271" s="90"/>
      <c r="AF271" s="93" t="s">
        <v>85</v>
      </c>
      <c r="AG271" s="90"/>
      <c r="AH271" s="93" t="s">
        <v>85</v>
      </c>
      <c r="AI271" s="90"/>
      <c r="AJ271" s="90"/>
      <c r="AK271" s="90" t="s">
        <v>168</v>
      </c>
      <c r="AL271" s="91"/>
      <c r="AM271" s="93" t="s">
        <v>84</v>
      </c>
      <c r="AN271" s="93" t="s">
        <v>84</v>
      </c>
      <c r="AO271" s="93" t="s">
        <v>84</v>
      </c>
      <c r="AP271" s="93" t="s">
        <v>84</v>
      </c>
      <c r="AQ271" s="93" t="s">
        <v>85</v>
      </c>
      <c r="AR271" s="90" t="s">
        <v>85</v>
      </c>
      <c r="AS271" s="90" t="s">
        <v>1260</v>
      </c>
      <c r="AT271" s="90" t="s">
        <v>85</v>
      </c>
      <c r="AU271" s="93" t="s">
        <v>85</v>
      </c>
      <c r="AV271" s="93" t="s">
        <v>85</v>
      </c>
      <c r="AW271" s="93" t="s">
        <v>198</v>
      </c>
      <c r="AX271" s="93" t="s">
        <v>84</v>
      </c>
      <c r="AY271" s="93" t="s">
        <v>84</v>
      </c>
      <c r="AZ271" s="90"/>
      <c r="BA271" s="93" t="s">
        <v>84</v>
      </c>
      <c r="BB271" s="93" t="s">
        <v>84</v>
      </c>
      <c r="BC271" s="90" t="s">
        <v>1024</v>
      </c>
      <c r="BD271" s="90" t="s">
        <v>199</v>
      </c>
      <c r="BE271" s="90" t="s">
        <v>197</v>
      </c>
      <c r="BF271" s="90" t="s">
        <v>199</v>
      </c>
      <c r="BG271" s="90" t="s">
        <v>199</v>
      </c>
      <c r="BH271" s="93" t="s">
        <v>1256</v>
      </c>
      <c r="BI271" s="93" t="s">
        <v>85</v>
      </c>
      <c r="BJ271" s="93" t="s">
        <v>85</v>
      </c>
      <c r="BK271" s="94" t="s">
        <v>1087</v>
      </c>
      <c r="BL271" s="93" t="s">
        <v>84</v>
      </c>
      <c r="BM271" s="94" t="s">
        <v>85</v>
      </c>
      <c r="BN271" s="93" t="s">
        <v>84</v>
      </c>
      <c r="BO271" s="93" t="s">
        <v>85</v>
      </c>
      <c r="BP271" s="90"/>
      <c r="BQ271" s="136" t="s">
        <v>85</v>
      </c>
    </row>
    <row r="272" spans="1:69" ht="22.2" customHeight="1">
      <c r="A272" s="125" t="s">
        <v>127</v>
      </c>
      <c r="B272" s="126" t="s">
        <v>113</v>
      </c>
      <c r="C272" s="90"/>
      <c r="D272" s="90"/>
      <c r="E272" s="90"/>
      <c r="F272" s="90"/>
      <c r="G272" s="93"/>
      <c r="H272" s="377"/>
      <c r="I272" s="377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  <c r="BO272" s="15"/>
      <c r="BP272" s="15"/>
      <c r="BQ272" s="15"/>
    </row>
    <row r="273" spans="1:69" ht="26.4">
      <c r="A273" s="20">
        <v>2</v>
      </c>
      <c r="B273" s="294" t="s">
        <v>1263</v>
      </c>
      <c r="C273" s="90" t="s">
        <v>1262</v>
      </c>
      <c r="D273" s="295"/>
      <c r="E273" s="471">
        <v>508192.81</v>
      </c>
      <c r="F273" s="316" t="s">
        <v>125</v>
      </c>
      <c r="G273" s="95"/>
      <c r="H273" s="95"/>
      <c r="I273" s="21">
        <v>2015</v>
      </c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  <c r="BA273" s="15"/>
      <c r="BB273" s="15"/>
      <c r="BC273" s="15"/>
      <c r="BD273" s="15"/>
      <c r="BE273" s="15"/>
      <c r="BF273" s="15"/>
      <c r="BG273" s="15"/>
      <c r="BH273" s="15"/>
      <c r="BI273" s="15"/>
      <c r="BJ273" s="15"/>
      <c r="BK273" s="15"/>
      <c r="BL273" s="15"/>
      <c r="BM273" s="15"/>
      <c r="BN273" s="15"/>
      <c r="BO273" s="15"/>
      <c r="BP273" s="15"/>
      <c r="BQ273" s="15"/>
    </row>
    <row r="274" spans="1:69" ht="26.4">
      <c r="A274" s="20">
        <v>3</v>
      </c>
      <c r="B274" s="294" t="s">
        <v>1264</v>
      </c>
      <c r="C274" s="90" t="s">
        <v>1262</v>
      </c>
      <c r="D274" s="295"/>
      <c r="E274" s="471">
        <v>413850</v>
      </c>
      <c r="F274" s="316" t="s">
        <v>125</v>
      </c>
      <c r="G274" s="97"/>
      <c r="H274" s="97"/>
      <c r="I274" s="21">
        <v>2016</v>
      </c>
    </row>
    <row r="275" spans="1:69" ht="33" customHeight="1">
      <c r="A275" s="335" t="s">
        <v>128</v>
      </c>
      <c r="B275" s="313" t="s">
        <v>78</v>
      </c>
      <c r="C275" s="90"/>
      <c r="D275" s="95"/>
      <c r="E275" s="488">
        <v>313860.19</v>
      </c>
      <c r="F275" s="316" t="s">
        <v>125</v>
      </c>
    </row>
    <row r="279" spans="1:69" ht="31.8" customHeight="1">
      <c r="A279" s="77">
        <v>18</v>
      </c>
      <c r="B279" s="77" t="s">
        <v>366</v>
      </c>
      <c r="C279" s="330"/>
      <c r="D279" s="330"/>
      <c r="E279" s="330"/>
      <c r="F279" s="330"/>
      <c r="G279" s="330"/>
      <c r="H279" s="330"/>
      <c r="I279" s="330"/>
      <c r="J279" s="330"/>
      <c r="K279" s="330"/>
      <c r="L279" s="330"/>
      <c r="M279" s="330"/>
      <c r="N279" s="330"/>
      <c r="O279" s="330"/>
      <c r="P279" s="330"/>
      <c r="Q279" s="330"/>
      <c r="R279" s="330"/>
      <c r="S279" s="330"/>
      <c r="T279" s="330"/>
      <c r="U279" s="330"/>
      <c r="V279" s="330"/>
      <c r="W279" s="330"/>
      <c r="X279" s="330"/>
      <c r="Y279" s="330"/>
      <c r="Z279" s="330"/>
      <c r="AA279" s="330"/>
      <c r="AB279" s="330"/>
      <c r="AC279" s="330"/>
      <c r="AD279" s="330"/>
      <c r="AE279" s="330"/>
      <c r="AF279" s="330"/>
      <c r="AG279" s="330"/>
      <c r="AH279" s="330"/>
      <c r="AI279" s="330"/>
      <c r="AJ279" s="330"/>
      <c r="AK279" s="330"/>
      <c r="AL279" s="330"/>
      <c r="AM279" s="331"/>
      <c r="AN279" s="331"/>
      <c r="AO279" s="331"/>
      <c r="AP279" s="331"/>
      <c r="AQ279" s="331"/>
      <c r="AR279" s="331"/>
      <c r="AS279" s="331"/>
      <c r="AT279" s="331"/>
      <c r="AU279" s="331"/>
      <c r="AV279" s="331"/>
      <c r="AW279" s="331"/>
      <c r="AX279" s="331"/>
      <c r="AY279" s="331"/>
      <c r="AZ279" s="331"/>
      <c r="BA279" s="331"/>
      <c r="BB279" s="331"/>
      <c r="BC279" s="331"/>
      <c r="BD279" s="331"/>
      <c r="BE279" s="331"/>
      <c r="BF279" s="331"/>
      <c r="BG279" s="331"/>
      <c r="BH279" s="331"/>
      <c r="BI279" s="331"/>
      <c r="BJ279" s="331"/>
      <c r="BK279" s="331"/>
      <c r="BL279" s="331"/>
      <c r="BM279" s="331"/>
      <c r="BN279" s="331"/>
      <c r="BO279" s="331"/>
      <c r="BP279" s="331"/>
      <c r="BQ279" s="330"/>
    </row>
    <row r="280" spans="1:69" ht="15" customHeight="1">
      <c r="A280" s="493" t="s">
        <v>0</v>
      </c>
      <c r="B280" s="493" t="s">
        <v>31</v>
      </c>
      <c r="C280" s="493" t="s">
        <v>14</v>
      </c>
      <c r="D280" s="493" t="s">
        <v>141</v>
      </c>
      <c r="E280" s="495" t="s">
        <v>1386</v>
      </c>
      <c r="F280" s="496"/>
      <c r="G280" s="493" t="s">
        <v>32</v>
      </c>
      <c r="H280" s="493" t="s">
        <v>33</v>
      </c>
      <c r="I280" s="493" t="s">
        <v>34</v>
      </c>
      <c r="J280" s="493" t="s">
        <v>149</v>
      </c>
      <c r="K280" s="493" t="s">
        <v>142</v>
      </c>
      <c r="L280" s="500" t="s">
        <v>35</v>
      </c>
      <c r="M280" s="500"/>
      <c r="N280" s="500"/>
      <c r="O280" s="500"/>
      <c r="P280" s="501" t="s">
        <v>36</v>
      </c>
      <c r="Q280" s="502"/>
      <c r="R280" s="502"/>
      <c r="S280" s="503"/>
      <c r="T280" s="493" t="s">
        <v>37</v>
      </c>
      <c r="U280" s="493" t="s">
        <v>38</v>
      </c>
      <c r="V280" s="493" t="s">
        <v>114</v>
      </c>
      <c r="W280" s="493" t="s">
        <v>39</v>
      </c>
      <c r="X280" s="493" t="s">
        <v>40</v>
      </c>
      <c r="Y280" s="493" t="s">
        <v>41</v>
      </c>
      <c r="Z280" s="493" t="s">
        <v>42</v>
      </c>
      <c r="AA280" s="493" t="s">
        <v>88</v>
      </c>
      <c r="AB280" s="501" t="s">
        <v>115</v>
      </c>
      <c r="AC280" s="502"/>
      <c r="AD280" s="502"/>
      <c r="AE280" s="502"/>
      <c r="AF280" s="502"/>
      <c r="AG280" s="503"/>
      <c r="AH280" s="501" t="s">
        <v>116</v>
      </c>
      <c r="AI280" s="502"/>
      <c r="AJ280" s="502"/>
      <c r="AK280" s="502"/>
      <c r="AL280" s="503"/>
      <c r="AM280" s="501" t="s">
        <v>3</v>
      </c>
      <c r="AN280" s="502"/>
      <c r="AO280" s="502"/>
      <c r="AP280" s="502"/>
      <c r="AQ280" s="502"/>
      <c r="AR280" s="502"/>
      <c r="AS280" s="502"/>
      <c r="AT280" s="502"/>
      <c r="AU280" s="502"/>
      <c r="AV280" s="502"/>
      <c r="AW280" s="502"/>
      <c r="AX280" s="502"/>
      <c r="AY280" s="502"/>
      <c r="AZ280" s="503"/>
      <c r="BA280" s="501" t="s">
        <v>43</v>
      </c>
      <c r="BB280" s="502"/>
      <c r="BC280" s="502"/>
      <c r="BD280" s="502"/>
      <c r="BE280" s="502"/>
      <c r="BF280" s="502"/>
      <c r="BG280" s="502"/>
      <c r="BH280" s="502"/>
      <c r="BI280" s="502"/>
      <c r="BJ280" s="502"/>
      <c r="BK280" s="502"/>
      <c r="BL280" s="502"/>
      <c r="BM280" s="502"/>
      <c r="BN280" s="502"/>
      <c r="BO280" s="502"/>
      <c r="BP280" s="503"/>
      <c r="BQ280" s="493" t="s">
        <v>881</v>
      </c>
    </row>
    <row r="281" spans="1:69" ht="82.2" customHeight="1">
      <c r="A281" s="494"/>
      <c r="B281" s="494"/>
      <c r="C281" s="494"/>
      <c r="D281" s="494"/>
      <c r="E281" s="497"/>
      <c r="F281" s="498"/>
      <c r="G281" s="494"/>
      <c r="H281" s="494"/>
      <c r="I281" s="494"/>
      <c r="J281" s="494"/>
      <c r="K281" s="494"/>
      <c r="L281" s="52" t="s">
        <v>44</v>
      </c>
      <c r="M281" s="52" t="s">
        <v>45</v>
      </c>
      <c r="N281" s="52" t="s">
        <v>46</v>
      </c>
      <c r="O281" s="52" t="s">
        <v>47</v>
      </c>
      <c r="P281" s="52" t="s">
        <v>48</v>
      </c>
      <c r="Q281" s="52" t="s">
        <v>49</v>
      </c>
      <c r="R281" s="52" t="s">
        <v>50</v>
      </c>
      <c r="S281" s="52" t="s">
        <v>51</v>
      </c>
      <c r="T281" s="494"/>
      <c r="U281" s="494"/>
      <c r="V281" s="494"/>
      <c r="W281" s="494"/>
      <c r="X281" s="494"/>
      <c r="Y281" s="494"/>
      <c r="Z281" s="494"/>
      <c r="AA281" s="494"/>
      <c r="AB281" s="53" t="s">
        <v>15</v>
      </c>
      <c r="AC281" s="53" t="s">
        <v>89</v>
      </c>
      <c r="AD281" s="53" t="s">
        <v>90</v>
      </c>
      <c r="AE281" s="53" t="s">
        <v>52</v>
      </c>
      <c r="AF281" s="53" t="s">
        <v>53</v>
      </c>
      <c r="AG281" s="53" t="s">
        <v>54</v>
      </c>
      <c r="AH281" s="53" t="s">
        <v>55</v>
      </c>
      <c r="AI281" s="53" t="s">
        <v>91</v>
      </c>
      <c r="AJ281" s="53" t="s">
        <v>16</v>
      </c>
      <c r="AK281" s="53" t="s">
        <v>143</v>
      </c>
      <c r="AL281" s="53" t="s">
        <v>86</v>
      </c>
      <c r="AM281" s="52" t="s">
        <v>56</v>
      </c>
      <c r="AN281" s="52" t="s">
        <v>57</v>
      </c>
      <c r="AO281" s="52" t="s">
        <v>58</v>
      </c>
      <c r="AP281" s="52" t="s">
        <v>59</v>
      </c>
      <c r="AQ281" s="52" t="s">
        <v>60</v>
      </c>
      <c r="AR281" s="52" t="s">
        <v>151</v>
      </c>
      <c r="AS281" s="52" t="s">
        <v>152</v>
      </c>
      <c r="AT281" s="52" t="s">
        <v>153</v>
      </c>
      <c r="AU281" s="52" t="s">
        <v>7</v>
      </c>
      <c r="AV281" s="52" t="s">
        <v>8</v>
      </c>
      <c r="AW281" s="52" t="s">
        <v>9</v>
      </c>
      <c r="AX281" s="52" t="s">
        <v>61</v>
      </c>
      <c r="AY281" s="52" t="s">
        <v>10</v>
      </c>
      <c r="AZ281" s="52" t="s">
        <v>11</v>
      </c>
      <c r="BA281" s="52" t="s">
        <v>12</v>
      </c>
      <c r="BB281" s="52" t="s">
        <v>6</v>
      </c>
      <c r="BC281" s="52" t="s">
        <v>154</v>
      </c>
      <c r="BD281" s="52" t="s">
        <v>155</v>
      </c>
      <c r="BE281" s="52" t="s">
        <v>156</v>
      </c>
      <c r="BF281" s="52" t="s">
        <v>157</v>
      </c>
      <c r="BG281" s="52" t="s">
        <v>158</v>
      </c>
      <c r="BH281" s="52" t="s">
        <v>62</v>
      </c>
      <c r="BI281" s="52" t="s">
        <v>63</v>
      </c>
      <c r="BJ281" s="52" t="s">
        <v>64</v>
      </c>
      <c r="BK281" s="52" t="s">
        <v>159</v>
      </c>
      <c r="BL281" s="52" t="s">
        <v>65</v>
      </c>
      <c r="BM281" s="52" t="s">
        <v>160</v>
      </c>
      <c r="BN281" s="52" t="s">
        <v>66</v>
      </c>
      <c r="BO281" s="52" t="s">
        <v>67</v>
      </c>
      <c r="BP281" s="52" t="s">
        <v>11</v>
      </c>
      <c r="BQ281" s="494"/>
    </row>
    <row r="282" spans="1:69" ht="20.399999999999999" customHeight="1">
      <c r="A282" s="123" t="s">
        <v>126</v>
      </c>
      <c r="B282" s="124" t="s">
        <v>112</v>
      </c>
      <c r="C282" s="364"/>
      <c r="D282" s="364"/>
      <c r="E282" s="364"/>
      <c r="F282" s="364"/>
      <c r="G282" s="366"/>
      <c r="H282" s="367"/>
      <c r="I282" s="367"/>
      <c r="J282" s="367"/>
      <c r="K282" s="367"/>
      <c r="L282" s="368"/>
      <c r="M282" s="368"/>
      <c r="N282" s="368"/>
      <c r="O282" s="368"/>
      <c r="P282" s="368"/>
      <c r="Q282" s="368"/>
      <c r="R282" s="368"/>
      <c r="S282" s="368"/>
      <c r="T282" s="367"/>
      <c r="U282" s="367"/>
      <c r="V282" s="367"/>
      <c r="W282" s="367"/>
      <c r="X282" s="367"/>
      <c r="Y282" s="367"/>
      <c r="Z282" s="367"/>
      <c r="AA282" s="367"/>
      <c r="AB282" s="367"/>
      <c r="AC282" s="367"/>
      <c r="AD282" s="367"/>
      <c r="AE282" s="367"/>
      <c r="AF282" s="367"/>
      <c r="AG282" s="367"/>
      <c r="AH282" s="367"/>
      <c r="AI282" s="367"/>
      <c r="AJ282" s="367"/>
      <c r="AK282" s="367"/>
      <c r="AL282" s="367"/>
      <c r="AM282" s="368"/>
      <c r="AN282" s="368"/>
      <c r="AO282" s="368"/>
      <c r="AP282" s="368"/>
      <c r="AQ282" s="368"/>
      <c r="AR282" s="368"/>
      <c r="AS282" s="368"/>
      <c r="AT282" s="368"/>
      <c r="AU282" s="368"/>
      <c r="AV282" s="368"/>
      <c r="AW282" s="368"/>
      <c r="AX282" s="368"/>
      <c r="AY282" s="368"/>
      <c r="AZ282" s="368"/>
      <c r="BA282" s="368"/>
      <c r="BB282" s="368"/>
      <c r="BC282" s="368"/>
      <c r="BD282" s="368"/>
      <c r="BE282" s="368"/>
      <c r="BF282" s="368"/>
      <c r="BG282" s="368"/>
      <c r="BH282" s="368"/>
      <c r="BI282" s="368"/>
      <c r="BJ282" s="368"/>
      <c r="BK282" s="368"/>
      <c r="BL282" s="368"/>
      <c r="BM282" s="368"/>
      <c r="BN282" s="368"/>
      <c r="BO282" s="368"/>
      <c r="BP282" s="368"/>
      <c r="BQ282" s="367"/>
    </row>
    <row r="283" spans="1:69" ht="135" customHeight="1">
      <c r="A283" s="89">
        <v>1</v>
      </c>
      <c r="B283" s="99" t="s">
        <v>1313</v>
      </c>
      <c r="C283" s="102" t="s">
        <v>1267</v>
      </c>
      <c r="D283" s="102" t="s">
        <v>167</v>
      </c>
      <c r="E283" s="470">
        <f>G283*5000</f>
        <v>9085000</v>
      </c>
      <c r="F283" s="135" t="s">
        <v>150</v>
      </c>
      <c r="G283" s="92">
        <v>1817</v>
      </c>
      <c r="H283" s="306"/>
      <c r="I283" s="135">
        <v>1962</v>
      </c>
      <c r="J283" s="135" t="s">
        <v>84</v>
      </c>
      <c r="K283" s="135" t="s">
        <v>196</v>
      </c>
      <c r="L283" s="278" t="s">
        <v>197</v>
      </c>
      <c r="M283" s="278" t="s">
        <v>83</v>
      </c>
      <c r="N283" s="135" t="s">
        <v>85</v>
      </c>
      <c r="O283" s="135" t="s">
        <v>84</v>
      </c>
      <c r="P283" s="278" t="s">
        <v>1081</v>
      </c>
      <c r="Q283" s="278" t="s">
        <v>1268</v>
      </c>
      <c r="R283" s="278" t="s">
        <v>1268</v>
      </c>
      <c r="S283" s="278" t="s">
        <v>207</v>
      </c>
      <c r="T283" s="135" t="s">
        <v>85</v>
      </c>
      <c r="U283" s="278" t="s">
        <v>1269</v>
      </c>
      <c r="V283" s="460" t="s">
        <v>1312</v>
      </c>
      <c r="W283" s="135" t="s">
        <v>85</v>
      </c>
      <c r="X283" s="135" t="s">
        <v>84</v>
      </c>
      <c r="Y283" s="135" t="s">
        <v>85</v>
      </c>
      <c r="Z283" s="135" t="s">
        <v>84</v>
      </c>
      <c r="AA283" s="135" t="s">
        <v>84</v>
      </c>
      <c r="AB283" s="135" t="s">
        <v>84</v>
      </c>
      <c r="AC283" s="135"/>
      <c r="AD283" s="278" t="s">
        <v>140</v>
      </c>
      <c r="AE283" s="278" t="s">
        <v>140</v>
      </c>
      <c r="AF283" s="135" t="s">
        <v>85</v>
      </c>
      <c r="AG283" s="278" t="s">
        <v>204</v>
      </c>
      <c r="AH283" s="135" t="s">
        <v>85</v>
      </c>
      <c r="AI283" s="278" t="s">
        <v>140</v>
      </c>
      <c r="AJ283" s="278" t="s">
        <v>140</v>
      </c>
      <c r="AK283" s="278" t="s">
        <v>168</v>
      </c>
      <c r="AL283" s="284" t="s">
        <v>140</v>
      </c>
      <c r="AM283" s="135" t="s">
        <v>84</v>
      </c>
      <c r="AN283" s="135" t="s">
        <v>84</v>
      </c>
      <c r="AO283" s="135" t="s">
        <v>85</v>
      </c>
      <c r="AP283" s="135" t="s">
        <v>85</v>
      </c>
      <c r="AQ283" s="135" t="s">
        <v>85</v>
      </c>
      <c r="AR283" s="278" t="s">
        <v>1270</v>
      </c>
      <c r="AS283" s="278" t="s">
        <v>168</v>
      </c>
      <c r="AT283" s="278" t="s">
        <v>168</v>
      </c>
      <c r="AU283" s="135" t="s">
        <v>85</v>
      </c>
      <c r="AV283" s="135" t="s">
        <v>85</v>
      </c>
      <c r="AW283" s="135" t="s">
        <v>85</v>
      </c>
      <c r="AX283" s="135" t="s">
        <v>85</v>
      </c>
      <c r="AY283" s="135" t="s">
        <v>85</v>
      </c>
      <c r="AZ283" s="278" t="s">
        <v>204</v>
      </c>
      <c r="BA283" s="135" t="s">
        <v>84</v>
      </c>
      <c r="BB283" s="135" t="s">
        <v>84</v>
      </c>
      <c r="BC283" s="278" t="s">
        <v>997</v>
      </c>
      <c r="BD283" s="278" t="s">
        <v>199</v>
      </c>
      <c r="BE283" s="278" t="s">
        <v>997</v>
      </c>
      <c r="BF283" s="278" t="s">
        <v>199</v>
      </c>
      <c r="BG283" s="278" t="s">
        <v>199</v>
      </c>
      <c r="BH283" s="135" t="s">
        <v>85</v>
      </c>
      <c r="BI283" s="135" t="s">
        <v>85</v>
      </c>
      <c r="BJ283" s="135" t="s">
        <v>85</v>
      </c>
      <c r="BK283" s="279" t="s">
        <v>204</v>
      </c>
      <c r="BL283" s="135" t="s">
        <v>84</v>
      </c>
      <c r="BM283" s="279" t="s">
        <v>85</v>
      </c>
      <c r="BN283" s="135" t="s">
        <v>84</v>
      </c>
      <c r="BO283" s="135" t="s">
        <v>85</v>
      </c>
      <c r="BP283" s="278" t="s">
        <v>204</v>
      </c>
      <c r="BQ283" s="20" t="s">
        <v>1271</v>
      </c>
    </row>
    <row r="284" spans="1:69" ht="36" customHeight="1">
      <c r="A284" s="89"/>
      <c r="B284" s="99" t="s">
        <v>1311</v>
      </c>
      <c r="C284" s="102"/>
      <c r="D284" s="102"/>
      <c r="E284" s="470">
        <v>140835</v>
      </c>
      <c r="F284" s="316" t="s">
        <v>125</v>
      </c>
      <c r="G284" s="339"/>
      <c r="H284" s="306"/>
      <c r="I284" s="135">
        <v>2017</v>
      </c>
      <c r="J284" s="135"/>
      <c r="K284" s="135"/>
      <c r="L284" s="278"/>
      <c r="M284" s="278"/>
      <c r="N284" s="135"/>
      <c r="O284" s="135"/>
      <c r="P284" s="278"/>
      <c r="Q284" s="278"/>
      <c r="R284" s="278"/>
      <c r="S284" s="278"/>
      <c r="T284" s="135"/>
      <c r="U284" s="278"/>
      <c r="V284" s="460"/>
      <c r="W284" s="135"/>
      <c r="X284" s="135"/>
      <c r="Y284" s="135"/>
      <c r="Z284" s="135"/>
      <c r="AA284" s="135"/>
      <c r="AB284" s="135"/>
      <c r="AC284" s="135"/>
      <c r="AD284" s="278"/>
      <c r="AE284" s="278"/>
      <c r="AF284" s="135"/>
      <c r="AG284" s="278"/>
      <c r="AH284" s="135"/>
      <c r="AI284" s="278"/>
      <c r="AJ284" s="278"/>
      <c r="AK284" s="278"/>
      <c r="AL284" s="284"/>
      <c r="AM284" s="135"/>
      <c r="AN284" s="135"/>
      <c r="AO284" s="135"/>
      <c r="AP284" s="135"/>
      <c r="AQ284" s="135"/>
      <c r="AR284" s="278"/>
      <c r="AS284" s="278"/>
      <c r="AT284" s="278"/>
      <c r="AU284" s="135"/>
      <c r="AV284" s="135"/>
      <c r="AW284" s="135"/>
      <c r="AX284" s="135"/>
      <c r="AY284" s="135"/>
      <c r="AZ284" s="278"/>
      <c r="BA284" s="135"/>
      <c r="BB284" s="135"/>
      <c r="BC284" s="278"/>
      <c r="BD284" s="278"/>
      <c r="BE284" s="278"/>
      <c r="BF284" s="278"/>
      <c r="BG284" s="278"/>
      <c r="BH284" s="135"/>
      <c r="BI284" s="135"/>
      <c r="BJ284" s="135"/>
      <c r="BK284" s="279"/>
      <c r="BL284" s="135"/>
      <c r="BM284" s="279"/>
      <c r="BN284" s="135"/>
      <c r="BO284" s="135"/>
      <c r="BP284" s="278"/>
      <c r="BQ284" s="20"/>
    </row>
    <row r="285" spans="1:69" ht="27.6" customHeight="1">
      <c r="A285" s="125" t="s">
        <v>127</v>
      </c>
      <c r="B285" s="126" t="s">
        <v>113</v>
      </c>
      <c r="C285" s="278"/>
      <c r="D285" s="278"/>
      <c r="E285" s="90"/>
      <c r="F285" s="278"/>
      <c r="G285" s="135"/>
      <c r="H285" s="95"/>
      <c r="I285" s="95"/>
      <c r="J285" s="135"/>
      <c r="K285" s="135"/>
      <c r="L285" s="278"/>
      <c r="M285" s="278"/>
      <c r="N285" s="135"/>
      <c r="O285" s="135"/>
      <c r="P285" s="278"/>
      <c r="Q285" s="278"/>
      <c r="R285" s="278"/>
      <c r="S285" s="278"/>
      <c r="T285" s="135"/>
      <c r="U285" s="278"/>
      <c r="V285" s="363"/>
      <c r="W285" s="135"/>
      <c r="X285" s="135"/>
      <c r="Y285" s="135"/>
      <c r="Z285" s="135"/>
      <c r="AA285" s="135"/>
      <c r="AB285" s="135"/>
      <c r="AC285" s="135"/>
      <c r="AD285" s="278"/>
      <c r="AE285" s="278"/>
      <c r="AF285" s="135"/>
      <c r="AG285" s="278"/>
      <c r="AH285" s="135"/>
      <c r="AI285" s="278"/>
      <c r="AJ285" s="278"/>
      <c r="AK285" s="278"/>
      <c r="AL285" s="284"/>
      <c r="AM285" s="135"/>
      <c r="AN285" s="135"/>
      <c r="AO285" s="135"/>
      <c r="AP285" s="135"/>
      <c r="AQ285" s="135"/>
      <c r="AR285" s="278"/>
      <c r="AS285" s="278"/>
      <c r="AT285" s="278"/>
      <c r="AU285" s="135"/>
      <c r="AV285" s="135"/>
      <c r="AW285" s="135"/>
      <c r="AX285" s="135"/>
      <c r="AY285" s="135"/>
      <c r="AZ285" s="278"/>
      <c r="BA285" s="135"/>
      <c r="BB285" s="135"/>
      <c r="BC285" s="278"/>
      <c r="BD285" s="278"/>
      <c r="BE285" s="278"/>
      <c r="BF285" s="278"/>
      <c r="BG285" s="278"/>
      <c r="BH285" s="135"/>
      <c r="BI285" s="135"/>
      <c r="BJ285" s="135"/>
      <c r="BK285" s="279"/>
      <c r="BL285" s="135"/>
      <c r="BM285" s="279"/>
      <c r="BN285" s="135"/>
      <c r="BO285" s="135"/>
      <c r="BP285" s="278"/>
      <c r="BQ285" s="333"/>
    </row>
    <row r="286" spans="1:69" ht="33" customHeight="1">
      <c r="A286" s="335" t="s">
        <v>128</v>
      </c>
      <c r="B286" s="313" t="s">
        <v>78</v>
      </c>
      <c r="C286" s="90"/>
      <c r="D286" s="95"/>
      <c r="E286" s="488">
        <v>305453.5</v>
      </c>
      <c r="F286" s="316" t="s">
        <v>125</v>
      </c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  <c r="V286" s="49"/>
      <c r="W286" s="49"/>
      <c r="X286" s="49"/>
      <c r="Y286" s="49"/>
      <c r="Z286" s="49"/>
      <c r="AA286" s="49"/>
      <c r="AB286" s="49"/>
      <c r="AC286" s="49"/>
      <c r="AD286" s="49"/>
      <c r="AE286" s="49"/>
      <c r="AF286" s="49"/>
      <c r="AG286" s="49"/>
      <c r="AH286" s="49"/>
      <c r="AI286" s="49"/>
      <c r="AJ286" s="49"/>
      <c r="AK286" s="49"/>
      <c r="AL286" s="49"/>
      <c r="AM286" s="49"/>
      <c r="AN286" s="49"/>
      <c r="AO286" s="49"/>
      <c r="AP286" s="49"/>
      <c r="AQ286" s="49"/>
      <c r="AR286" s="49"/>
      <c r="AS286" s="49"/>
      <c r="AT286" s="49"/>
      <c r="AU286" s="49"/>
      <c r="AV286" s="49"/>
      <c r="AW286" s="49"/>
      <c r="AX286" s="49"/>
      <c r="AY286" s="49"/>
      <c r="AZ286" s="49"/>
      <c r="BA286" s="49"/>
      <c r="BB286" s="49"/>
      <c r="BC286" s="49"/>
      <c r="BD286" s="49"/>
      <c r="BE286" s="49"/>
      <c r="BF286" s="49"/>
      <c r="BG286" s="49"/>
      <c r="BH286" s="49"/>
      <c r="BI286" s="49"/>
      <c r="BJ286" s="49"/>
      <c r="BK286" s="49"/>
      <c r="BL286" s="49"/>
      <c r="BM286" s="49"/>
      <c r="BN286" s="49"/>
      <c r="BO286" s="49"/>
      <c r="BP286" s="49"/>
      <c r="BQ286" s="49"/>
    </row>
    <row r="287" spans="1:69">
      <c r="A287" s="49"/>
      <c r="B287" s="49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  <c r="V287" s="49"/>
      <c r="W287" s="49"/>
      <c r="X287" s="49"/>
      <c r="Y287" s="49"/>
      <c r="Z287" s="49"/>
      <c r="AA287" s="49"/>
      <c r="AB287" s="49"/>
      <c r="AC287" s="49"/>
      <c r="AD287" s="49"/>
      <c r="AE287" s="49"/>
      <c r="AF287" s="49"/>
      <c r="AG287" s="49"/>
      <c r="AH287" s="49"/>
      <c r="AI287" s="49"/>
      <c r="AJ287" s="49"/>
      <c r="AK287" s="49"/>
      <c r="AL287" s="49"/>
      <c r="AM287" s="49"/>
      <c r="AN287" s="49"/>
      <c r="AO287" s="49"/>
      <c r="AP287" s="49"/>
      <c r="AQ287" s="49"/>
      <c r="AR287" s="49"/>
      <c r="AS287" s="49"/>
      <c r="AT287" s="49"/>
      <c r="AU287" s="49"/>
      <c r="AV287" s="49"/>
      <c r="AW287" s="49"/>
      <c r="AX287" s="49"/>
      <c r="AY287" s="49"/>
      <c r="AZ287" s="49"/>
      <c r="BA287" s="49"/>
      <c r="BB287" s="49"/>
      <c r="BC287" s="49"/>
      <c r="BD287" s="49"/>
      <c r="BE287" s="49"/>
      <c r="BF287" s="49"/>
      <c r="BG287" s="49"/>
      <c r="BH287" s="49"/>
      <c r="BI287" s="49"/>
      <c r="BJ287" s="49"/>
      <c r="BK287" s="49"/>
      <c r="BL287" s="49"/>
      <c r="BM287" s="49"/>
      <c r="BN287" s="49"/>
      <c r="BO287" s="49"/>
      <c r="BP287" s="49"/>
      <c r="BQ287" s="49"/>
    </row>
    <row r="289" spans="1:66" ht="36.6" customHeight="1">
      <c r="A289" s="96">
        <v>19</v>
      </c>
      <c r="B289" s="277" t="s">
        <v>375</v>
      </c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  <c r="BF289" s="15"/>
      <c r="BG289" s="15"/>
      <c r="BH289" s="15"/>
      <c r="BI289" s="15"/>
      <c r="BJ289" s="15"/>
      <c r="BK289" s="15"/>
      <c r="BL289" s="15"/>
      <c r="BM289" s="15"/>
      <c r="BN289" s="15"/>
    </row>
    <row r="290" spans="1:66" ht="15" customHeight="1">
      <c r="A290" s="493" t="s">
        <v>0</v>
      </c>
      <c r="B290" s="493" t="s">
        <v>31</v>
      </c>
      <c r="C290" s="493" t="s">
        <v>14</v>
      </c>
      <c r="D290" s="493" t="s">
        <v>141</v>
      </c>
      <c r="E290" s="495" t="s">
        <v>1386</v>
      </c>
      <c r="F290" s="496"/>
      <c r="G290" s="493" t="s">
        <v>32</v>
      </c>
      <c r="H290" s="493" t="s">
        <v>33</v>
      </c>
      <c r="I290" s="493" t="s">
        <v>34</v>
      </c>
      <c r="J290" s="493" t="s">
        <v>142</v>
      </c>
      <c r="K290" s="500" t="s">
        <v>35</v>
      </c>
      <c r="L290" s="500"/>
      <c r="M290" s="500"/>
      <c r="N290" s="500"/>
      <c r="O290" s="501" t="s">
        <v>36</v>
      </c>
      <c r="P290" s="502"/>
      <c r="Q290" s="502"/>
      <c r="R290" s="503"/>
      <c r="S290" s="493" t="s">
        <v>37</v>
      </c>
      <c r="T290" s="493" t="s">
        <v>38</v>
      </c>
      <c r="U290" s="493" t="s">
        <v>114</v>
      </c>
      <c r="V290" s="493" t="s">
        <v>39</v>
      </c>
      <c r="W290" s="493" t="s">
        <v>40</v>
      </c>
      <c r="X290" s="493" t="s">
        <v>41</v>
      </c>
      <c r="Y290" s="493" t="s">
        <v>42</v>
      </c>
      <c r="Z290" s="493" t="s">
        <v>88</v>
      </c>
      <c r="AA290" s="501" t="s">
        <v>115</v>
      </c>
      <c r="AB290" s="502"/>
      <c r="AC290" s="502"/>
      <c r="AD290" s="502"/>
      <c r="AE290" s="502"/>
      <c r="AF290" s="503"/>
      <c r="AG290" s="501" t="s">
        <v>116</v>
      </c>
      <c r="AH290" s="502"/>
      <c r="AI290" s="502"/>
      <c r="AJ290" s="502"/>
      <c r="AK290" s="503"/>
      <c r="AL290" s="501" t="s">
        <v>3</v>
      </c>
      <c r="AM290" s="502"/>
      <c r="AN290" s="502"/>
      <c r="AO290" s="502"/>
      <c r="AP290" s="502"/>
      <c r="AQ290" s="502"/>
      <c r="AR290" s="502"/>
      <c r="AS290" s="502"/>
      <c r="AT290" s="502"/>
      <c r="AU290" s="502"/>
      <c r="AV290" s="502"/>
      <c r="AW290" s="502"/>
      <c r="AX290" s="502"/>
      <c r="AY290" s="503"/>
      <c r="AZ290" s="501" t="s">
        <v>43</v>
      </c>
      <c r="BA290" s="502"/>
      <c r="BB290" s="502"/>
      <c r="BC290" s="502"/>
      <c r="BD290" s="502"/>
      <c r="BE290" s="502"/>
      <c r="BF290" s="502"/>
      <c r="BG290" s="502"/>
      <c r="BH290" s="502"/>
      <c r="BI290" s="502"/>
      <c r="BJ290" s="502"/>
      <c r="BK290" s="502"/>
      <c r="BL290" s="502"/>
      <c r="BM290" s="502"/>
      <c r="BN290" s="503"/>
    </row>
    <row r="291" spans="1:66" ht="79.2" customHeight="1">
      <c r="A291" s="494"/>
      <c r="B291" s="494"/>
      <c r="C291" s="494"/>
      <c r="D291" s="494"/>
      <c r="E291" s="497"/>
      <c r="F291" s="498"/>
      <c r="G291" s="494"/>
      <c r="H291" s="494"/>
      <c r="I291" s="494"/>
      <c r="J291" s="494"/>
      <c r="K291" s="52" t="s">
        <v>44</v>
      </c>
      <c r="L291" s="52" t="s">
        <v>45</v>
      </c>
      <c r="M291" s="52" t="s">
        <v>46</v>
      </c>
      <c r="N291" s="52" t="s">
        <v>47</v>
      </c>
      <c r="O291" s="52" t="s">
        <v>48</v>
      </c>
      <c r="P291" s="52" t="s">
        <v>49</v>
      </c>
      <c r="Q291" s="52" t="s">
        <v>50</v>
      </c>
      <c r="R291" s="52" t="s">
        <v>51</v>
      </c>
      <c r="S291" s="494"/>
      <c r="T291" s="494"/>
      <c r="U291" s="494"/>
      <c r="V291" s="494"/>
      <c r="W291" s="494"/>
      <c r="X291" s="494"/>
      <c r="Y291" s="494"/>
      <c r="Z291" s="494"/>
      <c r="AA291" s="53" t="s">
        <v>15</v>
      </c>
      <c r="AB291" s="53" t="s">
        <v>89</v>
      </c>
      <c r="AC291" s="53" t="s">
        <v>90</v>
      </c>
      <c r="AD291" s="53" t="s">
        <v>52</v>
      </c>
      <c r="AE291" s="53" t="s">
        <v>53</v>
      </c>
      <c r="AF291" s="53" t="s">
        <v>54</v>
      </c>
      <c r="AG291" s="53" t="s">
        <v>55</v>
      </c>
      <c r="AH291" s="53" t="s">
        <v>91</v>
      </c>
      <c r="AI291" s="53" t="s">
        <v>16</v>
      </c>
      <c r="AJ291" s="53" t="s">
        <v>143</v>
      </c>
      <c r="AK291" s="53" t="s">
        <v>86</v>
      </c>
      <c r="AL291" s="52" t="s">
        <v>56</v>
      </c>
      <c r="AM291" s="52" t="s">
        <v>57</v>
      </c>
      <c r="AN291" s="52" t="s">
        <v>58</v>
      </c>
      <c r="AO291" s="52" t="s">
        <v>59</v>
      </c>
      <c r="AP291" s="52" t="s">
        <v>60</v>
      </c>
      <c r="AQ291" s="52" t="s">
        <v>151</v>
      </c>
      <c r="AR291" s="52" t="s">
        <v>152</v>
      </c>
      <c r="AS291" s="52" t="s">
        <v>153</v>
      </c>
      <c r="AT291" s="52" t="s">
        <v>7</v>
      </c>
      <c r="AU291" s="52" t="s">
        <v>8</v>
      </c>
      <c r="AV291" s="52" t="s">
        <v>9</v>
      </c>
      <c r="AW291" s="52" t="s">
        <v>61</v>
      </c>
      <c r="AX291" s="52" t="s">
        <v>10</v>
      </c>
      <c r="AY291" s="52" t="s">
        <v>11</v>
      </c>
      <c r="AZ291" s="52" t="s">
        <v>12</v>
      </c>
      <c r="BA291" s="52" t="s">
        <v>6</v>
      </c>
      <c r="BB291" s="52" t="s">
        <v>154</v>
      </c>
      <c r="BC291" s="52" t="s">
        <v>155</v>
      </c>
      <c r="BD291" s="52" t="s">
        <v>156</v>
      </c>
      <c r="BE291" s="52" t="s">
        <v>157</v>
      </c>
      <c r="BF291" s="52" t="s">
        <v>62</v>
      </c>
      <c r="BG291" s="52" t="s">
        <v>63</v>
      </c>
      <c r="BH291" s="52" t="s">
        <v>64</v>
      </c>
      <c r="BI291" s="52" t="s">
        <v>159</v>
      </c>
      <c r="BJ291" s="52" t="s">
        <v>65</v>
      </c>
      <c r="BK291" s="52" t="s">
        <v>160</v>
      </c>
      <c r="BL291" s="52" t="s">
        <v>66</v>
      </c>
      <c r="BM291" s="52" t="s">
        <v>67</v>
      </c>
      <c r="BN291" s="52" t="s">
        <v>11</v>
      </c>
    </row>
    <row r="292" spans="1:66" ht="21.6" customHeight="1">
      <c r="A292" s="123" t="s">
        <v>126</v>
      </c>
      <c r="B292" s="124" t="s">
        <v>112</v>
      </c>
      <c r="C292" s="364"/>
      <c r="D292" s="364"/>
      <c r="E292" s="364"/>
      <c r="F292" s="364"/>
      <c r="G292" s="365"/>
      <c r="H292" s="365"/>
      <c r="I292" s="366"/>
      <c r="J292" s="367"/>
      <c r="K292" s="367"/>
      <c r="L292" s="367"/>
      <c r="M292" s="367"/>
      <c r="N292" s="368"/>
      <c r="O292" s="368"/>
      <c r="P292" s="368"/>
      <c r="Q292" s="368"/>
      <c r="R292" s="368"/>
      <c r="S292" s="368"/>
      <c r="T292" s="368"/>
      <c r="U292" s="368"/>
      <c r="V292" s="367"/>
      <c r="W292" s="367"/>
      <c r="X292" s="367"/>
      <c r="Y292" s="367"/>
      <c r="Z292" s="367"/>
      <c r="AA292" s="367"/>
      <c r="AB292" s="367"/>
      <c r="AC292" s="367"/>
      <c r="AD292" s="367"/>
      <c r="AE292" s="367"/>
      <c r="AF292" s="367"/>
      <c r="AG292" s="367"/>
      <c r="AH292" s="367"/>
      <c r="AI292" s="367"/>
      <c r="AJ292" s="367"/>
      <c r="AK292" s="367"/>
      <c r="AL292" s="367"/>
      <c r="AM292" s="367"/>
      <c r="AN292" s="367"/>
      <c r="AO292" s="368"/>
      <c r="AP292" s="368"/>
      <c r="AQ292" s="368"/>
      <c r="AR292" s="368"/>
      <c r="AS292" s="368"/>
      <c r="AT292" s="368"/>
      <c r="AU292" s="368"/>
      <c r="AV292" s="368"/>
      <c r="AW292" s="368"/>
      <c r="AX292" s="368"/>
      <c r="AY292" s="368"/>
      <c r="AZ292" s="368"/>
      <c r="BA292" s="368"/>
      <c r="BB292" s="368"/>
      <c r="BC292" s="368"/>
      <c r="BD292" s="368"/>
      <c r="BE292" s="368"/>
      <c r="BF292" s="368"/>
      <c r="BG292" s="368"/>
      <c r="BH292" s="368"/>
      <c r="BI292" s="368"/>
      <c r="BJ292" s="368"/>
      <c r="BK292" s="368"/>
      <c r="BL292" s="368"/>
      <c r="BM292" s="368"/>
      <c r="BN292" s="368"/>
    </row>
    <row r="293" spans="1:66" ht="164.4" customHeight="1">
      <c r="A293" s="89">
        <v>1</v>
      </c>
      <c r="B293" s="130" t="s">
        <v>1249</v>
      </c>
      <c r="C293" s="90" t="s">
        <v>1272</v>
      </c>
      <c r="D293" s="90"/>
      <c r="E293" s="470">
        <f>G293*5000</f>
        <v>16530000</v>
      </c>
      <c r="F293" s="135" t="s">
        <v>150</v>
      </c>
      <c r="G293" s="92">
        <v>3306</v>
      </c>
      <c r="H293" s="92"/>
      <c r="I293" s="93">
        <v>1956</v>
      </c>
      <c r="J293" s="93" t="s">
        <v>196</v>
      </c>
      <c r="K293" s="90" t="s">
        <v>197</v>
      </c>
      <c r="L293" s="90" t="s">
        <v>83</v>
      </c>
      <c r="M293" s="93" t="s">
        <v>84</v>
      </c>
      <c r="N293" s="93" t="s">
        <v>84</v>
      </c>
      <c r="O293" s="90" t="s">
        <v>1273</v>
      </c>
      <c r="P293" s="90" t="s">
        <v>1082</v>
      </c>
      <c r="Q293" s="90" t="s">
        <v>1082</v>
      </c>
      <c r="R293" s="90" t="s">
        <v>206</v>
      </c>
      <c r="S293" s="93" t="s">
        <v>84</v>
      </c>
      <c r="T293" s="90" t="s">
        <v>1274</v>
      </c>
      <c r="U293" s="90" t="s">
        <v>1275</v>
      </c>
      <c r="V293" s="93" t="s">
        <v>84</v>
      </c>
      <c r="W293" s="93" t="s">
        <v>84</v>
      </c>
      <c r="X293" s="93" t="s">
        <v>85</v>
      </c>
      <c r="Y293" s="93" t="s">
        <v>84</v>
      </c>
      <c r="Z293" s="93" t="s">
        <v>84</v>
      </c>
      <c r="AA293" s="93" t="s">
        <v>84</v>
      </c>
      <c r="AB293" s="93"/>
      <c r="AC293" s="337"/>
      <c r="AD293" s="337"/>
      <c r="AE293" s="93"/>
      <c r="AF293" s="337"/>
      <c r="AG293" s="93"/>
      <c r="AH293" s="90" t="s">
        <v>1276</v>
      </c>
      <c r="AI293" s="90" t="s">
        <v>1276</v>
      </c>
      <c r="AJ293" s="90" t="s">
        <v>221</v>
      </c>
      <c r="AK293" s="91" t="s">
        <v>1276</v>
      </c>
      <c r="AL293" s="93" t="s">
        <v>84</v>
      </c>
      <c r="AM293" s="93" t="s">
        <v>84</v>
      </c>
      <c r="AN293" s="93" t="s">
        <v>84</v>
      </c>
      <c r="AO293" s="93" t="s">
        <v>84</v>
      </c>
      <c r="AP293" s="93" t="s">
        <v>85</v>
      </c>
      <c r="AQ293" s="90" t="s">
        <v>221</v>
      </c>
      <c r="AR293" s="90" t="s">
        <v>221</v>
      </c>
      <c r="AS293" s="90" t="s">
        <v>221</v>
      </c>
      <c r="AT293" s="93" t="s">
        <v>85</v>
      </c>
      <c r="AU293" s="93" t="s">
        <v>85</v>
      </c>
      <c r="AV293" s="93" t="s">
        <v>198</v>
      </c>
      <c r="AW293" s="93" t="s">
        <v>84</v>
      </c>
      <c r="AX293" s="93" t="s">
        <v>84</v>
      </c>
      <c r="AY293" s="90"/>
      <c r="AZ293" s="93" t="s">
        <v>84</v>
      </c>
      <c r="BA293" s="93" t="s">
        <v>84</v>
      </c>
      <c r="BB293" s="90" t="s">
        <v>228</v>
      </c>
      <c r="BC293" s="90" t="s">
        <v>168</v>
      </c>
      <c r="BD293" s="90" t="s">
        <v>1024</v>
      </c>
      <c r="BE293" s="90" t="s">
        <v>168</v>
      </c>
      <c r="BF293" s="93" t="s">
        <v>85</v>
      </c>
      <c r="BG293" s="93" t="s">
        <v>85</v>
      </c>
      <c r="BH293" s="93" t="s">
        <v>85</v>
      </c>
      <c r="BI293" s="94" t="s">
        <v>221</v>
      </c>
      <c r="BJ293" s="93" t="s">
        <v>84</v>
      </c>
      <c r="BK293" s="94" t="s">
        <v>168</v>
      </c>
      <c r="BL293" s="93" t="s">
        <v>84</v>
      </c>
      <c r="BM293" s="93" t="s">
        <v>85</v>
      </c>
      <c r="BN293" s="90"/>
    </row>
    <row r="294" spans="1:66" ht="37.799999999999997" customHeight="1">
      <c r="A294" s="89">
        <v>2</v>
      </c>
      <c r="B294" s="130" t="s">
        <v>1277</v>
      </c>
      <c r="C294" s="90" t="s">
        <v>1272</v>
      </c>
      <c r="D294" s="90"/>
      <c r="E294" s="470">
        <f>G294*5000</f>
        <v>10782200</v>
      </c>
      <c r="F294" s="135" t="s">
        <v>150</v>
      </c>
      <c r="G294" s="92">
        <v>2156.44</v>
      </c>
      <c r="H294" s="92"/>
      <c r="I294" s="93">
        <v>2002</v>
      </c>
      <c r="J294" s="93" t="s">
        <v>196</v>
      </c>
      <c r="K294" s="90" t="s">
        <v>83</v>
      </c>
      <c r="L294" s="90" t="s">
        <v>199</v>
      </c>
      <c r="M294" s="93" t="s">
        <v>85</v>
      </c>
      <c r="N294" s="93" t="s">
        <v>85</v>
      </c>
      <c r="O294" s="90" t="s">
        <v>1278</v>
      </c>
      <c r="P294" s="90" t="s">
        <v>1082</v>
      </c>
      <c r="Q294" s="90" t="s">
        <v>206</v>
      </c>
      <c r="R294" s="90" t="s">
        <v>207</v>
      </c>
      <c r="S294" s="93" t="s">
        <v>84</v>
      </c>
      <c r="T294" s="90" t="s">
        <v>1274</v>
      </c>
      <c r="U294" s="337"/>
      <c r="V294" s="93" t="s">
        <v>85</v>
      </c>
      <c r="W294" s="93" t="s">
        <v>84</v>
      </c>
      <c r="X294" s="93" t="s">
        <v>85</v>
      </c>
      <c r="Y294" s="93" t="s">
        <v>84</v>
      </c>
      <c r="Z294" s="93" t="s">
        <v>84</v>
      </c>
      <c r="AA294" s="93" t="s">
        <v>84</v>
      </c>
      <c r="AB294" s="93"/>
      <c r="AC294" s="337"/>
      <c r="AD294" s="337"/>
      <c r="AE294" s="93"/>
      <c r="AF294" s="337"/>
      <c r="AG294" s="93"/>
      <c r="AH294" s="90" t="s">
        <v>1276</v>
      </c>
      <c r="AI294" s="90" t="s">
        <v>1276</v>
      </c>
      <c r="AJ294" s="90" t="s">
        <v>221</v>
      </c>
      <c r="AK294" s="91" t="s">
        <v>1276</v>
      </c>
      <c r="AL294" s="93" t="s">
        <v>84</v>
      </c>
      <c r="AM294" s="93" t="s">
        <v>84</v>
      </c>
      <c r="AN294" s="93" t="s">
        <v>84</v>
      </c>
      <c r="AO294" s="93" t="s">
        <v>84</v>
      </c>
      <c r="AP294" s="93" t="s">
        <v>85</v>
      </c>
      <c r="AQ294" s="90" t="s">
        <v>221</v>
      </c>
      <c r="AR294" s="90" t="s">
        <v>221</v>
      </c>
      <c r="AS294" s="90" t="s">
        <v>221</v>
      </c>
      <c r="AT294" s="93" t="s">
        <v>85</v>
      </c>
      <c r="AU294" s="93" t="s">
        <v>85</v>
      </c>
      <c r="AV294" s="93" t="s">
        <v>198</v>
      </c>
      <c r="AW294" s="93" t="s">
        <v>84</v>
      </c>
      <c r="AX294" s="93" t="s">
        <v>84</v>
      </c>
      <c r="AY294" s="90"/>
      <c r="AZ294" s="93" t="s">
        <v>84</v>
      </c>
      <c r="BA294" s="93" t="s">
        <v>84</v>
      </c>
      <c r="BB294" s="90" t="s">
        <v>1024</v>
      </c>
      <c r="BC294" s="90" t="s">
        <v>168</v>
      </c>
      <c r="BD294" s="90" t="s">
        <v>893</v>
      </c>
      <c r="BE294" s="90" t="s">
        <v>168</v>
      </c>
      <c r="BF294" s="93" t="s">
        <v>85</v>
      </c>
      <c r="BG294" s="93" t="s">
        <v>85</v>
      </c>
      <c r="BH294" s="93" t="s">
        <v>85</v>
      </c>
      <c r="BI294" s="94" t="s">
        <v>221</v>
      </c>
      <c r="BJ294" s="93" t="s">
        <v>84</v>
      </c>
      <c r="BK294" s="94" t="s">
        <v>168</v>
      </c>
      <c r="BL294" s="93" t="s">
        <v>84</v>
      </c>
      <c r="BM294" s="93" t="s">
        <v>85</v>
      </c>
      <c r="BN294" s="90"/>
    </row>
    <row r="295" spans="1:66" ht="25.8" customHeight="1">
      <c r="A295" s="125" t="s">
        <v>127</v>
      </c>
      <c r="B295" s="126" t="s">
        <v>113</v>
      </c>
      <c r="C295" s="278"/>
      <c r="D295" s="278"/>
      <c r="E295" s="91"/>
      <c r="F295" s="135"/>
      <c r="G295" s="135"/>
      <c r="H295" s="95"/>
      <c r="I295" s="9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  <c r="BA295" s="15"/>
      <c r="BB295" s="15"/>
      <c r="BC295" s="15"/>
      <c r="BD295" s="15"/>
      <c r="BE295" s="15"/>
      <c r="BF295" s="15"/>
      <c r="BG295" s="15"/>
      <c r="BH295" s="15"/>
      <c r="BI295" s="15"/>
      <c r="BJ295" s="15"/>
      <c r="BK295" s="15"/>
      <c r="BL295" s="15"/>
      <c r="BM295" s="15"/>
      <c r="BN295" s="15"/>
    </row>
    <row r="296" spans="1:66" ht="24" customHeight="1">
      <c r="A296" s="20">
        <v>1</v>
      </c>
      <c r="B296" s="140" t="s">
        <v>1279</v>
      </c>
      <c r="C296" s="22" t="s">
        <v>1272</v>
      </c>
      <c r="D296" s="98"/>
      <c r="E296" s="468">
        <v>16577.86</v>
      </c>
      <c r="F296" s="316" t="s">
        <v>125</v>
      </c>
      <c r="G296" s="98"/>
      <c r="H296" s="95"/>
      <c r="I296" s="21">
        <v>1984</v>
      </c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  <c r="BA296" s="15"/>
      <c r="BB296" s="15"/>
      <c r="BC296" s="15"/>
      <c r="BD296" s="15"/>
      <c r="BE296" s="15"/>
      <c r="BF296" s="15"/>
      <c r="BG296" s="15"/>
      <c r="BH296" s="15"/>
      <c r="BI296" s="15"/>
      <c r="BJ296" s="15"/>
      <c r="BK296" s="15"/>
      <c r="BL296" s="15"/>
      <c r="BM296" s="15"/>
      <c r="BN296" s="15"/>
    </row>
    <row r="297" spans="1:66" ht="24" customHeight="1">
      <c r="A297" s="20">
        <v>2</v>
      </c>
      <c r="B297" s="140" t="s">
        <v>1279</v>
      </c>
      <c r="C297" s="22" t="s">
        <v>1272</v>
      </c>
      <c r="D297" s="98"/>
      <c r="E297" s="468">
        <v>48900</v>
      </c>
      <c r="F297" s="316" t="s">
        <v>125</v>
      </c>
      <c r="G297" s="98"/>
      <c r="H297" s="95"/>
      <c r="I297" s="21">
        <v>2008</v>
      </c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  <c r="BB297" s="15"/>
      <c r="BC297" s="15"/>
      <c r="BD297" s="15"/>
      <c r="BE297" s="15"/>
      <c r="BF297" s="15"/>
      <c r="BG297" s="15"/>
      <c r="BH297" s="15"/>
      <c r="BI297" s="15"/>
      <c r="BJ297" s="15"/>
      <c r="BK297" s="15"/>
      <c r="BL297" s="15"/>
      <c r="BM297" s="15"/>
      <c r="BN297" s="15"/>
    </row>
    <row r="298" spans="1:66" ht="24" customHeight="1">
      <c r="A298" s="20">
        <v>5</v>
      </c>
      <c r="B298" s="140" t="s">
        <v>1280</v>
      </c>
      <c r="C298" s="22" t="s">
        <v>1272</v>
      </c>
      <c r="D298" s="98"/>
      <c r="E298" s="468">
        <v>1264791.4099999999</v>
      </c>
      <c r="F298" s="316" t="s">
        <v>125</v>
      </c>
      <c r="G298" s="98"/>
      <c r="H298" s="95"/>
      <c r="I298" s="21">
        <v>2020</v>
      </c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  <c r="BA298" s="15"/>
      <c r="BB298" s="15"/>
      <c r="BC298" s="15"/>
      <c r="BD298" s="15"/>
      <c r="BE298" s="15"/>
      <c r="BF298" s="15"/>
      <c r="BG298" s="15"/>
      <c r="BH298" s="15"/>
      <c r="BI298" s="15"/>
      <c r="BJ298" s="15"/>
      <c r="BK298" s="15"/>
      <c r="BL298" s="15"/>
      <c r="BM298" s="15"/>
      <c r="BN298" s="15"/>
    </row>
    <row r="299" spans="1:66" ht="28.2" customHeight="1">
      <c r="A299" s="335" t="s">
        <v>128</v>
      </c>
      <c r="B299" s="313" t="s">
        <v>78</v>
      </c>
      <c r="C299" s="90"/>
      <c r="D299" s="95"/>
      <c r="E299" s="488">
        <v>3225862.84</v>
      </c>
      <c r="F299" s="316" t="s">
        <v>125</v>
      </c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  <c r="BA299" s="15"/>
      <c r="BB299" s="15"/>
      <c r="BC299" s="15"/>
      <c r="BD299" s="15"/>
      <c r="BE299" s="15"/>
      <c r="BF299" s="15"/>
      <c r="BG299" s="15"/>
      <c r="BH299" s="15"/>
      <c r="BI299" s="15"/>
      <c r="BJ299" s="15"/>
      <c r="BK299" s="15"/>
      <c r="BL299" s="15"/>
      <c r="BM299" s="15"/>
      <c r="BN299" s="15"/>
    </row>
    <row r="302" spans="1:66" ht="24.6" customHeight="1">
      <c r="A302" s="277">
        <v>20</v>
      </c>
      <c r="B302" s="277" t="s">
        <v>383</v>
      </c>
    </row>
    <row r="303" spans="1:66" ht="13.8" customHeight="1">
      <c r="A303" s="504" t="s">
        <v>0</v>
      </c>
      <c r="B303" s="504" t="s">
        <v>31</v>
      </c>
      <c r="C303" s="504" t="s">
        <v>14</v>
      </c>
      <c r="D303" s="504" t="s">
        <v>1193</v>
      </c>
      <c r="E303" s="495" t="s">
        <v>1386</v>
      </c>
      <c r="F303" s="496"/>
    </row>
    <row r="304" spans="1:66" ht="38.4" customHeight="1">
      <c r="A304" s="505"/>
      <c r="B304" s="505"/>
      <c r="C304" s="505"/>
      <c r="D304" s="505"/>
      <c r="E304" s="497"/>
      <c r="F304" s="498"/>
    </row>
    <row r="305" spans="1:6" ht="57" customHeight="1">
      <c r="A305" s="139" t="s">
        <v>126</v>
      </c>
      <c r="B305" s="313" t="s">
        <v>78</v>
      </c>
      <c r="C305" s="140" t="s">
        <v>949</v>
      </c>
      <c r="D305" s="90" t="s">
        <v>1287</v>
      </c>
      <c r="E305" s="336" t="s">
        <v>1187</v>
      </c>
      <c r="F305" s="325"/>
    </row>
    <row r="307" spans="1:6">
      <c r="B307" s="15" t="s">
        <v>1286</v>
      </c>
    </row>
  </sheetData>
  <mergeCells count="400">
    <mergeCell ref="W267:W268"/>
    <mergeCell ref="L267:O267"/>
    <mergeCell ref="P267:S267"/>
    <mergeCell ref="T267:T268"/>
    <mergeCell ref="U267:U268"/>
    <mergeCell ref="V267:V268"/>
    <mergeCell ref="BA280:BP280"/>
    <mergeCell ref="BQ280:BQ281"/>
    <mergeCell ref="BQ267:BQ268"/>
    <mergeCell ref="A280:A281"/>
    <mergeCell ref="B280:B281"/>
    <mergeCell ref="C280:C281"/>
    <mergeCell ref="D280:D281"/>
    <mergeCell ref="G280:G281"/>
    <mergeCell ref="H280:H281"/>
    <mergeCell ref="I280:I281"/>
    <mergeCell ref="J280:J281"/>
    <mergeCell ref="K280:K281"/>
    <mergeCell ref="L280:O280"/>
    <mergeCell ref="P280:S280"/>
    <mergeCell ref="T280:T281"/>
    <mergeCell ref="U280:U281"/>
    <mergeCell ref="V280:V281"/>
    <mergeCell ref="W280:W281"/>
    <mergeCell ref="X280:X281"/>
    <mergeCell ref="A267:A268"/>
    <mergeCell ref="B267:B268"/>
    <mergeCell ref="C267:C268"/>
    <mergeCell ref="D267:D268"/>
    <mergeCell ref="G267:G268"/>
    <mergeCell ref="H267:H268"/>
    <mergeCell ref="I267:I268"/>
    <mergeCell ref="J267:J268"/>
    <mergeCell ref="K267:K268"/>
    <mergeCell ref="P235:S235"/>
    <mergeCell ref="T235:T236"/>
    <mergeCell ref="U235:U236"/>
    <mergeCell ref="V235:V236"/>
    <mergeCell ref="W235:W236"/>
    <mergeCell ref="X235:X236"/>
    <mergeCell ref="W257:W258"/>
    <mergeCell ref="X257:X258"/>
    <mergeCell ref="A257:A258"/>
    <mergeCell ref="B257:B258"/>
    <mergeCell ref="C257:C258"/>
    <mergeCell ref="D257:D258"/>
    <mergeCell ref="G257:G258"/>
    <mergeCell ref="H257:H258"/>
    <mergeCell ref="I257:I258"/>
    <mergeCell ref="E257:F258"/>
    <mergeCell ref="J257:J258"/>
    <mergeCell ref="K257:K258"/>
    <mergeCell ref="L257:O257"/>
    <mergeCell ref="P257:S257"/>
    <mergeCell ref="T257:T258"/>
    <mergeCell ref="U257:U258"/>
    <mergeCell ref="V257:V258"/>
    <mergeCell ref="Z171:Z172"/>
    <mergeCell ref="AA171:AA172"/>
    <mergeCell ref="AB171:AG171"/>
    <mergeCell ref="AH171:AL171"/>
    <mergeCell ref="AM171:AZ171"/>
    <mergeCell ref="BA171:BP171"/>
    <mergeCell ref="E190:F191"/>
    <mergeCell ref="E198:F199"/>
    <mergeCell ref="A235:A236"/>
    <mergeCell ref="B235:B236"/>
    <mergeCell ref="C235:C236"/>
    <mergeCell ref="D235:D236"/>
    <mergeCell ref="G235:G236"/>
    <mergeCell ref="H235:H236"/>
    <mergeCell ref="I235:I236"/>
    <mergeCell ref="Z235:Z236"/>
    <mergeCell ref="AA235:AA236"/>
    <mergeCell ref="AB235:AG235"/>
    <mergeCell ref="AH235:AL235"/>
    <mergeCell ref="AM235:AZ235"/>
    <mergeCell ref="BA235:BP235"/>
    <mergeCell ref="J235:J236"/>
    <mergeCell ref="K235:K236"/>
    <mergeCell ref="L235:O235"/>
    <mergeCell ref="A190:A191"/>
    <mergeCell ref="B190:B191"/>
    <mergeCell ref="C190:C191"/>
    <mergeCell ref="D190:D191"/>
    <mergeCell ref="B194:D194"/>
    <mergeCell ref="A198:A199"/>
    <mergeCell ref="B198:B199"/>
    <mergeCell ref="C198:C199"/>
    <mergeCell ref="D198:D199"/>
    <mergeCell ref="AA158:AA159"/>
    <mergeCell ref="AB158:AG158"/>
    <mergeCell ref="AH158:AL158"/>
    <mergeCell ref="AM158:AZ158"/>
    <mergeCell ref="BA158:BP158"/>
    <mergeCell ref="BQ158:BQ159"/>
    <mergeCell ref="A171:A172"/>
    <mergeCell ref="B171:B172"/>
    <mergeCell ref="C171:C172"/>
    <mergeCell ref="D171:D172"/>
    <mergeCell ref="G171:G172"/>
    <mergeCell ref="H171:H172"/>
    <mergeCell ref="I171:I172"/>
    <mergeCell ref="J171:J172"/>
    <mergeCell ref="K171:K172"/>
    <mergeCell ref="L171:O171"/>
    <mergeCell ref="P171:S171"/>
    <mergeCell ref="T171:T172"/>
    <mergeCell ref="U171:U172"/>
    <mergeCell ref="V171:V172"/>
    <mergeCell ref="BQ171:BQ172"/>
    <mergeCell ref="W171:W172"/>
    <mergeCell ref="X171:X172"/>
    <mergeCell ref="Y171:Y172"/>
    <mergeCell ref="L158:O158"/>
    <mergeCell ref="P158:S158"/>
    <mergeCell ref="T158:T159"/>
    <mergeCell ref="U158:U159"/>
    <mergeCell ref="V158:V159"/>
    <mergeCell ref="W158:W159"/>
    <mergeCell ref="X158:X159"/>
    <mergeCell ref="Y158:Y159"/>
    <mergeCell ref="Z158:Z159"/>
    <mergeCell ref="A158:A159"/>
    <mergeCell ref="B158:B159"/>
    <mergeCell ref="C158:C159"/>
    <mergeCell ref="D158:D159"/>
    <mergeCell ref="G158:G159"/>
    <mergeCell ref="H158:H159"/>
    <mergeCell ref="I158:I159"/>
    <mergeCell ref="J158:J159"/>
    <mergeCell ref="K158:K159"/>
    <mergeCell ref="BQ138:BQ139"/>
    <mergeCell ref="AA138:AA139"/>
    <mergeCell ref="AB138:AG138"/>
    <mergeCell ref="AH138:AL138"/>
    <mergeCell ref="AM138:AZ138"/>
    <mergeCell ref="BA138:BP138"/>
    <mergeCell ref="V138:V139"/>
    <mergeCell ref="W138:W139"/>
    <mergeCell ref="X138:X139"/>
    <mergeCell ref="Y138:Y139"/>
    <mergeCell ref="Z138:Z139"/>
    <mergeCell ref="W88:W89"/>
    <mergeCell ref="X88:X89"/>
    <mergeCell ref="Y88:Y89"/>
    <mergeCell ref="Z88:Z89"/>
    <mergeCell ref="AA107:AA108"/>
    <mergeCell ref="AB107:AG107"/>
    <mergeCell ref="AH107:AL107"/>
    <mergeCell ref="AM107:AZ107"/>
    <mergeCell ref="Y107:Y108"/>
    <mergeCell ref="Z107:Z108"/>
    <mergeCell ref="V70:V71"/>
    <mergeCell ref="BQ88:BQ89"/>
    <mergeCell ref="Z70:Z71"/>
    <mergeCell ref="W70:W71"/>
    <mergeCell ref="X70:X71"/>
    <mergeCell ref="A138:A139"/>
    <mergeCell ref="B138:B139"/>
    <mergeCell ref="C138:C139"/>
    <mergeCell ref="D138:D139"/>
    <mergeCell ref="G138:G139"/>
    <mergeCell ref="H138:H139"/>
    <mergeCell ref="I138:I139"/>
    <mergeCell ref="J138:J139"/>
    <mergeCell ref="K138:K139"/>
    <mergeCell ref="L138:O138"/>
    <mergeCell ref="P138:S138"/>
    <mergeCell ref="T138:T139"/>
    <mergeCell ref="U138:U139"/>
    <mergeCell ref="AA88:AA89"/>
    <mergeCell ref="AB88:AG88"/>
    <mergeCell ref="AH88:AL88"/>
    <mergeCell ref="AM88:AZ88"/>
    <mergeCell ref="BA88:BP88"/>
    <mergeCell ref="V88:V89"/>
    <mergeCell ref="BQ59:BQ60"/>
    <mergeCell ref="A70:A71"/>
    <mergeCell ref="B70:B71"/>
    <mergeCell ref="C70:C71"/>
    <mergeCell ref="D70:D71"/>
    <mergeCell ref="G70:G71"/>
    <mergeCell ref="H70:H71"/>
    <mergeCell ref="I70:I71"/>
    <mergeCell ref="J70:J71"/>
    <mergeCell ref="K70:K71"/>
    <mergeCell ref="L70:O70"/>
    <mergeCell ref="P70:S70"/>
    <mergeCell ref="T70:T71"/>
    <mergeCell ref="U70:U71"/>
    <mergeCell ref="AA59:AA60"/>
    <mergeCell ref="AB59:AG59"/>
    <mergeCell ref="AH59:AL59"/>
    <mergeCell ref="BA59:BP59"/>
    <mergeCell ref="V59:V60"/>
    <mergeCell ref="W59:W60"/>
    <mergeCell ref="X59:X60"/>
    <mergeCell ref="Y59:Y60"/>
    <mergeCell ref="Z59:Z60"/>
    <mergeCell ref="K59:K60"/>
    <mergeCell ref="L59:O59"/>
    <mergeCell ref="P59:S59"/>
    <mergeCell ref="T59:T60"/>
    <mergeCell ref="U59:U60"/>
    <mergeCell ref="AM59:AZ59"/>
    <mergeCell ref="A53:A54"/>
    <mergeCell ref="B53:B54"/>
    <mergeCell ref="C53:C54"/>
    <mergeCell ref="D53:D54"/>
    <mergeCell ref="A59:A60"/>
    <mergeCell ref="J59:J60"/>
    <mergeCell ref="A17:A18"/>
    <mergeCell ref="B17:B18"/>
    <mergeCell ref="C17:C18"/>
    <mergeCell ref="D17:D18"/>
    <mergeCell ref="E17:F18"/>
    <mergeCell ref="E53:F54"/>
    <mergeCell ref="G17:G18"/>
    <mergeCell ref="AM17:AZ17"/>
    <mergeCell ref="BA17:BP17"/>
    <mergeCell ref="H17:H18"/>
    <mergeCell ref="I17:I18"/>
    <mergeCell ref="BQ17:BQ18"/>
    <mergeCell ref="J17:J18"/>
    <mergeCell ref="K17:K18"/>
    <mergeCell ref="L17:O17"/>
    <mergeCell ref="P17:S17"/>
    <mergeCell ref="T17:T18"/>
    <mergeCell ref="U17:U18"/>
    <mergeCell ref="V17:V18"/>
    <mergeCell ref="W17:W18"/>
    <mergeCell ref="X17:X18"/>
    <mergeCell ref="Y17:Y18"/>
    <mergeCell ref="Z17:Z18"/>
    <mergeCell ref="AA17:AA18"/>
    <mergeCell ref="AB17:AG17"/>
    <mergeCell ref="AH17:AL17"/>
    <mergeCell ref="A107:A108"/>
    <mergeCell ref="B107:B108"/>
    <mergeCell ref="C107:C108"/>
    <mergeCell ref="D107:D108"/>
    <mergeCell ref="G107:G108"/>
    <mergeCell ref="H107:H108"/>
    <mergeCell ref="I107:I108"/>
    <mergeCell ref="B59:B60"/>
    <mergeCell ref="C59:C60"/>
    <mergeCell ref="D59:D60"/>
    <mergeCell ref="G59:G60"/>
    <mergeCell ref="H59:H60"/>
    <mergeCell ref="I59:I60"/>
    <mergeCell ref="A88:A89"/>
    <mergeCell ref="B88:B89"/>
    <mergeCell ref="C88:C89"/>
    <mergeCell ref="D88:D89"/>
    <mergeCell ref="G88:G89"/>
    <mergeCell ref="H88:H89"/>
    <mergeCell ref="I88:I89"/>
    <mergeCell ref="Y70:Y71"/>
    <mergeCell ref="BA107:BP107"/>
    <mergeCell ref="BQ107:BQ108"/>
    <mergeCell ref="J107:J108"/>
    <mergeCell ref="K107:K108"/>
    <mergeCell ref="L107:O107"/>
    <mergeCell ref="P107:S107"/>
    <mergeCell ref="T107:T108"/>
    <mergeCell ref="U107:U108"/>
    <mergeCell ref="V107:V108"/>
    <mergeCell ref="W107:W108"/>
    <mergeCell ref="X107:X108"/>
    <mergeCell ref="BQ70:BQ71"/>
    <mergeCell ref="J88:J89"/>
    <mergeCell ref="K88:K89"/>
    <mergeCell ref="L88:O88"/>
    <mergeCell ref="P88:S88"/>
    <mergeCell ref="T88:T89"/>
    <mergeCell ref="U88:U89"/>
    <mergeCell ref="AA70:AA71"/>
    <mergeCell ref="AB70:AG70"/>
    <mergeCell ref="AH70:AL70"/>
    <mergeCell ref="AM70:AZ70"/>
    <mergeCell ref="BA70:BP70"/>
    <mergeCell ref="A215:A216"/>
    <mergeCell ref="B215:B216"/>
    <mergeCell ref="C215:C216"/>
    <mergeCell ref="D215:D216"/>
    <mergeCell ref="G215:G216"/>
    <mergeCell ref="A205:A206"/>
    <mergeCell ref="B205:B206"/>
    <mergeCell ref="C205:C206"/>
    <mergeCell ref="D205:D206"/>
    <mergeCell ref="E205:F206"/>
    <mergeCell ref="L227:O227"/>
    <mergeCell ref="P227:S227"/>
    <mergeCell ref="T227:T228"/>
    <mergeCell ref="U227:U228"/>
    <mergeCell ref="V227:V228"/>
    <mergeCell ref="W227:W228"/>
    <mergeCell ref="X227:X228"/>
    <mergeCell ref="H215:H216"/>
    <mergeCell ref="I215:I216"/>
    <mergeCell ref="J215:J216"/>
    <mergeCell ref="K215:K216"/>
    <mergeCell ref="L215:O215"/>
    <mergeCell ref="P215:S215"/>
    <mergeCell ref="T215:T216"/>
    <mergeCell ref="U215:U216"/>
    <mergeCell ref="V215:V216"/>
    <mergeCell ref="W215:W216"/>
    <mergeCell ref="X215:X216"/>
    <mergeCell ref="A227:A228"/>
    <mergeCell ref="B227:B228"/>
    <mergeCell ref="C227:C228"/>
    <mergeCell ref="D227:D228"/>
    <mergeCell ref="G227:G228"/>
    <mergeCell ref="H227:H228"/>
    <mergeCell ref="I227:I228"/>
    <mergeCell ref="J227:J228"/>
    <mergeCell ref="K227:K228"/>
    <mergeCell ref="X290:X291"/>
    <mergeCell ref="Y290:Y291"/>
    <mergeCell ref="AM227:AZ227"/>
    <mergeCell ref="BA227:BP227"/>
    <mergeCell ref="AB280:AG280"/>
    <mergeCell ref="Z290:Z291"/>
    <mergeCell ref="AA290:AF290"/>
    <mergeCell ref="AG290:AK290"/>
    <mergeCell ref="AL290:AY290"/>
    <mergeCell ref="AZ290:BN290"/>
    <mergeCell ref="X267:X268"/>
    <mergeCell ref="Y267:Y268"/>
    <mergeCell ref="Z267:Z268"/>
    <mergeCell ref="AA267:AA268"/>
    <mergeCell ref="AB267:AG267"/>
    <mergeCell ref="AH267:AL267"/>
    <mergeCell ref="AM280:AZ280"/>
    <mergeCell ref="Y280:Y281"/>
    <mergeCell ref="Z280:Z281"/>
    <mergeCell ref="AA280:AA281"/>
    <mergeCell ref="AH280:AL280"/>
    <mergeCell ref="BQ227:BQ228"/>
    <mergeCell ref="BQ215:BQ216"/>
    <mergeCell ref="Y227:Y228"/>
    <mergeCell ref="Z227:Z228"/>
    <mergeCell ref="AA227:AA228"/>
    <mergeCell ref="AB227:AG227"/>
    <mergeCell ref="AH227:AL227"/>
    <mergeCell ref="Y235:Y236"/>
    <mergeCell ref="BQ235:BQ236"/>
    <mergeCell ref="Y215:Y216"/>
    <mergeCell ref="Z215:Z216"/>
    <mergeCell ref="AA215:AA216"/>
    <mergeCell ref="AB215:AG215"/>
    <mergeCell ref="AH215:AL215"/>
    <mergeCell ref="AM215:AZ215"/>
    <mergeCell ref="BA215:BP215"/>
    <mergeCell ref="BQ257:BQ258"/>
    <mergeCell ref="AM267:AZ267"/>
    <mergeCell ref="BA267:BP267"/>
    <mergeCell ref="Y257:Y258"/>
    <mergeCell ref="Z257:Z258"/>
    <mergeCell ref="AA257:AA258"/>
    <mergeCell ref="AB257:AG257"/>
    <mergeCell ref="AH257:AL257"/>
    <mergeCell ref="AM257:AZ257"/>
    <mergeCell ref="BA257:BP257"/>
    <mergeCell ref="V290:V291"/>
    <mergeCell ref="A303:A304"/>
    <mergeCell ref="B303:B304"/>
    <mergeCell ref="C303:C304"/>
    <mergeCell ref="D303:D304"/>
    <mergeCell ref="A290:A291"/>
    <mergeCell ref="B290:B291"/>
    <mergeCell ref="C290:C291"/>
    <mergeCell ref="D290:D291"/>
    <mergeCell ref="G290:G291"/>
    <mergeCell ref="W290:W291"/>
    <mergeCell ref="E267:F268"/>
    <mergeCell ref="E280:F281"/>
    <mergeCell ref="E290:F291"/>
    <mergeCell ref="E303:F304"/>
    <mergeCell ref="E59:F60"/>
    <mergeCell ref="E70:F71"/>
    <mergeCell ref="E138:F139"/>
    <mergeCell ref="E158:F159"/>
    <mergeCell ref="E171:F172"/>
    <mergeCell ref="E215:F216"/>
    <mergeCell ref="E227:F228"/>
    <mergeCell ref="E235:F236"/>
    <mergeCell ref="B210:F211"/>
    <mergeCell ref="E88:F89"/>
    <mergeCell ref="E107:F108"/>
    <mergeCell ref="H290:H291"/>
    <mergeCell ref="I290:I291"/>
    <mergeCell ref="J290:J291"/>
    <mergeCell ref="K290:N290"/>
    <mergeCell ref="O290:R290"/>
    <mergeCell ref="S290:S291"/>
    <mergeCell ref="T290:T291"/>
    <mergeCell ref="U290:U291"/>
  </mergeCells>
  <dataValidations count="7">
    <dataValidation type="list" allowBlank="1" showInputMessage="1" showErrorMessage="1" sqref="BN20:BO33 AF20:AF33 W20:AB33 T20:T33 AH20:AH33 J20:J33 AU20:AV33 AM20:AQ33 AX20:AY33 BL20:BL33 BA20:BB33 N20:O33 BN62:BO63 AF62:AF63 W62:AB63 T62:T63 AH62:AH63 J62:J63 AU62:AV63 AM62:AQ63 AX62:AY63 BL62:BL63 BA62:BB63 N62:O63 N283:O285 BL293:BM294 AE293:AE294 V293:AA294 S293:S294 AG293:AG294 AT293:AU294 AL293:AP294 AW293:AX294 BJ293:BJ294 AZ293:BA294 M293:N294 BL91:BL98 AF91:AF98 T91:T98 N91:O98 W91:AB98 J91:J98 AM91:AQ98 AH91:AH98 AU91:AV98 BA91:BB98 AX91:AY98 BN91:BO98 BN141:BO145 AF141:AF145 W141:AB145 T141:T145 AH141:AH145 J141:J145 AM141:AQ145 N141:O145 AX141:AY145 BL141:BL145 AU141:AV145 BA141:BB145 AV73:AV76 N161:O162 BA161:BB162 BL161:BL162 AX161:AY162 AM161:AQ162 AU161:AV162 J161:J162 AH161:AH162 T161:T162 W161:AB162 AF161:AF162 BN161:BO162 N218:O219 BA218:BB219 BL218:BL219 AX218:AY219 AM218:AQ219 AU218:AV219 J218:J219 AH218:AH219 T218:T219 W218:AB219 AF218:AF219 BN218:BO219 BN230:BO230 AF230 W230:AB230 T230 AH230 J230 AU230:AV230 AM230:AQ230 AX230:AY230 BL230 BA230:BB230 N230:O230 BN238:BO245 AF238:AF245 T238:T245 AH238:AH245 J238:J245 N238:O245 BL238:BL245 BA238:BB245 W238:AB245 AM238:AQ245 AX238:AY245 AU238:AV245 BN260:BO260 AF260 W260:AB260 T260 AH260 J260 AU260:AV260 AM260:AQ260 AX260:AY260 BL260 BA260:BB260 N260:O260 BN270:BO271 AF270:AF271 W270:AB271 T270:T271 AH270:AH271 J270:J271 AU270:AV271 AM270:AQ271 AX270:AY271 BL270:BL271 BA270:BB271 N270:O271 BN283:BO285 AF283:AF285 W283:AB285 T283:T285 AH283:AH285 J283:J285 AU283:AV285 AM283:AQ285 AX283:AY285 BL283:BL285 BA283:BB285 BN73:BO76 AF73:AF76 W73:AB76 T73:T76 AH73:AH76 J73:J76 AM73:AQ76 N73:O76 AX73:AY76 BL73:BL76 BA73:BB76 AF110:AF127 W110:AB127 T110:T127 AH110:AH127 J110:J127 AU110:AV127 AM110:AQ127 AX110:AY127 BL110:BL127 BA110:BB127 N110:O127 BN110:BO127 N174:O176 BA174:BB176 BL174:BL176 AX174:AY176 AM174:AQ176 AU174:AV176 J174:J176 AH174:AH176 T174:T176 W174:AB176 AF174:AF176 BN174:BO176" xr:uid="{00000000-0002-0000-0100-000001000000}">
      <formula1>"TAK, NIE"</formula1>
    </dataValidation>
    <dataValidation type="list" allowBlank="1" showInputMessage="1" showErrorMessage="1" sqref="AH20:AH33 W20:AA33 AH62:AH63 W62:AA63 AG293:AG294 V293:Z294 W91:AA98 AH91:AH98 AH141:AH145 W141:AA145 W73:AA76 W161:AA162 AH161:AH162 W218:AA219 AH218:AH219 AH230 W230:AA230 AH238:AH245 W238:AA245 AH260 W260:AA260 AH270:AH271 W270:AA271 AH283:AH285 W283:AA285 AH73:AH76 W110:AA127 AH110:AH127 W174:AA176 AH174:AH176" xr:uid="{00000000-0002-0000-0100-000002000000}">
      <formula1>"TAK - A i B, TAK - tylko A, TAK - tylko B, NIE"</formula1>
    </dataValidation>
    <dataValidation type="list" allowBlank="1" showInputMessage="1" showErrorMessage="1" sqref="AC20:AC33 AC62:AC63 AB293:AB294 AC91:AC98 AC141:AC145 AC73:AC76 AC161:AC162 AC218:AC219 AC230 AC238:AC245 AC260 AC270:AC271 AC283:AC285 AC110:AC127 AC174:AC176" xr:uid="{00000000-0002-0000-0100-000003000000}">
      <formula1>"tymczasowo, na stałe"</formula1>
    </dataValidation>
    <dataValidation type="list" allowBlank="1" showInputMessage="1" showErrorMessage="1" sqref="AW20:AW33 AW62:AW63 AV293:AV294 AW91:AW98 AW141:AW145 AW73:AW76 AW161:AW162 AW218:AW219 AW230 AW238:AW245 AW260 AW270:AW271 AW283:AW285 AW110:AW127 AW174:AW176" xr:uid="{00000000-0002-0000-0100-000004000000}">
      <formula1>"TAK - wewnętrzny, TAK - zewnętrzny, TAK - wewnętrzny i zewnętrzny, NIE"</formula1>
    </dataValidation>
    <dataValidation type="list" allowBlank="1" showInputMessage="1" showErrorMessage="1" sqref="BH20:BJ33 BH62:BJ63 BF293:BH294 BH91:BJ98 BH141:BJ145 BH73:BJ76 BH161:BJ162 BH218:BJ219 BH230:BJ230 BH238:BJ245 BH260:BJ260 BH270:BJ271 BH283:BJ285 BH110:BJ127 BH174:BJ176" xr:uid="{00000000-0002-0000-0100-000005000000}">
      <formula1>"TAK - uruchamiana automatycznie, TAK - uruchamiana ręcznie, NIE"</formula1>
    </dataValidation>
    <dataValidation type="list" allowBlank="1" showInputMessage="1" showErrorMessage="1" sqref="F283 F293:F295 F20 F22:F33 F62:F63 F91:F98 F110:F122 F141:F143 F161:F162 F174 F218:F219 F230 F238:F245 F270:F271 F73:F76" xr:uid="{00000000-0002-0000-0100-000006000000}">
      <formula1>"księgowa brutto, odtworzeniowa nowa, rzeczywista, inna"</formula1>
    </dataValidation>
    <dataValidation type="list" allowBlank="1" showInputMessage="1" showErrorMessage="1" sqref="K20:K33 K62:K63 J293:J294 K91:K98 K141:K145 K73:K76 K161:K162 K218:K219 K230 K238:K245 K260 K270:K271 K283:K285 K110:K127 K174:K176" xr:uid="{F0C1F2DF-7078-41D3-8843-BF6180153BB8}">
      <formula1>"dobry, dostateczny, zły"</formula1>
    </dataValidation>
  </dataValidations>
  <pageMargins left="0.7" right="0.7" top="0.75" bottom="0.75" header="0.3" footer="0.3"/>
  <pageSetup paperSize="9" orientation="portrait" r:id="rId1"/>
  <headerFooter>
    <oddHeader>&amp;RZakładka nr 2 - wykaz mienia oraz zabezpieczeń</oddHeader>
    <oddFooter>&amp;RStrona &amp;P z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30"/>
  <sheetViews>
    <sheetView zoomScaleNormal="100" workbookViewId="0">
      <selection activeCell="F122" sqref="F122"/>
    </sheetView>
  </sheetViews>
  <sheetFormatPr defaultColWidth="9.109375" defaultRowHeight="13.8"/>
  <cols>
    <col min="1" max="1" width="6.5546875" style="3" customWidth="1"/>
    <col min="2" max="2" width="55.5546875" style="9" customWidth="1"/>
    <col min="3" max="3" width="23" style="6" customWidth="1"/>
    <col min="4" max="4" width="14.109375" style="7" customWidth="1"/>
    <col min="5" max="5" width="15.88671875" style="7" customWidth="1"/>
    <col min="6" max="6" width="20.33203125" style="11" customWidth="1"/>
    <col min="7" max="7" width="19.33203125" style="10" customWidth="1"/>
    <col min="8" max="8" width="29.5546875" style="8" customWidth="1"/>
    <col min="9" max="9" width="37.109375" style="8" customWidth="1"/>
    <col min="10" max="10" width="9.109375" style="3"/>
    <col min="11" max="11" width="10.88671875" style="3" bestFit="1" customWidth="1"/>
    <col min="12" max="16384" width="9.109375" style="3"/>
  </cols>
  <sheetData>
    <row r="1" spans="1:6" ht="18.600000000000001" customHeight="1">
      <c r="A1" s="32"/>
      <c r="B1" s="37" t="s">
        <v>139</v>
      </c>
      <c r="C1" s="38" t="s">
        <v>858</v>
      </c>
      <c r="D1" s="33"/>
      <c r="E1" s="33"/>
      <c r="F1" s="40"/>
    </row>
    <row r="3" spans="1:6" ht="39.6">
      <c r="A3" s="18" t="s">
        <v>0</v>
      </c>
      <c r="B3" s="18" t="s">
        <v>1</v>
      </c>
      <c r="C3" s="19" t="s">
        <v>163</v>
      </c>
      <c r="D3" s="16" t="s">
        <v>68</v>
      </c>
      <c r="E3" s="51" t="s">
        <v>69</v>
      </c>
      <c r="F3" s="17" t="s">
        <v>97</v>
      </c>
    </row>
    <row r="4" spans="1:6">
      <c r="A4" s="69"/>
      <c r="B4" s="70" t="s">
        <v>831</v>
      </c>
      <c r="C4" s="71"/>
      <c r="D4" s="27"/>
      <c r="E4" s="27"/>
      <c r="F4" s="28"/>
    </row>
    <row r="5" spans="1:6" ht="19.95" customHeight="1">
      <c r="A5" s="39">
        <v>1</v>
      </c>
      <c r="B5" s="72" t="s">
        <v>76</v>
      </c>
      <c r="C5" s="73">
        <v>1495256.49</v>
      </c>
      <c r="D5" s="20" t="s">
        <v>125</v>
      </c>
      <c r="E5" s="519" t="s">
        <v>966</v>
      </c>
      <c r="F5" s="523" t="s">
        <v>148</v>
      </c>
    </row>
    <row r="6" spans="1:6" ht="19.95" customHeight="1">
      <c r="A6" s="39">
        <v>2</v>
      </c>
      <c r="B6" s="72" t="s">
        <v>1384</v>
      </c>
      <c r="C6" s="73">
        <v>50000</v>
      </c>
      <c r="D6" s="20" t="s">
        <v>125</v>
      </c>
      <c r="E6" s="520"/>
      <c r="F6" s="524"/>
    </row>
    <row r="7" spans="1:6" ht="19.95" customHeight="1">
      <c r="A7" s="39">
        <v>3</v>
      </c>
      <c r="B7" s="72" t="s">
        <v>77</v>
      </c>
      <c r="C7" s="74">
        <f>458109.12+2699</f>
        <v>460808.12</v>
      </c>
      <c r="D7" s="20" t="s">
        <v>125</v>
      </c>
      <c r="E7" s="521"/>
      <c r="F7" s="521"/>
    </row>
    <row r="8" spans="1:6" ht="19.95" customHeight="1">
      <c r="A8" s="39">
        <v>4</v>
      </c>
      <c r="B8" s="75" t="s">
        <v>117</v>
      </c>
      <c r="C8" s="84">
        <v>154818.81</v>
      </c>
      <c r="D8" s="20" t="s">
        <v>125</v>
      </c>
      <c r="E8" s="521"/>
      <c r="F8" s="521"/>
    </row>
    <row r="9" spans="1:6" ht="19.95" customHeight="1">
      <c r="A9" s="39">
        <v>5</v>
      </c>
      <c r="B9" s="75" t="s">
        <v>832</v>
      </c>
      <c r="C9" s="84">
        <v>18722.18</v>
      </c>
      <c r="D9" s="20" t="s">
        <v>125</v>
      </c>
      <c r="E9" s="521"/>
      <c r="F9" s="521"/>
    </row>
    <row r="10" spans="1:6" ht="19.95" customHeight="1">
      <c r="A10" s="39">
        <v>6</v>
      </c>
      <c r="B10" s="75" t="s">
        <v>968</v>
      </c>
      <c r="C10" s="84">
        <v>51900</v>
      </c>
      <c r="D10" s="20" t="s">
        <v>125</v>
      </c>
      <c r="E10" s="521"/>
      <c r="F10" s="521"/>
    </row>
    <row r="11" spans="1:6" ht="19.95" customHeight="1">
      <c r="A11" s="39">
        <v>7</v>
      </c>
      <c r="B11" s="75" t="s">
        <v>967</v>
      </c>
      <c r="C11" s="84">
        <v>52271.24</v>
      </c>
      <c r="D11" s="20" t="s">
        <v>125</v>
      </c>
      <c r="E11" s="521"/>
      <c r="F11" s="521"/>
    </row>
    <row r="12" spans="1:6" ht="19.95" customHeight="1">
      <c r="A12" s="39">
        <v>8</v>
      </c>
      <c r="B12" s="75" t="s">
        <v>1385</v>
      </c>
      <c r="C12" s="84">
        <v>98000</v>
      </c>
      <c r="D12" s="20" t="s">
        <v>125</v>
      </c>
      <c r="E12" s="521"/>
      <c r="F12" s="521"/>
    </row>
    <row r="13" spans="1:6" ht="26.4" customHeight="1">
      <c r="A13" s="39">
        <v>9</v>
      </c>
      <c r="B13" s="116" t="s">
        <v>972</v>
      </c>
      <c r="C13" s="84">
        <v>132277.99</v>
      </c>
      <c r="D13" s="20" t="s">
        <v>125</v>
      </c>
      <c r="E13" s="521"/>
      <c r="F13" s="521"/>
    </row>
    <row r="14" spans="1:6" ht="27.6" customHeight="1">
      <c r="A14" s="39">
        <v>10</v>
      </c>
      <c r="B14" s="116" t="s">
        <v>971</v>
      </c>
      <c r="C14" s="84">
        <v>25501.22</v>
      </c>
      <c r="D14" s="20" t="s">
        <v>125</v>
      </c>
      <c r="E14" s="521"/>
      <c r="F14" s="521"/>
    </row>
    <row r="15" spans="1:6" ht="23.4" customHeight="1">
      <c r="A15" s="39">
        <v>11</v>
      </c>
      <c r="B15" s="116" t="s">
        <v>970</v>
      </c>
      <c r="C15" s="84">
        <v>132277.99</v>
      </c>
      <c r="D15" s="20" t="s">
        <v>125</v>
      </c>
      <c r="E15" s="521"/>
      <c r="F15" s="521"/>
    </row>
    <row r="16" spans="1:6" ht="29.4" customHeight="1">
      <c r="A16" s="39">
        <v>12</v>
      </c>
      <c r="B16" s="116" t="s">
        <v>969</v>
      </c>
      <c r="C16" s="84">
        <v>427710.36</v>
      </c>
      <c r="D16" s="20" t="s">
        <v>125</v>
      </c>
      <c r="E16" s="521"/>
      <c r="F16" s="521"/>
    </row>
    <row r="17" spans="1:6" ht="31.8" customHeight="1">
      <c r="A17" s="39">
        <v>13</v>
      </c>
      <c r="B17" s="116" t="s">
        <v>973</v>
      </c>
      <c r="C17" s="84">
        <v>13530</v>
      </c>
      <c r="D17" s="20" t="s">
        <v>125</v>
      </c>
      <c r="E17" s="521"/>
      <c r="F17" s="521"/>
    </row>
    <row r="18" spans="1:6" ht="20.399999999999999" customHeight="1">
      <c r="A18" s="76"/>
      <c r="B18" s="77" t="s">
        <v>17</v>
      </c>
      <c r="C18" s="78">
        <f>SUM(C5:C17)</f>
        <v>3113074.4</v>
      </c>
      <c r="D18" s="20"/>
      <c r="E18" s="522"/>
      <c r="F18" s="522"/>
    </row>
    <row r="19" spans="1:6" ht="18.600000000000001" customHeight="1">
      <c r="A19" s="79"/>
      <c r="B19" s="70" t="s">
        <v>833</v>
      </c>
      <c r="C19" s="80"/>
      <c r="D19" s="27"/>
      <c r="E19" s="27"/>
      <c r="F19" s="28"/>
    </row>
    <row r="20" spans="1:6" ht="20.399999999999999" customHeight="1">
      <c r="A20" s="39">
        <v>1</v>
      </c>
      <c r="B20" s="72" t="s">
        <v>76</v>
      </c>
      <c r="C20" s="73">
        <v>147692.32999999999</v>
      </c>
      <c r="D20" s="20" t="s">
        <v>125</v>
      </c>
      <c r="E20" s="519" t="s">
        <v>966</v>
      </c>
      <c r="F20" s="523" t="s">
        <v>148</v>
      </c>
    </row>
    <row r="21" spans="1:6" ht="21.6" customHeight="1">
      <c r="A21" s="39">
        <v>2</v>
      </c>
      <c r="B21" s="72" t="s">
        <v>77</v>
      </c>
      <c r="C21" s="74">
        <v>54377.37</v>
      </c>
      <c r="D21" s="20" t="s">
        <v>125</v>
      </c>
      <c r="E21" s="521"/>
      <c r="F21" s="521"/>
    </row>
    <row r="22" spans="1:6" ht="21.6" customHeight="1">
      <c r="A22" s="39">
        <v>3</v>
      </c>
      <c r="B22" s="76" t="s">
        <v>164</v>
      </c>
      <c r="C22" s="84">
        <v>7479.7</v>
      </c>
      <c r="D22" s="20" t="s">
        <v>125</v>
      </c>
      <c r="E22" s="521"/>
      <c r="F22" s="521"/>
    </row>
    <row r="23" spans="1:6" ht="22.2" customHeight="1">
      <c r="A23" s="39"/>
      <c r="B23" s="77" t="s">
        <v>17</v>
      </c>
      <c r="C23" s="78">
        <f>SUM(C20:C22)</f>
        <v>209549.4</v>
      </c>
      <c r="D23" s="20"/>
      <c r="E23" s="522"/>
      <c r="F23" s="522"/>
    </row>
    <row r="24" spans="1:6">
      <c r="A24" s="79"/>
      <c r="B24" s="70" t="s">
        <v>834</v>
      </c>
      <c r="C24" s="80"/>
      <c r="D24" s="27"/>
      <c r="E24" s="27"/>
      <c r="F24" s="28"/>
    </row>
    <row r="25" spans="1:6" ht="19.2" customHeight="1">
      <c r="A25" s="39">
        <v>1</v>
      </c>
      <c r="B25" s="72" t="s">
        <v>76</v>
      </c>
      <c r="C25" s="73">
        <v>120500.41</v>
      </c>
      <c r="D25" s="20" t="s">
        <v>125</v>
      </c>
      <c r="E25" s="519" t="s">
        <v>966</v>
      </c>
      <c r="F25" s="523" t="s">
        <v>148</v>
      </c>
    </row>
    <row r="26" spans="1:6">
      <c r="A26" s="39">
        <v>2</v>
      </c>
      <c r="B26" s="72" t="s">
        <v>77</v>
      </c>
      <c r="C26" s="74">
        <v>22258.98</v>
      </c>
      <c r="D26" s="20" t="s">
        <v>125</v>
      </c>
      <c r="E26" s="521"/>
      <c r="F26" s="525"/>
    </row>
    <row r="27" spans="1:6" ht="21" customHeight="1">
      <c r="A27" s="39"/>
      <c r="B27" s="81" t="s">
        <v>96</v>
      </c>
      <c r="C27" s="78">
        <f>SUM(C25:C26)</f>
        <v>142759.39000000001</v>
      </c>
      <c r="D27" s="20"/>
      <c r="E27" s="521"/>
      <c r="F27" s="526"/>
    </row>
    <row r="28" spans="1:6" ht="19.95" customHeight="1">
      <c r="A28" s="82"/>
      <c r="B28" s="70" t="s">
        <v>835</v>
      </c>
      <c r="C28" s="80"/>
      <c r="D28" s="27"/>
      <c r="E28" s="27"/>
      <c r="F28" s="28"/>
    </row>
    <row r="29" spans="1:6" ht="19.95" customHeight="1">
      <c r="A29" s="39">
        <v>1</v>
      </c>
      <c r="B29" s="72" t="s">
        <v>76</v>
      </c>
      <c r="C29" s="73">
        <v>323439.64</v>
      </c>
      <c r="D29" s="20" t="s">
        <v>125</v>
      </c>
      <c r="E29" s="519" t="s">
        <v>966</v>
      </c>
      <c r="F29" s="523" t="s">
        <v>1058</v>
      </c>
    </row>
    <row r="30" spans="1:6" ht="19.95" customHeight="1">
      <c r="A30" s="39">
        <v>2</v>
      </c>
      <c r="B30" s="72" t="s">
        <v>76</v>
      </c>
      <c r="C30" s="73">
        <v>211257</v>
      </c>
      <c r="D30" s="20" t="s">
        <v>150</v>
      </c>
      <c r="E30" s="520"/>
      <c r="F30" s="524"/>
    </row>
    <row r="31" spans="1:6" ht="19.95" customHeight="1">
      <c r="A31" s="39">
        <v>3</v>
      </c>
      <c r="B31" s="72" t="s">
        <v>77</v>
      </c>
      <c r="C31" s="74">
        <v>172899.39</v>
      </c>
      <c r="D31" s="20" t="s">
        <v>125</v>
      </c>
      <c r="E31" s="521"/>
      <c r="F31" s="521"/>
    </row>
    <row r="32" spans="1:6" ht="19.95" customHeight="1">
      <c r="A32" s="39">
        <v>4</v>
      </c>
      <c r="B32" s="72" t="s">
        <v>77</v>
      </c>
      <c r="C32" s="74">
        <v>26000</v>
      </c>
      <c r="D32" s="20" t="s">
        <v>150</v>
      </c>
      <c r="E32" s="521"/>
      <c r="F32" s="521"/>
    </row>
    <row r="33" spans="1:6" ht="19.95" customHeight="1">
      <c r="A33" s="39">
        <v>5</v>
      </c>
      <c r="B33" s="76" t="s">
        <v>164</v>
      </c>
      <c r="C33" s="73">
        <v>33114</v>
      </c>
      <c r="D33" s="20" t="s">
        <v>125</v>
      </c>
      <c r="E33" s="521"/>
      <c r="F33" s="521"/>
    </row>
    <row r="34" spans="1:6" ht="19.95" customHeight="1">
      <c r="A34" s="39">
        <v>6</v>
      </c>
      <c r="B34" s="76" t="s">
        <v>836</v>
      </c>
      <c r="C34" s="73">
        <v>25945.26</v>
      </c>
      <c r="D34" s="20" t="s">
        <v>125</v>
      </c>
      <c r="E34" s="521"/>
      <c r="F34" s="521"/>
    </row>
    <row r="35" spans="1:6" ht="19.95" customHeight="1">
      <c r="A35" s="39">
        <v>7</v>
      </c>
      <c r="B35" s="76" t="s">
        <v>1057</v>
      </c>
      <c r="C35" s="73">
        <v>5166</v>
      </c>
      <c r="D35" s="20" t="s">
        <v>125</v>
      </c>
      <c r="E35" s="521"/>
      <c r="F35" s="521"/>
    </row>
    <row r="36" spans="1:6" ht="19.95" customHeight="1">
      <c r="A36" s="39"/>
      <c r="B36" s="77" t="s">
        <v>17</v>
      </c>
      <c r="C36" s="78">
        <f>SUM(C29:C35)</f>
        <v>797821.29</v>
      </c>
      <c r="D36" s="20"/>
      <c r="E36" s="522"/>
      <c r="F36" s="522"/>
    </row>
    <row r="37" spans="1:6" ht="19.95" customHeight="1">
      <c r="A37" s="79"/>
      <c r="B37" s="70" t="s">
        <v>837</v>
      </c>
      <c r="C37" s="83"/>
      <c r="D37" s="27"/>
      <c r="E37" s="27"/>
      <c r="F37" s="28"/>
    </row>
    <row r="38" spans="1:6" ht="19.95" customHeight="1">
      <c r="A38" s="39">
        <v>1</v>
      </c>
      <c r="B38" s="72" t="s">
        <v>76</v>
      </c>
      <c r="C38" s="73">
        <v>37594.19</v>
      </c>
      <c r="D38" s="20" t="s">
        <v>125</v>
      </c>
      <c r="E38" s="519" t="s">
        <v>966</v>
      </c>
      <c r="F38" s="527" t="s">
        <v>148</v>
      </c>
    </row>
    <row r="39" spans="1:6" ht="19.95" customHeight="1">
      <c r="A39" s="39">
        <v>2</v>
      </c>
      <c r="B39" s="72" t="s">
        <v>77</v>
      </c>
      <c r="C39" s="74">
        <v>54421.73</v>
      </c>
      <c r="D39" s="20" t="s">
        <v>125</v>
      </c>
      <c r="E39" s="521"/>
      <c r="F39" s="525"/>
    </row>
    <row r="40" spans="1:6" ht="19.95" customHeight="1">
      <c r="A40" s="39">
        <v>3</v>
      </c>
      <c r="B40" s="76" t="s">
        <v>235</v>
      </c>
      <c r="C40" s="73">
        <v>3083.87</v>
      </c>
      <c r="D40" s="20" t="s">
        <v>125</v>
      </c>
      <c r="E40" s="521"/>
      <c r="F40" s="525"/>
    </row>
    <row r="41" spans="1:6" ht="19.95" customHeight="1">
      <c r="A41" s="39">
        <v>4</v>
      </c>
      <c r="B41" s="76" t="s">
        <v>164</v>
      </c>
      <c r="C41" s="73">
        <v>1425.67</v>
      </c>
      <c r="D41" s="20" t="s">
        <v>125</v>
      </c>
      <c r="E41" s="521"/>
      <c r="F41" s="525"/>
    </row>
    <row r="42" spans="1:6" ht="19.95" customHeight="1">
      <c r="A42" s="39"/>
      <c r="B42" s="77" t="s">
        <v>17</v>
      </c>
      <c r="C42" s="78">
        <f>SUM(C38:C41)</f>
        <v>96525.46</v>
      </c>
      <c r="D42" s="20"/>
      <c r="E42" s="522"/>
      <c r="F42" s="526"/>
    </row>
    <row r="43" spans="1:6" ht="19.95" customHeight="1">
      <c r="A43" s="79"/>
      <c r="B43" s="70" t="s">
        <v>838</v>
      </c>
      <c r="C43" s="83"/>
      <c r="D43" s="27"/>
      <c r="E43" s="27"/>
      <c r="F43" s="245"/>
    </row>
    <row r="44" spans="1:6" ht="19.95" customHeight="1">
      <c r="A44" s="39">
        <v>1</v>
      </c>
      <c r="B44" s="72" t="s">
        <v>76</v>
      </c>
      <c r="C44" s="73">
        <v>243264.54</v>
      </c>
      <c r="D44" s="20" t="s">
        <v>125</v>
      </c>
      <c r="E44" s="519" t="s">
        <v>966</v>
      </c>
      <c r="F44" s="523" t="s">
        <v>148</v>
      </c>
    </row>
    <row r="45" spans="1:6" ht="19.95" customHeight="1">
      <c r="A45" s="39">
        <v>2</v>
      </c>
      <c r="B45" s="72" t="s">
        <v>77</v>
      </c>
      <c r="C45" s="74">
        <v>126391.75</v>
      </c>
      <c r="D45" s="20" t="s">
        <v>125</v>
      </c>
      <c r="E45" s="521"/>
      <c r="F45" s="521"/>
    </row>
    <row r="46" spans="1:6" ht="19.95" customHeight="1">
      <c r="A46" s="39">
        <v>3</v>
      </c>
      <c r="B46" s="76" t="s">
        <v>235</v>
      </c>
      <c r="C46" s="73">
        <v>11885.53</v>
      </c>
      <c r="D46" s="20" t="s">
        <v>125</v>
      </c>
      <c r="E46" s="521"/>
      <c r="F46" s="521"/>
    </row>
    <row r="47" spans="1:6" ht="19.95" customHeight="1">
      <c r="A47" s="39">
        <v>4</v>
      </c>
      <c r="B47" s="76" t="s">
        <v>164</v>
      </c>
      <c r="C47" s="73">
        <v>37822.75</v>
      </c>
      <c r="D47" s="20" t="s">
        <v>125</v>
      </c>
      <c r="E47" s="521"/>
      <c r="F47" s="521"/>
    </row>
    <row r="48" spans="1:6" ht="19.95" customHeight="1">
      <c r="A48" s="39">
        <v>5</v>
      </c>
      <c r="B48" s="76" t="s">
        <v>1134</v>
      </c>
      <c r="C48" s="73">
        <v>18051.080000000002</v>
      </c>
      <c r="D48" s="20" t="s">
        <v>125</v>
      </c>
      <c r="E48" s="521"/>
      <c r="F48" s="521"/>
    </row>
    <row r="49" spans="1:6" ht="19.95" customHeight="1">
      <c r="A49" s="39"/>
      <c r="B49" s="77" t="s">
        <v>17</v>
      </c>
      <c r="C49" s="78">
        <f>SUM(C44:C48)</f>
        <v>437415.65000000008</v>
      </c>
      <c r="D49" s="20"/>
      <c r="E49" s="522"/>
      <c r="F49" s="522"/>
    </row>
    <row r="50" spans="1:6" ht="19.95" customHeight="1">
      <c r="A50" s="79"/>
      <c r="B50" s="70" t="s">
        <v>839</v>
      </c>
      <c r="C50" s="83"/>
      <c r="D50" s="27"/>
      <c r="E50" s="27"/>
      <c r="F50" s="28"/>
    </row>
    <row r="51" spans="1:6" ht="19.95" customHeight="1">
      <c r="A51" s="39">
        <v>1</v>
      </c>
      <c r="B51" s="72" t="s">
        <v>76</v>
      </c>
      <c r="C51" s="73">
        <v>41288.71</v>
      </c>
      <c r="D51" s="20" t="s">
        <v>125</v>
      </c>
      <c r="E51" s="519" t="s">
        <v>966</v>
      </c>
      <c r="F51" s="523" t="s">
        <v>148</v>
      </c>
    </row>
    <row r="52" spans="1:6" ht="19.95" customHeight="1">
      <c r="A52" s="39">
        <v>2</v>
      </c>
      <c r="B52" s="72" t="s">
        <v>77</v>
      </c>
      <c r="C52" s="74">
        <v>61288.03</v>
      </c>
      <c r="D52" s="20" t="s">
        <v>125</v>
      </c>
      <c r="E52" s="521"/>
      <c r="F52" s="521"/>
    </row>
    <row r="53" spans="1:6" ht="19.95" customHeight="1">
      <c r="A53" s="39">
        <v>3</v>
      </c>
      <c r="B53" s="76" t="s">
        <v>164</v>
      </c>
      <c r="C53" s="73">
        <v>3493.2</v>
      </c>
      <c r="D53" s="20" t="s">
        <v>125</v>
      </c>
      <c r="E53" s="521"/>
      <c r="F53" s="521"/>
    </row>
    <row r="54" spans="1:6" ht="19.95" customHeight="1">
      <c r="A54" s="39"/>
      <c r="B54" s="77" t="s">
        <v>96</v>
      </c>
      <c r="C54" s="78">
        <f>SUM(C51:C53)</f>
        <v>106069.93999999999</v>
      </c>
      <c r="D54" s="20"/>
      <c r="E54" s="522"/>
      <c r="F54" s="522"/>
    </row>
    <row r="55" spans="1:6" ht="28.8" customHeight="1">
      <c r="A55" s="79"/>
      <c r="B55" s="70" t="s">
        <v>840</v>
      </c>
      <c r="C55" s="83"/>
      <c r="D55" s="27"/>
      <c r="E55" s="27"/>
      <c r="F55" s="28"/>
    </row>
    <row r="56" spans="1:6" ht="19.95" customHeight="1">
      <c r="A56" s="39">
        <v>1</v>
      </c>
      <c r="B56" s="72" t="s">
        <v>76</v>
      </c>
      <c r="C56" s="73">
        <v>11082.4</v>
      </c>
      <c r="D56" s="20" t="s">
        <v>125</v>
      </c>
      <c r="E56" s="519" t="s">
        <v>966</v>
      </c>
      <c r="F56" s="523" t="s">
        <v>236</v>
      </c>
    </row>
    <row r="57" spans="1:6" ht="19.95" customHeight="1">
      <c r="A57" s="39"/>
      <c r="B57" s="77" t="s">
        <v>96</v>
      </c>
      <c r="C57" s="78">
        <f>SUM(C56)</f>
        <v>11082.4</v>
      </c>
      <c r="D57" s="20"/>
      <c r="E57" s="522"/>
      <c r="F57" s="522"/>
    </row>
    <row r="58" spans="1:6" ht="19.95" customHeight="1">
      <c r="A58" s="79"/>
      <c r="B58" s="70" t="s">
        <v>841</v>
      </c>
      <c r="C58" s="83"/>
      <c r="D58" s="27"/>
      <c r="E58" s="27"/>
      <c r="F58" s="28"/>
    </row>
    <row r="59" spans="1:6" ht="19.95" customHeight="1">
      <c r="A59" s="39">
        <v>1</v>
      </c>
      <c r="B59" s="72" t="s">
        <v>76</v>
      </c>
      <c r="C59" s="73">
        <v>83760.490000000005</v>
      </c>
      <c r="D59" s="20" t="s">
        <v>125</v>
      </c>
      <c r="E59" s="519" t="s">
        <v>966</v>
      </c>
      <c r="F59" s="523" t="s">
        <v>148</v>
      </c>
    </row>
    <row r="60" spans="1:6" ht="19.95" customHeight="1">
      <c r="A60" s="39">
        <v>2</v>
      </c>
      <c r="B60" s="72" t="s">
        <v>77</v>
      </c>
      <c r="C60" s="74">
        <v>49190</v>
      </c>
      <c r="D60" s="20" t="s">
        <v>125</v>
      </c>
      <c r="E60" s="521"/>
      <c r="F60" s="521"/>
    </row>
    <row r="61" spans="1:6" ht="19.95" customHeight="1">
      <c r="A61" s="39">
        <v>3</v>
      </c>
      <c r="B61" s="76" t="s">
        <v>164</v>
      </c>
      <c r="C61" s="84">
        <v>3431.7</v>
      </c>
      <c r="D61" s="20" t="s">
        <v>125</v>
      </c>
      <c r="E61" s="521"/>
      <c r="F61" s="521"/>
    </row>
    <row r="62" spans="1:6" ht="19.95" customHeight="1">
      <c r="A62" s="39"/>
      <c r="B62" s="77" t="s">
        <v>96</v>
      </c>
      <c r="C62" s="78">
        <f>SUM(C59:C61)</f>
        <v>136382.19</v>
      </c>
      <c r="D62" s="20"/>
      <c r="E62" s="522"/>
      <c r="F62" s="522"/>
    </row>
    <row r="63" spans="1:6" ht="27" customHeight="1">
      <c r="A63" s="79"/>
      <c r="B63" s="70" t="s">
        <v>842</v>
      </c>
      <c r="C63" s="83"/>
      <c r="D63" s="27"/>
      <c r="E63" s="27"/>
      <c r="F63" s="28"/>
    </row>
    <row r="64" spans="1:6" ht="19.95" customHeight="1">
      <c r="A64" s="39">
        <v>1</v>
      </c>
      <c r="B64" s="72" t="s">
        <v>76</v>
      </c>
      <c r="C64" s="73">
        <v>35066.75</v>
      </c>
      <c r="D64" s="20" t="s">
        <v>125</v>
      </c>
      <c r="E64" s="519" t="s">
        <v>966</v>
      </c>
      <c r="F64" s="523" t="s">
        <v>843</v>
      </c>
    </row>
    <row r="65" spans="1:7" ht="19.95" customHeight="1">
      <c r="A65" s="39">
        <v>2</v>
      </c>
      <c r="B65" s="72" t="s">
        <v>77</v>
      </c>
      <c r="C65" s="74">
        <v>150251.44</v>
      </c>
      <c r="D65" s="20" t="s">
        <v>125</v>
      </c>
      <c r="E65" s="521"/>
      <c r="F65" s="521"/>
    </row>
    <row r="66" spans="1:7" ht="19.95" customHeight="1">
      <c r="A66" s="39">
        <v>3</v>
      </c>
      <c r="B66" s="76" t="s">
        <v>164</v>
      </c>
      <c r="C66" s="73">
        <v>4920</v>
      </c>
      <c r="D66" s="20" t="s">
        <v>125</v>
      </c>
      <c r="E66" s="521"/>
      <c r="F66" s="521"/>
    </row>
    <row r="67" spans="1:7" ht="19.95" customHeight="1">
      <c r="A67" s="39"/>
      <c r="B67" s="77" t="s">
        <v>96</v>
      </c>
      <c r="C67" s="246">
        <f>SUM(C64:C66)</f>
        <v>190238.19</v>
      </c>
      <c r="D67" s="20"/>
      <c r="E67" s="522"/>
      <c r="F67" s="526"/>
    </row>
    <row r="68" spans="1:7" ht="19.95" customHeight="1">
      <c r="A68" s="79"/>
      <c r="B68" s="70" t="s">
        <v>844</v>
      </c>
      <c r="C68" s="80"/>
      <c r="D68" s="27"/>
      <c r="E68" s="27"/>
      <c r="F68" s="28"/>
    </row>
    <row r="69" spans="1:7" ht="19.95" customHeight="1">
      <c r="A69" s="39">
        <v>1</v>
      </c>
      <c r="B69" s="72" t="s">
        <v>76</v>
      </c>
      <c r="C69" s="73">
        <v>5991</v>
      </c>
      <c r="D69" s="20" t="s">
        <v>125</v>
      </c>
      <c r="E69" s="519" t="s">
        <v>966</v>
      </c>
      <c r="F69" s="523" t="s">
        <v>236</v>
      </c>
    </row>
    <row r="70" spans="1:7" ht="19.95" customHeight="1">
      <c r="A70" s="39">
        <v>2</v>
      </c>
      <c r="B70" s="72" t="s">
        <v>77</v>
      </c>
      <c r="C70" s="74">
        <v>93289.99</v>
      </c>
      <c r="D70" s="20" t="s">
        <v>125</v>
      </c>
      <c r="E70" s="525"/>
      <c r="F70" s="521"/>
    </row>
    <row r="71" spans="1:7" ht="19.95" customHeight="1">
      <c r="A71" s="39"/>
      <c r="B71" s="77" t="s">
        <v>96</v>
      </c>
      <c r="C71" s="78">
        <f>C69+C70</f>
        <v>99280.99</v>
      </c>
      <c r="D71" s="20"/>
      <c r="E71" s="526"/>
      <c r="F71" s="522"/>
    </row>
    <row r="72" spans="1:7" ht="19.95" customHeight="1">
      <c r="A72" s="79"/>
      <c r="B72" s="70" t="s">
        <v>845</v>
      </c>
      <c r="C72" s="80"/>
      <c r="D72" s="27"/>
      <c r="E72" s="27"/>
      <c r="F72" s="28"/>
    </row>
    <row r="73" spans="1:7" ht="19.95" customHeight="1">
      <c r="A73" s="39">
        <v>1</v>
      </c>
      <c r="B73" s="72" t="s">
        <v>76</v>
      </c>
      <c r="C73" s="73">
        <v>902487.34</v>
      </c>
      <c r="D73" s="20" t="s">
        <v>125</v>
      </c>
      <c r="E73" s="519" t="s">
        <v>966</v>
      </c>
      <c r="F73" s="523" t="s">
        <v>148</v>
      </c>
    </row>
    <row r="74" spans="1:7" ht="19.95" customHeight="1">
      <c r="A74" s="39">
        <v>2</v>
      </c>
      <c r="B74" s="72" t="s">
        <v>77</v>
      </c>
      <c r="C74" s="74">
        <v>195004.51</v>
      </c>
      <c r="D74" s="20" t="s">
        <v>125</v>
      </c>
      <c r="E74" s="520"/>
      <c r="F74" s="524"/>
    </row>
    <row r="75" spans="1:7" ht="19.95" customHeight="1">
      <c r="A75" s="39">
        <v>3</v>
      </c>
      <c r="B75" s="76" t="s">
        <v>164</v>
      </c>
      <c r="C75" s="73">
        <v>27798</v>
      </c>
      <c r="D75" s="20" t="s">
        <v>125</v>
      </c>
      <c r="E75" s="520"/>
      <c r="F75" s="524"/>
    </row>
    <row r="76" spans="1:7" ht="19.95" customHeight="1">
      <c r="A76" s="39">
        <v>4</v>
      </c>
      <c r="B76" s="76" t="s">
        <v>846</v>
      </c>
      <c r="C76" s="73">
        <v>204881.1</v>
      </c>
      <c r="D76" s="20" t="s">
        <v>125</v>
      </c>
      <c r="E76" s="520"/>
      <c r="F76" s="524"/>
      <c r="G76" s="397" t="s">
        <v>1315</v>
      </c>
    </row>
    <row r="77" spans="1:7" ht="19.95" customHeight="1">
      <c r="A77" s="76"/>
      <c r="B77" s="77" t="s">
        <v>96</v>
      </c>
      <c r="C77" s="78">
        <f>SUM(C73:C76)</f>
        <v>1330170.9500000002</v>
      </c>
      <c r="D77" s="20"/>
      <c r="E77" s="528"/>
      <c r="F77" s="529"/>
    </row>
    <row r="78" spans="1:7" ht="19.95" customHeight="1">
      <c r="A78" s="79"/>
      <c r="B78" s="70" t="s">
        <v>847</v>
      </c>
      <c r="C78" s="83"/>
      <c r="D78" s="27"/>
      <c r="E78" s="27"/>
      <c r="F78" s="28"/>
    </row>
    <row r="79" spans="1:7" ht="19.95" customHeight="1">
      <c r="A79" s="39">
        <v>1</v>
      </c>
      <c r="B79" s="72" t="s">
        <v>76</v>
      </c>
      <c r="C79" s="73">
        <f>49166.29-1188.89</f>
        <v>47977.4</v>
      </c>
      <c r="D79" s="20" t="s">
        <v>125</v>
      </c>
      <c r="E79" s="519" t="s">
        <v>966</v>
      </c>
      <c r="F79" s="523" t="s">
        <v>227</v>
      </c>
    </row>
    <row r="80" spans="1:7" ht="19.95" customHeight="1">
      <c r="A80" s="39">
        <v>2</v>
      </c>
      <c r="B80" s="72" t="s">
        <v>77</v>
      </c>
      <c r="C80" s="74">
        <v>1188.8900000000001</v>
      </c>
      <c r="D80" s="20" t="s">
        <v>125</v>
      </c>
      <c r="E80" s="520"/>
      <c r="F80" s="524"/>
    </row>
    <row r="81" spans="1:6" ht="19.95" customHeight="1">
      <c r="A81" s="39"/>
      <c r="B81" s="247" t="s">
        <v>96</v>
      </c>
      <c r="C81" s="78">
        <f>SUM(C79:C80)</f>
        <v>49166.29</v>
      </c>
      <c r="D81" s="20"/>
      <c r="E81" s="521"/>
      <c r="F81" s="521"/>
    </row>
    <row r="82" spans="1:6" ht="19.95" customHeight="1">
      <c r="A82" s="79"/>
      <c r="B82" s="70" t="s">
        <v>848</v>
      </c>
      <c r="C82" s="83"/>
      <c r="D82" s="27"/>
      <c r="E82" s="27"/>
      <c r="F82" s="28"/>
    </row>
    <row r="83" spans="1:6" ht="19.95" customHeight="1">
      <c r="A83" s="39">
        <v>1</v>
      </c>
      <c r="B83" s="72" t="s">
        <v>76</v>
      </c>
      <c r="C83" s="73">
        <v>24090.58</v>
      </c>
      <c r="D83" s="20" t="s">
        <v>125</v>
      </c>
      <c r="E83" s="519" t="s">
        <v>966</v>
      </c>
      <c r="F83" s="523" t="s">
        <v>227</v>
      </c>
    </row>
    <row r="84" spans="1:6" ht="19.95" customHeight="1">
      <c r="A84" s="39">
        <v>2</v>
      </c>
      <c r="B84" s="72" t="s">
        <v>77</v>
      </c>
      <c r="C84" s="74">
        <v>1188.8900000000001</v>
      </c>
      <c r="D84" s="20" t="s">
        <v>125</v>
      </c>
      <c r="E84" s="520"/>
      <c r="F84" s="524"/>
    </row>
    <row r="85" spans="1:6" ht="19.95" customHeight="1">
      <c r="A85" s="39"/>
      <c r="B85" s="247" t="s">
        <v>96</v>
      </c>
      <c r="C85" s="246">
        <f>C83</f>
        <v>24090.58</v>
      </c>
      <c r="D85" s="20"/>
      <c r="E85" s="521"/>
      <c r="F85" s="521"/>
    </row>
    <row r="86" spans="1:6" ht="26.4" customHeight="1">
      <c r="A86" s="79"/>
      <c r="B86" s="70" t="s">
        <v>849</v>
      </c>
      <c r="C86" s="83"/>
      <c r="D86" s="27"/>
      <c r="E86" s="27"/>
      <c r="F86" s="28"/>
    </row>
    <row r="87" spans="1:6" ht="19.95" customHeight="1">
      <c r="A87" s="39">
        <v>1</v>
      </c>
      <c r="B87" s="72" t="s">
        <v>76</v>
      </c>
      <c r="C87" s="73">
        <v>110215.35</v>
      </c>
      <c r="D87" s="20" t="s">
        <v>125</v>
      </c>
      <c r="E87" s="519" t="s">
        <v>966</v>
      </c>
      <c r="F87" s="523" t="s">
        <v>148</v>
      </c>
    </row>
    <row r="88" spans="1:6" ht="19.95" customHeight="1">
      <c r="A88" s="39">
        <v>2</v>
      </c>
      <c r="B88" s="72" t="s">
        <v>77</v>
      </c>
      <c r="C88" s="74">
        <v>27960.54</v>
      </c>
      <c r="D88" s="20" t="s">
        <v>125</v>
      </c>
      <c r="E88" s="521"/>
      <c r="F88" s="521"/>
    </row>
    <row r="89" spans="1:6" ht="19.95" customHeight="1">
      <c r="A89" s="39">
        <v>3</v>
      </c>
      <c r="B89" s="76" t="s">
        <v>1244</v>
      </c>
      <c r="C89" s="84">
        <v>2127</v>
      </c>
      <c r="D89" s="20" t="s">
        <v>125</v>
      </c>
      <c r="E89" s="521"/>
      <c r="F89" s="521"/>
    </row>
    <row r="90" spans="1:6" ht="19.95" customHeight="1">
      <c r="A90" s="76"/>
      <c r="B90" s="77" t="s">
        <v>96</v>
      </c>
      <c r="C90" s="78">
        <f>SUM(C87:C89)</f>
        <v>140302.89000000001</v>
      </c>
      <c r="D90" s="20"/>
      <c r="E90" s="522"/>
      <c r="F90" s="522"/>
    </row>
    <row r="91" spans="1:6" ht="19.95" customHeight="1">
      <c r="A91" s="79"/>
      <c r="B91" s="70" t="s">
        <v>850</v>
      </c>
      <c r="C91" s="83"/>
      <c r="D91" s="27"/>
      <c r="E91" s="27"/>
      <c r="F91" s="28"/>
    </row>
    <row r="92" spans="1:6" ht="19.95" customHeight="1">
      <c r="A92" s="39">
        <v>1</v>
      </c>
      <c r="B92" s="72" t="s">
        <v>77</v>
      </c>
      <c r="C92" s="74">
        <v>5983.56</v>
      </c>
      <c r="D92" s="20" t="s">
        <v>125</v>
      </c>
      <c r="E92" s="521" t="s">
        <v>966</v>
      </c>
      <c r="F92" s="521"/>
    </row>
    <row r="93" spans="1:6" ht="19.95" customHeight="1">
      <c r="A93" s="39"/>
      <c r="B93" s="77" t="s">
        <v>96</v>
      </c>
      <c r="C93" s="78">
        <f>SUM(C92)</f>
        <v>5983.56</v>
      </c>
      <c r="D93" s="20"/>
      <c r="E93" s="521"/>
      <c r="F93" s="522"/>
    </row>
    <row r="94" spans="1:6" ht="28.8" customHeight="1">
      <c r="A94" s="79"/>
      <c r="B94" s="70" t="s">
        <v>851</v>
      </c>
      <c r="C94" s="83"/>
      <c r="D94" s="27"/>
      <c r="E94" s="27"/>
      <c r="F94" s="28"/>
    </row>
    <row r="95" spans="1:6" ht="19.95" customHeight="1">
      <c r="A95" s="39">
        <v>1</v>
      </c>
      <c r="B95" s="72" t="s">
        <v>76</v>
      </c>
      <c r="C95" s="73">
        <v>24834.799999999999</v>
      </c>
      <c r="D95" s="20" t="s">
        <v>125</v>
      </c>
      <c r="E95" s="519" t="s">
        <v>966</v>
      </c>
      <c r="F95" s="523" t="s">
        <v>148</v>
      </c>
    </row>
    <row r="96" spans="1:6" ht="19.95" customHeight="1">
      <c r="A96" s="39">
        <v>2</v>
      </c>
      <c r="B96" s="72" t="s">
        <v>77</v>
      </c>
      <c r="C96" s="74">
        <v>88623.75</v>
      </c>
      <c r="D96" s="20" t="s">
        <v>125</v>
      </c>
      <c r="E96" s="521"/>
      <c r="F96" s="525"/>
    </row>
    <row r="97" spans="1:6" ht="19.95" customHeight="1">
      <c r="A97" s="39">
        <v>3</v>
      </c>
      <c r="B97" s="76" t="s">
        <v>164</v>
      </c>
      <c r="C97" s="248">
        <v>7540</v>
      </c>
      <c r="D97" s="20" t="s">
        <v>125</v>
      </c>
      <c r="E97" s="521"/>
      <c r="F97" s="525"/>
    </row>
    <row r="98" spans="1:6" ht="19.95" customHeight="1">
      <c r="A98" s="39">
        <v>4</v>
      </c>
      <c r="B98" s="76" t="s">
        <v>235</v>
      </c>
      <c r="C98" s="248">
        <v>3071.12</v>
      </c>
      <c r="D98" s="20" t="s">
        <v>125</v>
      </c>
      <c r="E98" s="521"/>
      <c r="F98" s="525"/>
    </row>
    <row r="99" spans="1:6" ht="19.95" customHeight="1">
      <c r="A99" s="211">
        <v>5</v>
      </c>
      <c r="B99" s="76" t="s">
        <v>846</v>
      </c>
      <c r="C99" s="248">
        <v>92127</v>
      </c>
      <c r="D99" s="20" t="s">
        <v>125</v>
      </c>
      <c r="E99" s="521"/>
      <c r="F99" s="525"/>
    </row>
    <row r="100" spans="1:6" ht="19.95" customHeight="1">
      <c r="A100" s="249"/>
      <c r="B100" s="77" t="s">
        <v>96</v>
      </c>
      <c r="C100" s="250">
        <f>SUM(C95:C99)</f>
        <v>216196.66999999998</v>
      </c>
      <c r="D100" s="20"/>
      <c r="E100" s="522"/>
      <c r="F100" s="526"/>
    </row>
    <row r="101" spans="1:6" ht="19.95" customHeight="1">
      <c r="A101" s="79"/>
      <c r="B101" s="70" t="s">
        <v>852</v>
      </c>
      <c r="C101" s="83"/>
      <c r="D101" s="27"/>
      <c r="E101" s="27"/>
      <c r="F101" s="28"/>
    </row>
    <row r="102" spans="1:6" ht="19.95" customHeight="1">
      <c r="A102" s="39">
        <v>1</v>
      </c>
      <c r="B102" s="72" t="s">
        <v>76</v>
      </c>
      <c r="C102" s="251">
        <v>112302.49</v>
      </c>
      <c r="D102" s="20" t="s">
        <v>125</v>
      </c>
      <c r="E102" s="519" t="s">
        <v>966</v>
      </c>
      <c r="F102" s="523" t="s">
        <v>227</v>
      </c>
    </row>
    <row r="103" spans="1:6" ht="19.95" customHeight="1">
      <c r="A103" s="39">
        <v>2</v>
      </c>
      <c r="B103" s="72" t="s">
        <v>77</v>
      </c>
      <c r="C103" s="74">
        <v>138709.85</v>
      </c>
      <c r="D103" s="20" t="s">
        <v>125</v>
      </c>
      <c r="E103" s="521"/>
      <c r="F103" s="521"/>
    </row>
    <row r="104" spans="1:6" ht="19.95" customHeight="1">
      <c r="A104" s="39">
        <v>3</v>
      </c>
      <c r="B104" s="72" t="s">
        <v>853</v>
      </c>
      <c r="C104" s="252">
        <v>159000</v>
      </c>
      <c r="D104" s="20" t="s">
        <v>125</v>
      </c>
      <c r="E104" s="521"/>
      <c r="F104" s="521"/>
    </row>
    <row r="105" spans="1:6" ht="19.95" customHeight="1">
      <c r="A105" s="39"/>
      <c r="B105" s="77" t="s">
        <v>96</v>
      </c>
      <c r="C105" s="253">
        <f>SUM(C102:C104)</f>
        <v>410012.34</v>
      </c>
      <c r="D105" s="20"/>
      <c r="E105" s="522"/>
      <c r="F105" s="522"/>
    </row>
    <row r="106" spans="1:6" ht="31.8" customHeight="1">
      <c r="A106" s="79"/>
      <c r="B106" s="70" t="s">
        <v>854</v>
      </c>
      <c r="C106" s="83"/>
      <c r="D106" s="27"/>
      <c r="E106" s="27"/>
      <c r="F106" s="28"/>
    </row>
    <row r="107" spans="1:6" ht="19.95" customHeight="1">
      <c r="A107" s="39">
        <v>1</v>
      </c>
      <c r="B107" s="72" t="s">
        <v>76</v>
      </c>
      <c r="C107" s="73">
        <v>257488.3</v>
      </c>
      <c r="D107" s="20" t="s">
        <v>125</v>
      </c>
      <c r="E107" s="519" t="s">
        <v>966</v>
      </c>
      <c r="F107" s="527" t="s">
        <v>855</v>
      </c>
    </row>
    <row r="108" spans="1:6" ht="19.95" customHeight="1">
      <c r="A108" s="39">
        <v>2</v>
      </c>
      <c r="B108" s="72" t="s">
        <v>77</v>
      </c>
      <c r="C108" s="74">
        <v>420255.04</v>
      </c>
      <c r="D108" s="20" t="s">
        <v>125</v>
      </c>
      <c r="E108" s="525"/>
      <c r="F108" s="525"/>
    </row>
    <row r="109" spans="1:6" ht="19.95" customHeight="1">
      <c r="A109" s="39">
        <v>3</v>
      </c>
      <c r="B109" s="76" t="s">
        <v>164</v>
      </c>
      <c r="C109" s="248">
        <v>7000</v>
      </c>
      <c r="D109" s="20" t="s">
        <v>125</v>
      </c>
      <c r="E109" s="525"/>
      <c r="F109" s="525"/>
    </row>
    <row r="110" spans="1:6" ht="19.95" customHeight="1">
      <c r="A110" s="39">
        <v>4</v>
      </c>
      <c r="B110" s="76" t="s">
        <v>856</v>
      </c>
      <c r="C110" s="248">
        <v>24093.24</v>
      </c>
      <c r="D110" s="20" t="s">
        <v>125</v>
      </c>
      <c r="E110" s="525"/>
      <c r="F110" s="525"/>
    </row>
    <row r="111" spans="1:6" ht="19.95" customHeight="1">
      <c r="A111" s="39">
        <v>5</v>
      </c>
      <c r="B111" s="76" t="s">
        <v>234</v>
      </c>
      <c r="C111" s="248">
        <v>43408.959999999999</v>
      </c>
      <c r="D111" s="20" t="s">
        <v>125</v>
      </c>
      <c r="E111" s="525"/>
      <c r="F111" s="525"/>
    </row>
    <row r="112" spans="1:6" ht="19.95" customHeight="1">
      <c r="A112" s="39"/>
      <c r="B112" s="77" t="s">
        <v>96</v>
      </c>
      <c r="C112" s="250">
        <f>SUM(C107:C111)</f>
        <v>752245.53999999992</v>
      </c>
      <c r="D112" s="20"/>
      <c r="E112" s="526"/>
      <c r="F112" s="526"/>
    </row>
    <row r="113" spans="1:9" ht="28.8" customHeight="1">
      <c r="A113" s="79"/>
      <c r="B113" s="70" t="s">
        <v>857</v>
      </c>
      <c r="C113" s="83"/>
      <c r="D113" s="27"/>
      <c r="E113" s="27"/>
      <c r="F113" s="245"/>
    </row>
    <row r="114" spans="1:9" ht="19.95" customHeight="1">
      <c r="A114" s="39">
        <v>1</v>
      </c>
      <c r="B114" s="72" t="s">
        <v>76</v>
      </c>
      <c r="C114" s="73">
        <v>35109</v>
      </c>
      <c r="D114" s="20" t="s">
        <v>125</v>
      </c>
      <c r="E114" s="519" t="s">
        <v>966</v>
      </c>
      <c r="F114" s="523" t="s">
        <v>227</v>
      </c>
    </row>
    <row r="115" spans="1:9" ht="19.95" customHeight="1">
      <c r="A115" s="39">
        <v>2</v>
      </c>
      <c r="B115" s="72" t="s">
        <v>77</v>
      </c>
      <c r="C115" s="74">
        <v>8246</v>
      </c>
      <c r="D115" s="20" t="s">
        <v>125</v>
      </c>
      <c r="E115" s="525"/>
      <c r="F115" s="521"/>
    </row>
    <row r="116" spans="1:9" ht="19.95" customHeight="1" thickBot="1">
      <c r="A116" s="39"/>
      <c r="B116" s="77" t="s">
        <v>96</v>
      </c>
      <c r="C116" s="250">
        <f>SUM(C114:C115)</f>
        <v>43355</v>
      </c>
      <c r="D116" s="20" t="s">
        <v>125</v>
      </c>
      <c r="E116" s="526"/>
      <c r="F116" s="522"/>
    </row>
    <row r="117" spans="1:9" ht="27.6" customHeight="1" thickBot="1">
      <c r="A117" s="85"/>
      <c r="B117" s="254" t="s">
        <v>95</v>
      </c>
      <c r="C117" s="255">
        <f>SUM(C18,C23,C27,C36,C42,C49,C54,C57,C62,C67,C71,C77,C81,C85,C90,C93,C100,C105,C112,C116)</f>
        <v>8311723.120000002</v>
      </c>
      <c r="D117" s="27"/>
      <c r="E117" s="27"/>
      <c r="F117" s="28"/>
    </row>
    <row r="120" spans="1:9" ht="21.6" customHeight="1">
      <c r="A120" s="32"/>
      <c r="B120" s="30" t="s">
        <v>1</v>
      </c>
      <c r="C120" s="31" t="s">
        <v>79</v>
      </c>
      <c r="D120" s="33"/>
      <c r="E120" s="33"/>
      <c r="F120" s="33"/>
    </row>
    <row r="121" spans="1:9" ht="19.8" customHeight="1">
      <c r="A121" s="32"/>
      <c r="B121" s="369" t="s">
        <v>76</v>
      </c>
      <c r="C121" s="370">
        <f>C117-C122</f>
        <v>6153385.2900000019</v>
      </c>
      <c r="D121" s="452"/>
      <c r="E121" s="372"/>
      <c r="F121" s="10"/>
    </row>
    <row r="122" spans="1:9" ht="22.8" customHeight="1">
      <c r="A122" s="32"/>
      <c r="B122" s="373" t="s">
        <v>77</v>
      </c>
      <c r="C122" s="370">
        <f>SUM(C7,C21,C26,C31:C32,C39,C45,C52,C60,C65,C70,C74,C80,C84,C88,C92,C96,C103,C108,C115)</f>
        <v>2158337.83</v>
      </c>
      <c r="D122" s="371"/>
      <c r="E122" s="372"/>
      <c r="F122" s="10"/>
    </row>
    <row r="123" spans="1:9" ht="19.2" customHeight="1">
      <c r="A123" s="32"/>
      <c r="B123" s="374" t="s">
        <v>17</v>
      </c>
      <c r="C123" s="375">
        <f>SUM(C121:C122)</f>
        <v>8311723.120000002</v>
      </c>
      <c r="D123" s="347"/>
      <c r="E123" s="347"/>
      <c r="F123" s="10"/>
    </row>
    <row r="124" spans="1:9">
      <c r="G124" s="11"/>
      <c r="I124" s="376"/>
    </row>
    <row r="125" spans="1:9" ht="31.8" customHeight="1">
      <c r="F125" s="10"/>
      <c r="I125" s="376"/>
    </row>
    <row r="126" spans="1:9">
      <c r="I126" s="376"/>
    </row>
    <row r="128" spans="1:9">
      <c r="B128" s="489" t="s">
        <v>136</v>
      </c>
    </row>
    <row r="129" spans="2:2">
      <c r="B129" s="489" t="s">
        <v>137</v>
      </c>
    </row>
    <row r="130" spans="2:2">
      <c r="B130" s="489" t="s">
        <v>138</v>
      </c>
    </row>
  </sheetData>
  <mergeCells count="40">
    <mergeCell ref="E107:E112"/>
    <mergeCell ref="F107:F112"/>
    <mergeCell ref="E114:E116"/>
    <mergeCell ref="F114:F116"/>
    <mergeCell ref="E92:E93"/>
    <mergeCell ref="F92:F93"/>
    <mergeCell ref="E95:E100"/>
    <mergeCell ref="F95:F100"/>
    <mergeCell ref="E102:E105"/>
    <mergeCell ref="F102:F105"/>
    <mergeCell ref="E79:E81"/>
    <mergeCell ref="F79:F81"/>
    <mergeCell ref="E83:E85"/>
    <mergeCell ref="F83:F85"/>
    <mergeCell ref="E87:E90"/>
    <mergeCell ref="F87:F90"/>
    <mergeCell ref="E64:E67"/>
    <mergeCell ref="F64:F67"/>
    <mergeCell ref="E69:E71"/>
    <mergeCell ref="F69:F71"/>
    <mergeCell ref="E73:E77"/>
    <mergeCell ref="F73:F77"/>
    <mergeCell ref="E51:E54"/>
    <mergeCell ref="F51:F54"/>
    <mergeCell ref="E56:E57"/>
    <mergeCell ref="F56:F57"/>
    <mergeCell ref="E59:E62"/>
    <mergeCell ref="F59:F62"/>
    <mergeCell ref="E29:E36"/>
    <mergeCell ref="F29:F36"/>
    <mergeCell ref="E38:E42"/>
    <mergeCell ref="F38:F42"/>
    <mergeCell ref="E44:E49"/>
    <mergeCell ref="F44:F49"/>
    <mergeCell ref="E5:E18"/>
    <mergeCell ref="F5:F18"/>
    <mergeCell ref="E20:E23"/>
    <mergeCell ref="F20:F23"/>
    <mergeCell ref="E25:E27"/>
    <mergeCell ref="F25:F27"/>
  </mergeCells>
  <phoneticPr fontId="31" type="noConversion"/>
  <pageMargins left="0.31496062992125984" right="0.31496062992125984" top="0.15748031496062992" bottom="0.15748031496062992" header="0.31496062992125984" footer="0.31496062992125984"/>
  <pageSetup paperSize="9" scale="60" pageOrder="overThenDown" orientation="portrait" r:id="rId1"/>
  <headerFooter>
    <oddHeader>&amp;RZakładka nr 3 - wykaz sprzętu elektronicznego</oddHeader>
    <oddFooter>&amp;RStrona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107"/>
  <sheetViews>
    <sheetView tabSelected="1" zoomScale="50" zoomScaleNormal="50" workbookViewId="0">
      <pane ySplit="3" topLeftCell="A28" activePane="bottomLeft" state="frozen"/>
      <selection activeCell="I1" activeCellId="2" sqref="I19 I25 I1"/>
      <selection pane="bottomLeft" activeCell="U67" sqref="U67"/>
    </sheetView>
  </sheetViews>
  <sheetFormatPr defaultColWidth="9.109375" defaultRowHeight="13.8"/>
  <cols>
    <col min="1" max="1" width="7.6640625" style="1" customWidth="1"/>
    <col min="2" max="2" width="20" style="36" customWidth="1"/>
    <col min="3" max="3" width="19.6640625" style="1" customWidth="1"/>
    <col min="4" max="4" width="19.44140625" style="1" customWidth="1"/>
    <col min="5" max="5" width="15.6640625" style="1" customWidth="1"/>
    <col min="6" max="6" width="16" style="1" customWidth="1"/>
    <col min="7" max="7" width="10.33203125" style="1" customWidth="1"/>
    <col min="8" max="8" width="13.33203125" style="1" customWidth="1"/>
    <col min="9" max="9" width="20" style="1" customWidth="1"/>
    <col min="10" max="10" width="13" style="1" customWidth="1"/>
    <col min="11" max="11" width="11.6640625" style="1" customWidth="1"/>
    <col min="12" max="12" width="12.21875" style="1" customWidth="1"/>
    <col min="13" max="13" width="13.109375" style="1" customWidth="1"/>
    <col min="14" max="14" width="25.44140625" style="1" customWidth="1"/>
    <col min="15" max="15" width="13.33203125" style="1" customWidth="1"/>
    <col min="16" max="16" width="12.6640625" style="1" customWidth="1"/>
    <col min="17" max="17" width="16.44140625" style="1" customWidth="1"/>
    <col min="18" max="18" width="22.6640625" style="1" customWidth="1"/>
    <col min="19" max="19" width="17.33203125" style="1" customWidth="1"/>
    <col min="20" max="20" width="18.77734375" style="1" customWidth="1"/>
    <col min="21" max="21" width="17.33203125" style="1" customWidth="1"/>
    <col min="22" max="22" width="35.77734375" style="1" customWidth="1"/>
    <col min="23" max="23" width="12.109375" style="1" customWidth="1"/>
    <col min="24" max="24" width="21.33203125" style="1" customWidth="1"/>
    <col min="25" max="25" width="16.109375" style="1" customWidth="1"/>
    <col min="26" max="26" width="20.5546875" style="1" customWidth="1"/>
    <col min="27" max="27" width="11.21875" style="1" bestFit="1" customWidth="1"/>
    <col min="28" max="16384" width="9.109375" style="1"/>
  </cols>
  <sheetData>
    <row r="1" spans="1:31" ht="45.6" customHeight="1" thickBot="1">
      <c r="B1" s="530" t="s">
        <v>984</v>
      </c>
      <c r="C1" s="531"/>
      <c r="D1" s="531"/>
    </row>
    <row r="2" spans="1:31" ht="37.950000000000003" customHeight="1">
      <c r="A2" s="532" t="s">
        <v>0</v>
      </c>
      <c r="B2" s="534" t="s">
        <v>118</v>
      </c>
      <c r="C2" s="534" t="s">
        <v>119</v>
      </c>
      <c r="D2" s="534" t="s">
        <v>120</v>
      </c>
      <c r="E2" s="534" t="s">
        <v>4</v>
      </c>
      <c r="F2" s="536" t="s">
        <v>70</v>
      </c>
      <c r="G2" s="536" t="s">
        <v>121</v>
      </c>
      <c r="H2" s="536" t="s">
        <v>122</v>
      </c>
      <c r="I2" s="536" t="s">
        <v>123</v>
      </c>
      <c r="J2" s="536" t="s">
        <v>135</v>
      </c>
      <c r="K2" s="536" t="s">
        <v>5</v>
      </c>
      <c r="L2" s="536" t="s">
        <v>2</v>
      </c>
      <c r="M2" s="536" t="s">
        <v>13</v>
      </c>
      <c r="N2" s="536" t="s">
        <v>124</v>
      </c>
      <c r="O2" s="536" t="s">
        <v>71</v>
      </c>
      <c r="P2" s="536" t="s">
        <v>72</v>
      </c>
      <c r="Q2" s="536" t="s">
        <v>73</v>
      </c>
      <c r="R2" s="536" t="s">
        <v>129</v>
      </c>
      <c r="S2" s="536" t="s">
        <v>130</v>
      </c>
      <c r="T2" s="536" t="s">
        <v>131</v>
      </c>
      <c r="U2" s="541" t="s">
        <v>132</v>
      </c>
      <c r="V2" s="543" t="s">
        <v>133</v>
      </c>
      <c r="W2" s="545" t="s">
        <v>134</v>
      </c>
      <c r="X2" s="538" t="s">
        <v>74</v>
      </c>
    </row>
    <row r="3" spans="1:31" ht="36" customHeight="1" thickBot="1">
      <c r="A3" s="533"/>
      <c r="B3" s="535"/>
      <c r="C3" s="535"/>
      <c r="D3" s="535"/>
      <c r="E3" s="535"/>
      <c r="F3" s="537"/>
      <c r="G3" s="537"/>
      <c r="H3" s="537"/>
      <c r="I3" s="537"/>
      <c r="J3" s="537"/>
      <c r="K3" s="537"/>
      <c r="L3" s="537"/>
      <c r="M3" s="537"/>
      <c r="N3" s="537"/>
      <c r="O3" s="537"/>
      <c r="P3" s="537"/>
      <c r="Q3" s="537"/>
      <c r="R3" s="537"/>
      <c r="S3" s="540"/>
      <c r="T3" s="540"/>
      <c r="U3" s="542"/>
      <c r="V3" s="544"/>
      <c r="W3" s="546"/>
      <c r="X3" s="539"/>
      <c r="AE3" s="50"/>
    </row>
    <row r="4" spans="1:31" ht="34.950000000000003" customHeight="1">
      <c r="A4" s="173">
        <v>1</v>
      </c>
      <c r="B4" s="174" t="s">
        <v>387</v>
      </c>
      <c r="C4" s="434" t="s">
        <v>178</v>
      </c>
      <c r="D4" s="175" t="s">
        <v>388</v>
      </c>
      <c r="E4" s="175" t="s">
        <v>98</v>
      </c>
      <c r="F4" s="547" t="s">
        <v>389</v>
      </c>
      <c r="G4" s="414">
        <v>2020</v>
      </c>
      <c r="H4" s="415" t="s">
        <v>390</v>
      </c>
      <c r="I4" s="416">
        <v>2020</v>
      </c>
      <c r="J4" s="415" t="s">
        <v>391</v>
      </c>
      <c r="K4" s="416">
        <v>100</v>
      </c>
      <c r="L4" s="414">
        <v>5</v>
      </c>
      <c r="M4" s="417" t="s">
        <v>392</v>
      </c>
      <c r="N4" s="418" t="s">
        <v>393</v>
      </c>
      <c r="O4" s="175" t="s">
        <v>974</v>
      </c>
      <c r="P4" s="425">
        <v>39500</v>
      </c>
      <c r="Q4" s="176" t="s">
        <v>394</v>
      </c>
      <c r="R4" s="177" t="s">
        <v>395</v>
      </c>
      <c r="S4" s="178" t="s">
        <v>1373</v>
      </c>
      <c r="T4" s="178" t="s">
        <v>1373</v>
      </c>
      <c r="U4" s="178" t="s">
        <v>1373</v>
      </c>
      <c r="V4" s="461">
        <v>101700</v>
      </c>
      <c r="W4" s="179" t="s">
        <v>165</v>
      </c>
      <c r="X4" s="180"/>
    </row>
    <row r="5" spans="1:31" ht="34.950000000000003" customHeight="1">
      <c r="A5" s="181">
        <v>2</v>
      </c>
      <c r="B5" s="182" t="s">
        <v>397</v>
      </c>
      <c r="C5" s="432" t="s">
        <v>398</v>
      </c>
      <c r="D5" s="44" t="s">
        <v>399</v>
      </c>
      <c r="E5" s="44" t="s">
        <v>98</v>
      </c>
      <c r="F5" s="547"/>
      <c r="G5" s="86">
        <v>2020</v>
      </c>
      <c r="H5" s="273" t="s">
        <v>390</v>
      </c>
      <c r="I5" s="87">
        <v>2810</v>
      </c>
      <c r="J5" s="87">
        <v>1997</v>
      </c>
      <c r="K5" s="87">
        <v>110</v>
      </c>
      <c r="L5" s="86">
        <v>9</v>
      </c>
      <c r="M5" s="198" t="s">
        <v>400</v>
      </c>
      <c r="N5" s="88" t="s">
        <v>401</v>
      </c>
      <c r="O5" s="44" t="s">
        <v>975</v>
      </c>
      <c r="P5" s="426">
        <v>36700</v>
      </c>
      <c r="Q5" s="184" t="s">
        <v>394</v>
      </c>
      <c r="R5" s="185" t="s">
        <v>395</v>
      </c>
      <c r="S5" s="178" t="s">
        <v>1373</v>
      </c>
      <c r="T5" s="178" t="s">
        <v>1373</v>
      </c>
      <c r="U5" s="178" t="s">
        <v>1373</v>
      </c>
      <c r="V5" s="462">
        <v>125300</v>
      </c>
      <c r="W5" s="186" t="s">
        <v>165</v>
      </c>
      <c r="X5" s="187" t="s">
        <v>1383</v>
      </c>
    </row>
    <row r="6" spans="1:31" ht="34.950000000000003" customHeight="1">
      <c r="A6" s="173">
        <v>3</v>
      </c>
      <c r="B6" s="182" t="s">
        <v>402</v>
      </c>
      <c r="C6" s="432" t="s">
        <v>403</v>
      </c>
      <c r="D6" s="44" t="s">
        <v>404</v>
      </c>
      <c r="E6" s="44" t="s">
        <v>98</v>
      </c>
      <c r="F6" s="547"/>
      <c r="G6" s="86">
        <v>2020</v>
      </c>
      <c r="H6" s="273" t="s">
        <v>390</v>
      </c>
      <c r="I6" s="87">
        <v>2250</v>
      </c>
      <c r="J6" s="87">
        <v>1984</v>
      </c>
      <c r="K6" s="87">
        <v>200</v>
      </c>
      <c r="L6" s="86">
        <v>5</v>
      </c>
      <c r="M6" s="198" t="s">
        <v>405</v>
      </c>
      <c r="N6" s="88" t="s">
        <v>406</v>
      </c>
      <c r="O6" s="44" t="s">
        <v>976</v>
      </c>
      <c r="P6" s="426">
        <v>87600</v>
      </c>
      <c r="Q6" s="184" t="s">
        <v>394</v>
      </c>
      <c r="R6" s="185" t="s">
        <v>395</v>
      </c>
      <c r="S6" s="178" t="s">
        <v>1373</v>
      </c>
      <c r="T6" s="178" t="s">
        <v>1373</v>
      </c>
      <c r="U6" s="178" t="s">
        <v>1373</v>
      </c>
      <c r="V6" s="462">
        <v>109300</v>
      </c>
      <c r="W6" s="186" t="s">
        <v>165</v>
      </c>
      <c r="X6" s="183" t="s">
        <v>1374</v>
      </c>
    </row>
    <row r="7" spans="1:31" ht="34.950000000000003" customHeight="1">
      <c r="A7" s="173">
        <v>4</v>
      </c>
      <c r="B7" s="182" t="s">
        <v>407</v>
      </c>
      <c r="C7" s="432" t="s">
        <v>408</v>
      </c>
      <c r="D7" s="44" t="s">
        <v>409</v>
      </c>
      <c r="E7" s="44" t="s">
        <v>98</v>
      </c>
      <c r="F7" s="548"/>
      <c r="G7" s="86">
        <v>2013</v>
      </c>
      <c r="H7" s="273" t="s">
        <v>390</v>
      </c>
      <c r="I7" s="87">
        <v>2100</v>
      </c>
      <c r="J7" s="87">
        <v>1598</v>
      </c>
      <c r="K7" s="87">
        <v>96</v>
      </c>
      <c r="L7" s="86">
        <v>5</v>
      </c>
      <c r="M7" s="198" t="s">
        <v>410</v>
      </c>
      <c r="N7" s="88" t="s">
        <v>411</v>
      </c>
      <c r="O7" s="44" t="s">
        <v>977</v>
      </c>
      <c r="P7" s="426">
        <v>209600</v>
      </c>
      <c r="Q7" s="184" t="s">
        <v>394</v>
      </c>
      <c r="R7" s="185" t="s">
        <v>395</v>
      </c>
      <c r="S7" s="178" t="s">
        <v>1373</v>
      </c>
      <c r="T7" s="178" t="s">
        <v>1373</v>
      </c>
      <c r="U7" s="178" t="s">
        <v>1373</v>
      </c>
      <c r="V7" s="462">
        <v>29700</v>
      </c>
      <c r="W7" s="186" t="s">
        <v>165</v>
      </c>
      <c r="X7" s="183"/>
    </row>
    <row r="8" spans="1:31" ht="34.950000000000003" customHeight="1">
      <c r="A8" s="181">
        <v>5</v>
      </c>
      <c r="B8" s="182" t="s">
        <v>412</v>
      </c>
      <c r="C8" s="432" t="s">
        <v>145</v>
      </c>
      <c r="D8" s="44" t="s">
        <v>413</v>
      </c>
      <c r="E8" s="44" t="s">
        <v>182</v>
      </c>
      <c r="F8" s="549" t="s">
        <v>414</v>
      </c>
      <c r="G8" s="86">
        <v>1980</v>
      </c>
      <c r="H8" s="273" t="s">
        <v>390</v>
      </c>
      <c r="I8" s="87">
        <v>2955</v>
      </c>
      <c r="J8" s="87">
        <v>3120</v>
      </c>
      <c r="K8" s="273" t="s">
        <v>390</v>
      </c>
      <c r="L8" s="86">
        <v>1</v>
      </c>
      <c r="M8" s="198" t="s">
        <v>415</v>
      </c>
      <c r="N8" s="88" t="s">
        <v>416</v>
      </c>
      <c r="O8" s="44"/>
      <c r="P8" s="426"/>
      <c r="Q8" s="184"/>
      <c r="R8" s="185" t="s">
        <v>395</v>
      </c>
      <c r="S8" s="178" t="s">
        <v>1373</v>
      </c>
      <c r="T8" s="178" t="s">
        <v>140</v>
      </c>
      <c r="U8" s="178" t="s">
        <v>1373</v>
      </c>
      <c r="V8" s="463" t="s">
        <v>140</v>
      </c>
      <c r="W8" s="188" t="s">
        <v>195</v>
      </c>
      <c r="X8" s="189"/>
    </row>
    <row r="9" spans="1:31" ht="34.950000000000003" customHeight="1">
      <c r="A9" s="173">
        <v>6</v>
      </c>
      <c r="B9" s="182" t="s">
        <v>418</v>
      </c>
      <c r="C9" s="432" t="s">
        <v>419</v>
      </c>
      <c r="D9" s="44" t="s">
        <v>420</v>
      </c>
      <c r="E9" s="44" t="s">
        <v>187</v>
      </c>
      <c r="F9" s="548"/>
      <c r="G9" s="86">
        <v>1985</v>
      </c>
      <c r="H9" s="87">
        <v>2500</v>
      </c>
      <c r="I9" s="87">
        <v>3250</v>
      </c>
      <c r="J9" s="273" t="s">
        <v>390</v>
      </c>
      <c r="K9" s="273" t="s">
        <v>390</v>
      </c>
      <c r="L9" s="274">
        <v>0</v>
      </c>
      <c r="M9" s="198" t="s">
        <v>421</v>
      </c>
      <c r="N9" s="88" t="s">
        <v>422</v>
      </c>
      <c r="O9" s="44"/>
      <c r="P9" s="426"/>
      <c r="Q9" s="184"/>
      <c r="R9" s="185" t="s">
        <v>395</v>
      </c>
      <c r="S9" s="178" t="s">
        <v>1373</v>
      </c>
      <c r="T9" s="178" t="s">
        <v>140</v>
      </c>
      <c r="U9" s="178" t="s">
        <v>140</v>
      </c>
      <c r="V9" s="463" t="s">
        <v>140</v>
      </c>
      <c r="W9" s="188" t="s">
        <v>195</v>
      </c>
      <c r="X9" s="189"/>
    </row>
    <row r="10" spans="1:31" ht="34.950000000000003" customHeight="1">
      <c r="A10" s="173">
        <v>7</v>
      </c>
      <c r="B10" s="182" t="s">
        <v>978</v>
      </c>
      <c r="C10" s="435" t="s">
        <v>603</v>
      </c>
      <c r="D10" s="213" t="s">
        <v>981</v>
      </c>
      <c r="E10" s="44" t="s">
        <v>979</v>
      </c>
      <c r="F10" s="175"/>
      <c r="G10" s="86">
        <v>2023</v>
      </c>
      <c r="H10" s="87">
        <v>341</v>
      </c>
      <c r="I10" s="87">
        <v>750</v>
      </c>
      <c r="J10" s="273"/>
      <c r="K10" s="273"/>
      <c r="L10" s="274">
        <v>0</v>
      </c>
      <c r="M10" s="198" t="s">
        <v>983</v>
      </c>
      <c r="N10" s="39" t="s">
        <v>982</v>
      </c>
      <c r="O10" s="44" t="s">
        <v>980</v>
      </c>
      <c r="P10" s="426"/>
      <c r="Q10" s="184"/>
      <c r="R10" s="185" t="s">
        <v>1158</v>
      </c>
      <c r="S10" s="178" t="s">
        <v>1373</v>
      </c>
      <c r="T10" s="439" t="s">
        <v>140</v>
      </c>
      <c r="U10" s="439" t="s">
        <v>140</v>
      </c>
      <c r="V10" s="463" t="s">
        <v>140</v>
      </c>
      <c r="W10" s="188"/>
      <c r="X10" s="189"/>
    </row>
    <row r="11" spans="1:31" ht="34.950000000000003" customHeight="1">
      <c r="A11" s="181">
        <v>8</v>
      </c>
      <c r="B11" s="182" t="s">
        <v>1159</v>
      </c>
      <c r="C11" s="432" t="s">
        <v>720</v>
      </c>
      <c r="D11" s="44" t="s">
        <v>721</v>
      </c>
      <c r="E11" s="44" t="s">
        <v>98</v>
      </c>
      <c r="F11" s="44" t="s">
        <v>682</v>
      </c>
      <c r="G11" s="86">
        <v>2004</v>
      </c>
      <c r="H11" s="87"/>
      <c r="I11" s="87">
        <v>2960</v>
      </c>
      <c r="J11" s="87">
        <v>1870</v>
      </c>
      <c r="K11" s="87">
        <v>74</v>
      </c>
      <c r="L11" s="86">
        <v>9</v>
      </c>
      <c r="M11" s="198" t="s">
        <v>722</v>
      </c>
      <c r="N11" s="88" t="s">
        <v>723</v>
      </c>
      <c r="O11" s="44"/>
      <c r="P11" s="426"/>
      <c r="Q11" s="184"/>
      <c r="R11" s="185" t="s">
        <v>1158</v>
      </c>
      <c r="S11" s="178" t="s">
        <v>1373</v>
      </c>
      <c r="T11" s="178" t="s">
        <v>140</v>
      </c>
      <c r="U11" s="409" t="s">
        <v>1373</v>
      </c>
      <c r="V11" s="463" t="s">
        <v>140</v>
      </c>
      <c r="W11" s="188" t="s">
        <v>195</v>
      </c>
      <c r="X11" s="413"/>
      <c r="Y11" s="490"/>
    </row>
    <row r="12" spans="1:31" ht="34.950000000000003" customHeight="1">
      <c r="A12" s="173">
        <v>9</v>
      </c>
      <c r="B12" s="182" t="s">
        <v>430</v>
      </c>
      <c r="C12" s="432" t="s">
        <v>431</v>
      </c>
      <c r="D12" s="44" t="s">
        <v>432</v>
      </c>
      <c r="E12" s="44" t="s">
        <v>98</v>
      </c>
      <c r="F12" s="44"/>
      <c r="G12" s="86">
        <v>2009</v>
      </c>
      <c r="H12" s="273" t="s">
        <v>390</v>
      </c>
      <c r="I12" s="87">
        <v>1755</v>
      </c>
      <c r="J12" s="87">
        <v>1598</v>
      </c>
      <c r="K12" s="87">
        <v>85</v>
      </c>
      <c r="L12" s="86">
        <v>5</v>
      </c>
      <c r="M12" s="198" t="s">
        <v>433</v>
      </c>
      <c r="N12" s="88" t="s">
        <v>434</v>
      </c>
      <c r="O12" s="198">
        <v>45853</v>
      </c>
      <c r="P12" s="426">
        <v>148883</v>
      </c>
      <c r="Q12" s="184" t="s">
        <v>394</v>
      </c>
      <c r="R12" s="185" t="s">
        <v>435</v>
      </c>
      <c r="S12" s="178" t="s">
        <v>1373</v>
      </c>
      <c r="T12" s="178" t="s">
        <v>1373</v>
      </c>
      <c r="U12" s="178" t="s">
        <v>1373</v>
      </c>
      <c r="V12" s="462">
        <v>13900</v>
      </c>
      <c r="W12" s="186" t="s">
        <v>165</v>
      </c>
      <c r="X12" s="190"/>
    </row>
    <row r="13" spans="1:31" ht="34.200000000000003" customHeight="1">
      <c r="A13" s="173">
        <v>10</v>
      </c>
      <c r="B13" s="182" t="s">
        <v>436</v>
      </c>
      <c r="C13" s="432" t="s">
        <v>437</v>
      </c>
      <c r="D13" s="44" t="s">
        <v>438</v>
      </c>
      <c r="E13" s="44" t="s">
        <v>98</v>
      </c>
      <c r="F13" s="44" t="s">
        <v>439</v>
      </c>
      <c r="G13" s="86">
        <v>2009</v>
      </c>
      <c r="H13" s="87" t="s">
        <v>195</v>
      </c>
      <c r="I13" s="87">
        <v>2050</v>
      </c>
      <c r="J13" s="87">
        <v>1596</v>
      </c>
      <c r="K13" s="87">
        <v>81</v>
      </c>
      <c r="L13" s="86">
        <v>5</v>
      </c>
      <c r="M13" s="198" t="s">
        <v>440</v>
      </c>
      <c r="N13" s="88" t="s">
        <v>441</v>
      </c>
      <c r="O13" s="198" t="s">
        <v>1006</v>
      </c>
      <c r="P13" s="426">
        <v>214359</v>
      </c>
      <c r="Q13" s="184"/>
      <c r="R13" s="185" t="s">
        <v>442</v>
      </c>
      <c r="S13" s="178" t="s">
        <v>396</v>
      </c>
      <c r="T13" s="178" t="s">
        <v>140</v>
      </c>
      <c r="U13" s="178" t="s">
        <v>396</v>
      </c>
      <c r="V13" s="464" t="s">
        <v>140</v>
      </c>
      <c r="W13" s="188" t="s">
        <v>195</v>
      </c>
      <c r="X13" s="189"/>
    </row>
    <row r="14" spans="1:31" ht="36" customHeight="1">
      <c r="A14" s="181">
        <v>11</v>
      </c>
      <c r="B14" s="182" t="s">
        <v>443</v>
      </c>
      <c r="C14" s="432" t="s">
        <v>444</v>
      </c>
      <c r="D14" s="44" t="s">
        <v>445</v>
      </c>
      <c r="E14" s="44" t="s">
        <v>98</v>
      </c>
      <c r="F14" s="44" t="s">
        <v>446</v>
      </c>
      <c r="G14" s="86">
        <v>2012</v>
      </c>
      <c r="H14" s="87" t="s">
        <v>195</v>
      </c>
      <c r="I14" s="87">
        <v>1470</v>
      </c>
      <c r="J14" s="87">
        <v>1329</v>
      </c>
      <c r="K14" s="87">
        <v>73</v>
      </c>
      <c r="L14" s="86">
        <v>5</v>
      </c>
      <c r="M14" s="198" t="s">
        <v>447</v>
      </c>
      <c r="N14" s="88" t="s">
        <v>448</v>
      </c>
      <c r="O14" s="198" t="s">
        <v>1007</v>
      </c>
      <c r="P14" s="426">
        <v>91227</v>
      </c>
      <c r="Q14" s="184"/>
      <c r="R14" s="185" t="s">
        <v>442</v>
      </c>
      <c r="S14" s="178" t="s">
        <v>1373</v>
      </c>
      <c r="T14" s="178" t="s">
        <v>1373</v>
      </c>
      <c r="U14" s="178" t="s">
        <v>1373</v>
      </c>
      <c r="V14" s="462">
        <v>28800</v>
      </c>
      <c r="W14" s="186" t="s">
        <v>165</v>
      </c>
      <c r="X14" s="189"/>
    </row>
    <row r="15" spans="1:31" ht="34.950000000000003" customHeight="1">
      <c r="A15" s="173">
        <v>12</v>
      </c>
      <c r="B15" s="182" t="s">
        <v>449</v>
      </c>
      <c r="C15" s="432" t="s">
        <v>408</v>
      </c>
      <c r="D15" s="44" t="s">
        <v>450</v>
      </c>
      <c r="E15" s="44" t="s">
        <v>98</v>
      </c>
      <c r="F15" s="44" t="s">
        <v>446</v>
      </c>
      <c r="G15" s="86">
        <v>2005</v>
      </c>
      <c r="H15" s="87" t="s">
        <v>195</v>
      </c>
      <c r="I15" s="87">
        <v>1475</v>
      </c>
      <c r="J15" s="87">
        <v>1240</v>
      </c>
      <c r="K15" s="87">
        <v>59</v>
      </c>
      <c r="L15" s="86">
        <v>5</v>
      </c>
      <c r="M15" s="198" t="s">
        <v>451</v>
      </c>
      <c r="N15" s="88" t="s">
        <v>452</v>
      </c>
      <c r="O15" s="198" t="s">
        <v>1008</v>
      </c>
      <c r="P15" s="426">
        <v>314348</v>
      </c>
      <c r="Q15" s="184"/>
      <c r="R15" s="185" t="s">
        <v>442</v>
      </c>
      <c r="S15" s="178" t="s">
        <v>1373</v>
      </c>
      <c r="T15" s="178" t="s">
        <v>140</v>
      </c>
      <c r="U15" s="178" t="s">
        <v>1373</v>
      </c>
      <c r="V15" s="463" t="s">
        <v>140</v>
      </c>
      <c r="W15" s="188" t="s">
        <v>195</v>
      </c>
      <c r="X15" s="189"/>
    </row>
    <row r="16" spans="1:31" ht="34.950000000000003" customHeight="1">
      <c r="A16" s="173">
        <v>13</v>
      </c>
      <c r="B16" s="182" t="s">
        <v>453</v>
      </c>
      <c r="C16" s="432" t="s">
        <v>190</v>
      </c>
      <c r="D16" s="44" t="s">
        <v>454</v>
      </c>
      <c r="E16" s="44" t="s">
        <v>98</v>
      </c>
      <c r="F16" s="44" t="s">
        <v>439</v>
      </c>
      <c r="G16" s="86">
        <v>2003</v>
      </c>
      <c r="H16" s="87" t="s">
        <v>195</v>
      </c>
      <c r="I16" s="87">
        <v>1875</v>
      </c>
      <c r="J16" s="87">
        <v>1910</v>
      </c>
      <c r="K16" s="87">
        <v>74</v>
      </c>
      <c r="L16" s="86">
        <v>5</v>
      </c>
      <c r="M16" s="198" t="s">
        <v>455</v>
      </c>
      <c r="N16" s="88" t="s">
        <v>456</v>
      </c>
      <c r="O16" s="198" t="s">
        <v>1006</v>
      </c>
      <c r="P16" s="426">
        <v>195326</v>
      </c>
      <c r="Q16" s="184"/>
      <c r="R16" s="185" t="s">
        <v>442</v>
      </c>
      <c r="S16" s="178" t="s">
        <v>1373</v>
      </c>
      <c r="T16" s="178" t="s">
        <v>140</v>
      </c>
      <c r="U16" s="178" t="s">
        <v>1373</v>
      </c>
      <c r="V16" s="463" t="s">
        <v>140</v>
      </c>
      <c r="W16" s="188" t="s">
        <v>195</v>
      </c>
      <c r="X16" s="189"/>
    </row>
    <row r="17" spans="1:24" ht="34.950000000000003" customHeight="1">
      <c r="A17" s="181">
        <v>14</v>
      </c>
      <c r="B17" s="182" t="s">
        <v>457</v>
      </c>
      <c r="C17" s="432" t="s">
        <v>458</v>
      </c>
      <c r="D17" s="44" t="s">
        <v>459</v>
      </c>
      <c r="E17" s="44" t="s">
        <v>192</v>
      </c>
      <c r="F17" s="44" t="s">
        <v>439</v>
      </c>
      <c r="G17" s="86">
        <v>1993</v>
      </c>
      <c r="H17" s="87">
        <v>500</v>
      </c>
      <c r="I17" s="87">
        <v>750</v>
      </c>
      <c r="J17" s="87" t="s">
        <v>195</v>
      </c>
      <c r="K17" s="87" t="s">
        <v>195</v>
      </c>
      <c r="L17" s="86">
        <v>0</v>
      </c>
      <c r="M17" s="198" t="s">
        <v>460</v>
      </c>
      <c r="N17" s="88" t="s">
        <v>461</v>
      </c>
      <c r="O17" s="198" t="s">
        <v>980</v>
      </c>
      <c r="P17" s="426" t="s">
        <v>195</v>
      </c>
      <c r="Q17" s="184"/>
      <c r="R17" s="185" t="s">
        <v>442</v>
      </c>
      <c r="S17" s="178" t="s">
        <v>1373</v>
      </c>
      <c r="T17" s="178" t="s">
        <v>140</v>
      </c>
      <c r="U17" s="178" t="s">
        <v>140</v>
      </c>
      <c r="V17" s="463" t="s">
        <v>140</v>
      </c>
      <c r="W17" s="188" t="s">
        <v>195</v>
      </c>
      <c r="X17" s="189"/>
    </row>
    <row r="18" spans="1:24" ht="34.950000000000003" customHeight="1">
      <c r="A18" s="173">
        <v>15</v>
      </c>
      <c r="B18" s="182" t="s">
        <v>462</v>
      </c>
      <c r="C18" s="432" t="s">
        <v>463</v>
      </c>
      <c r="D18" s="44" t="s">
        <v>464</v>
      </c>
      <c r="E18" s="39" t="s">
        <v>182</v>
      </c>
      <c r="F18" s="44" t="s">
        <v>446</v>
      </c>
      <c r="G18" s="86">
        <v>1987</v>
      </c>
      <c r="H18" s="87" t="s">
        <v>195</v>
      </c>
      <c r="I18" s="87">
        <v>4840</v>
      </c>
      <c r="J18" s="87">
        <v>2697</v>
      </c>
      <c r="K18" s="87" t="s">
        <v>195</v>
      </c>
      <c r="L18" s="86">
        <v>1</v>
      </c>
      <c r="M18" s="198" t="s">
        <v>465</v>
      </c>
      <c r="N18" s="88" t="s">
        <v>466</v>
      </c>
      <c r="O18" s="198" t="s">
        <v>1009</v>
      </c>
      <c r="P18" s="426">
        <v>1803</v>
      </c>
      <c r="Q18" s="184"/>
      <c r="R18" s="185" t="s">
        <v>442</v>
      </c>
      <c r="S18" s="178" t="s">
        <v>1373</v>
      </c>
      <c r="T18" s="178" t="s">
        <v>140</v>
      </c>
      <c r="U18" s="178" t="s">
        <v>396</v>
      </c>
      <c r="V18" s="463" t="s">
        <v>140</v>
      </c>
      <c r="W18" s="188" t="s">
        <v>195</v>
      </c>
      <c r="X18" s="189"/>
    </row>
    <row r="19" spans="1:24" ht="34.950000000000003" customHeight="1">
      <c r="A19" s="173">
        <v>16</v>
      </c>
      <c r="B19" s="182" t="s">
        <v>467</v>
      </c>
      <c r="C19" s="432" t="s">
        <v>145</v>
      </c>
      <c r="D19" s="44" t="s">
        <v>468</v>
      </c>
      <c r="E19" s="39" t="s">
        <v>182</v>
      </c>
      <c r="F19" s="44" t="s">
        <v>439</v>
      </c>
      <c r="G19" s="86">
        <v>1993</v>
      </c>
      <c r="H19" s="87" t="s">
        <v>195</v>
      </c>
      <c r="I19" s="87" t="s">
        <v>195</v>
      </c>
      <c r="J19" s="87">
        <v>2502</v>
      </c>
      <c r="K19" s="87">
        <v>35</v>
      </c>
      <c r="L19" s="86">
        <v>1</v>
      </c>
      <c r="M19" s="198" t="s">
        <v>469</v>
      </c>
      <c r="N19" s="88" t="s">
        <v>470</v>
      </c>
      <c r="O19" s="198" t="s">
        <v>1010</v>
      </c>
      <c r="P19" s="426">
        <v>6119</v>
      </c>
      <c r="Q19" s="184"/>
      <c r="R19" s="185" t="s">
        <v>442</v>
      </c>
      <c r="S19" s="178" t="s">
        <v>1373</v>
      </c>
      <c r="T19" s="178" t="s">
        <v>140</v>
      </c>
      <c r="U19" s="178" t="s">
        <v>396</v>
      </c>
      <c r="V19" s="463" t="s">
        <v>140</v>
      </c>
      <c r="W19" s="188" t="s">
        <v>195</v>
      </c>
      <c r="X19" s="189"/>
    </row>
    <row r="20" spans="1:24" ht="34.950000000000003" customHeight="1">
      <c r="A20" s="181">
        <v>17</v>
      </c>
      <c r="B20" s="182" t="s">
        <v>471</v>
      </c>
      <c r="C20" s="432" t="s">
        <v>191</v>
      </c>
      <c r="D20" s="44" t="s">
        <v>472</v>
      </c>
      <c r="E20" s="44" t="s">
        <v>187</v>
      </c>
      <c r="F20" s="44" t="s">
        <v>439</v>
      </c>
      <c r="G20" s="86">
        <v>1969</v>
      </c>
      <c r="H20" s="87" t="s">
        <v>195</v>
      </c>
      <c r="I20" s="87">
        <v>5050</v>
      </c>
      <c r="J20" s="87" t="s">
        <v>195</v>
      </c>
      <c r="K20" s="87" t="s">
        <v>195</v>
      </c>
      <c r="L20" s="86">
        <v>0</v>
      </c>
      <c r="M20" s="198" t="s">
        <v>473</v>
      </c>
      <c r="N20" s="88" t="s">
        <v>474</v>
      </c>
      <c r="O20" s="198" t="s">
        <v>1011</v>
      </c>
      <c r="P20" s="426" t="s">
        <v>195</v>
      </c>
      <c r="Q20" s="184"/>
      <c r="R20" s="185" t="s">
        <v>442</v>
      </c>
      <c r="S20" s="178" t="s">
        <v>1373</v>
      </c>
      <c r="T20" s="178" t="s">
        <v>140</v>
      </c>
      <c r="U20" s="178" t="s">
        <v>140</v>
      </c>
      <c r="V20" s="463" t="s">
        <v>140</v>
      </c>
      <c r="W20" s="188" t="s">
        <v>195</v>
      </c>
      <c r="X20" s="189"/>
    </row>
    <row r="21" spans="1:24" ht="34.950000000000003" customHeight="1">
      <c r="A21" s="173">
        <v>18</v>
      </c>
      <c r="B21" s="182" t="s">
        <v>475</v>
      </c>
      <c r="C21" s="432" t="s">
        <v>191</v>
      </c>
      <c r="D21" s="44" t="s">
        <v>476</v>
      </c>
      <c r="E21" s="44" t="s">
        <v>187</v>
      </c>
      <c r="F21" s="44" t="s">
        <v>446</v>
      </c>
      <c r="G21" s="86">
        <v>1976</v>
      </c>
      <c r="H21" s="87" t="s">
        <v>195</v>
      </c>
      <c r="I21" s="87">
        <v>6300</v>
      </c>
      <c r="J21" s="87" t="s">
        <v>195</v>
      </c>
      <c r="K21" s="87" t="s">
        <v>195</v>
      </c>
      <c r="L21" s="86">
        <v>0</v>
      </c>
      <c r="M21" s="198" t="s">
        <v>477</v>
      </c>
      <c r="N21" s="88" t="s">
        <v>478</v>
      </c>
      <c r="O21" s="198" t="s">
        <v>1011</v>
      </c>
      <c r="P21" s="426" t="s">
        <v>195</v>
      </c>
      <c r="Q21" s="184"/>
      <c r="R21" s="185" t="s">
        <v>442</v>
      </c>
      <c r="S21" s="178" t="s">
        <v>1373</v>
      </c>
      <c r="T21" s="178" t="s">
        <v>140</v>
      </c>
      <c r="U21" s="178" t="s">
        <v>140</v>
      </c>
      <c r="V21" s="463" t="s">
        <v>140</v>
      </c>
      <c r="W21" s="188" t="s">
        <v>195</v>
      </c>
      <c r="X21" s="189"/>
    </row>
    <row r="22" spans="1:24" ht="34.950000000000003" customHeight="1">
      <c r="A22" s="173">
        <v>19</v>
      </c>
      <c r="B22" s="182" t="s">
        <v>188</v>
      </c>
      <c r="C22" s="432" t="s">
        <v>479</v>
      </c>
      <c r="D22" s="44" t="s">
        <v>480</v>
      </c>
      <c r="E22" s="44" t="s">
        <v>481</v>
      </c>
      <c r="F22" s="44" t="s">
        <v>439</v>
      </c>
      <c r="G22" s="86">
        <v>1997</v>
      </c>
      <c r="H22" s="87"/>
      <c r="I22" s="87"/>
      <c r="J22" s="87"/>
      <c r="K22" s="87"/>
      <c r="L22" s="86">
        <v>1</v>
      </c>
      <c r="M22" s="198"/>
      <c r="N22" s="22" t="s">
        <v>482</v>
      </c>
      <c r="O22" s="198"/>
      <c r="P22" s="426"/>
      <c r="Q22" s="184"/>
      <c r="R22" s="185" t="s">
        <v>442</v>
      </c>
      <c r="S22" s="178" t="s">
        <v>1373</v>
      </c>
      <c r="T22" s="178" t="s">
        <v>140</v>
      </c>
      <c r="U22" s="178" t="s">
        <v>1373</v>
      </c>
      <c r="V22" s="463" t="s">
        <v>140</v>
      </c>
      <c r="W22" s="188"/>
      <c r="X22" s="189"/>
    </row>
    <row r="23" spans="1:24" ht="34.950000000000003" customHeight="1">
      <c r="A23" s="181">
        <v>20</v>
      </c>
      <c r="B23" s="182" t="s">
        <v>483</v>
      </c>
      <c r="C23" s="432" t="s">
        <v>194</v>
      </c>
      <c r="D23" s="44" t="s">
        <v>484</v>
      </c>
      <c r="E23" s="44" t="s">
        <v>98</v>
      </c>
      <c r="F23" s="419"/>
      <c r="G23" s="86">
        <v>1983</v>
      </c>
      <c r="H23" s="87"/>
      <c r="I23" s="87"/>
      <c r="J23" s="87">
        <v>2276</v>
      </c>
      <c r="K23" s="148"/>
      <c r="L23" s="86">
        <v>5</v>
      </c>
      <c r="M23" s="198">
        <v>30669</v>
      </c>
      <c r="N23" s="88" t="s">
        <v>485</v>
      </c>
      <c r="O23" s="198" t="s">
        <v>1006</v>
      </c>
      <c r="P23" s="426">
        <v>148267</v>
      </c>
      <c r="Q23" s="184"/>
      <c r="R23" s="185" t="s">
        <v>442</v>
      </c>
      <c r="S23" s="178" t="s">
        <v>1373</v>
      </c>
      <c r="T23" s="178" t="s">
        <v>140</v>
      </c>
      <c r="U23" s="178" t="s">
        <v>1373</v>
      </c>
      <c r="V23" s="463" t="s">
        <v>140</v>
      </c>
      <c r="W23" s="192" t="s">
        <v>195</v>
      </c>
      <c r="X23" s="193" t="s">
        <v>195</v>
      </c>
    </row>
    <row r="24" spans="1:24" ht="34.950000000000003" customHeight="1">
      <c r="A24" s="173">
        <v>21</v>
      </c>
      <c r="B24" s="194" t="s">
        <v>188</v>
      </c>
      <c r="C24" s="436" t="s">
        <v>486</v>
      </c>
      <c r="D24" s="44" t="s">
        <v>487</v>
      </c>
      <c r="E24" s="44" t="s">
        <v>481</v>
      </c>
      <c r="F24" s="44" t="s">
        <v>439</v>
      </c>
      <c r="G24" s="86">
        <v>2021</v>
      </c>
      <c r="H24" s="87"/>
      <c r="I24" s="87"/>
      <c r="J24" s="87"/>
      <c r="K24" s="148"/>
      <c r="L24" s="86">
        <v>1</v>
      </c>
      <c r="M24" s="195"/>
      <c r="N24" s="196" t="s">
        <v>488</v>
      </c>
      <c r="O24" s="198"/>
      <c r="P24" s="426" t="s">
        <v>195</v>
      </c>
      <c r="Q24" s="44"/>
      <c r="R24" s="185" t="s">
        <v>442</v>
      </c>
      <c r="S24" s="178" t="s">
        <v>1373</v>
      </c>
      <c r="T24" s="178" t="s">
        <v>140</v>
      </c>
      <c r="U24" s="178" t="s">
        <v>1373</v>
      </c>
      <c r="V24" s="463" t="s">
        <v>140</v>
      </c>
      <c r="W24" s="192"/>
      <c r="X24" s="193"/>
    </row>
    <row r="25" spans="1:24" ht="34.950000000000003" customHeight="1">
      <c r="A25" s="173">
        <v>22</v>
      </c>
      <c r="B25" s="197" t="s">
        <v>489</v>
      </c>
      <c r="C25" s="436" t="s">
        <v>490</v>
      </c>
      <c r="D25" s="44" t="s">
        <v>491</v>
      </c>
      <c r="E25" s="39" t="s">
        <v>182</v>
      </c>
      <c r="F25" s="44" t="s">
        <v>439</v>
      </c>
      <c r="G25" s="86"/>
      <c r="H25" s="87"/>
      <c r="I25" s="87"/>
      <c r="J25" s="87">
        <v>4485</v>
      </c>
      <c r="K25" s="87">
        <v>67</v>
      </c>
      <c r="L25" s="86">
        <v>2</v>
      </c>
      <c r="M25" s="198">
        <v>44592</v>
      </c>
      <c r="N25" s="127" t="s">
        <v>492</v>
      </c>
      <c r="O25" s="198" t="s">
        <v>1012</v>
      </c>
      <c r="P25" s="426">
        <v>74</v>
      </c>
      <c r="Q25" s="44"/>
      <c r="R25" s="185" t="s">
        <v>442</v>
      </c>
      <c r="S25" s="178" t="s">
        <v>1373</v>
      </c>
      <c r="T25" s="178" t="s">
        <v>1373</v>
      </c>
      <c r="U25" s="178" t="s">
        <v>1373</v>
      </c>
      <c r="V25" s="462">
        <v>228165</v>
      </c>
      <c r="W25" s="199" t="s">
        <v>165</v>
      </c>
      <c r="X25" s="193"/>
    </row>
    <row r="26" spans="1:24" ht="34.950000000000003" customHeight="1">
      <c r="A26" s="181">
        <v>23</v>
      </c>
      <c r="B26" s="197" t="s">
        <v>493</v>
      </c>
      <c r="C26" s="436" t="s">
        <v>490</v>
      </c>
      <c r="D26" s="44" t="s">
        <v>491</v>
      </c>
      <c r="E26" s="39" t="s">
        <v>182</v>
      </c>
      <c r="F26" s="44" t="s">
        <v>446</v>
      </c>
      <c r="G26" s="86"/>
      <c r="H26" s="87"/>
      <c r="I26" s="87"/>
      <c r="J26" s="87">
        <v>4485</v>
      </c>
      <c r="K26" s="87">
        <v>67</v>
      </c>
      <c r="L26" s="86">
        <v>2</v>
      </c>
      <c r="M26" s="198">
        <v>44592</v>
      </c>
      <c r="N26" s="127" t="s">
        <v>494</v>
      </c>
      <c r="O26" s="198" t="s">
        <v>1013</v>
      </c>
      <c r="P26" s="426">
        <v>53</v>
      </c>
      <c r="Q26" s="44"/>
      <c r="R26" s="185" t="s">
        <v>442</v>
      </c>
      <c r="S26" s="178" t="s">
        <v>1373</v>
      </c>
      <c r="T26" s="178" t="s">
        <v>1373</v>
      </c>
      <c r="U26" s="178" t="s">
        <v>1373</v>
      </c>
      <c r="V26" s="462">
        <v>228165</v>
      </c>
      <c r="W26" s="199" t="s">
        <v>165</v>
      </c>
      <c r="X26" s="193"/>
    </row>
    <row r="27" spans="1:24" ht="34.950000000000003" customHeight="1">
      <c r="A27" s="173">
        <v>24</v>
      </c>
      <c r="B27" s="197" t="s">
        <v>495</v>
      </c>
      <c r="C27" s="436" t="s">
        <v>496</v>
      </c>
      <c r="D27" s="44" t="s">
        <v>497</v>
      </c>
      <c r="E27" s="44" t="s">
        <v>187</v>
      </c>
      <c r="F27" s="44" t="s">
        <v>446</v>
      </c>
      <c r="G27" s="86"/>
      <c r="H27" s="87">
        <v>5000</v>
      </c>
      <c r="I27" s="87">
        <v>6900</v>
      </c>
      <c r="J27" s="87"/>
      <c r="K27" s="148"/>
      <c r="L27" s="86">
        <v>0</v>
      </c>
      <c r="M27" s="198">
        <v>44592</v>
      </c>
      <c r="N27" s="127" t="s">
        <v>498</v>
      </c>
      <c r="O27" s="198" t="s">
        <v>1013</v>
      </c>
      <c r="P27" s="426" t="s">
        <v>195</v>
      </c>
      <c r="Q27" s="44"/>
      <c r="R27" s="185" t="s">
        <v>442</v>
      </c>
      <c r="S27" s="178" t="s">
        <v>1373</v>
      </c>
      <c r="T27" s="463" t="s">
        <v>140</v>
      </c>
      <c r="U27" s="178" t="s">
        <v>140</v>
      </c>
      <c r="V27" s="463" t="s">
        <v>140</v>
      </c>
      <c r="W27" s="192" t="s">
        <v>195</v>
      </c>
      <c r="X27" s="193"/>
    </row>
    <row r="28" spans="1:24" ht="36.6" customHeight="1">
      <c r="A28" s="173">
        <v>25</v>
      </c>
      <c r="B28" s="437" t="s">
        <v>1004</v>
      </c>
      <c r="C28" s="440" t="s">
        <v>877</v>
      </c>
      <c r="D28" s="441" t="s">
        <v>878</v>
      </c>
      <c r="E28" s="442"/>
      <c r="F28" s="210" t="s">
        <v>439</v>
      </c>
      <c r="G28" s="443">
        <v>2008</v>
      </c>
      <c r="H28" s="444"/>
      <c r="I28" s="420">
        <v>323</v>
      </c>
      <c r="J28" s="445" t="s">
        <v>879</v>
      </c>
      <c r="K28" s="446">
        <v>11</v>
      </c>
      <c r="L28" s="420">
        <v>2</v>
      </c>
      <c r="M28" s="447">
        <v>39647</v>
      </c>
      <c r="N28" s="448" t="s">
        <v>880</v>
      </c>
      <c r="O28" s="195" t="s">
        <v>1005</v>
      </c>
      <c r="P28" s="449">
        <v>14497</v>
      </c>
      <c r="Q28" s="450"/>
      <c r="R28" s="185" t="s">
        <v>442</v>
      </c>
      <c r="S28" s="178" t="s">
        <v>1373</v>
      </c>
      <c r="T28" s="439" t="s">
        <v>140</v>
      </c>
      <c r="U28" s="178" t="s">
        <v>1373</v>
      </c>
      <c r="V28" s="463" t="s">
        <v>140</v>
      </c>
      <c r="W28" s="192"/>
      <c r="X28" s="193"/>
    </row>
    <row r="29" spans="1:24" ht="46.8" customHeight="1">
      <c r="A29" s="181">
        <v>26</v>
      </c>
      <c r="B29" s="437" t="s">
        <v>1392</v>
      </c>
      <c r="C29" s="201" t="s">
        <v>500</v>
      </c>
      <c r="D29" s="44" t="s">
        <v>1381</v>
      </c>
      <c r="E29" s="44" t="s">
        <v>1382</v>
      </c>
      <c r="F29" s="44"/>
      <c r="G29" s="86">
        <v>2022</v>
      </c>
      <c r="H29" s="87">
        <v>982</v>
      </c>
      <c r="I29" s="87">
        <v>3500</v>
      </c>
      <c r="J29" s="87">
        <v>2299</v>
      </c>
      <c r="K29" s="87">
        <v>107</v>
      </c>
      <c r="L29" s="86">
        <v>6</v>
      </c>
      <c r="M29" s="421">
        <v>44635</v>
      </c>
      <c r="N29" s="88" t="s">
        <v>1380</v>
      </c>
      <c r="O29" s="198">
        <v>45731</v>
      </c>
      <c r="P29" s="426"/>
      <c r="Q29" s="276"/>
      <c r="R29" s="185" t="s">
        <v>505</v>
      </c>
      <c r="S29" s="178" t="s">
        <v>1373</v>
      </c>
      <c r="T29" s="178" t="s">
        <v>1373</v>
      </c>
      <c r="U29" s="178" t="s">
        <v>1373</v>
      </c>
      <c r="V29" s="462">
        <v>158670</v>
      </c>
      <c r="W29" s="186" t="s">
        <v>165</v>
      </c>
      <c r="X29" s="193"/>
    </row>
    <row r="30" spans="1:24" ht="30" customHeight="1">
      <c r="A30" s="173">
        <v>27</v>
      </c>
      <c r="B30" s="200" t="s">
        <v>499</v>
      </c>
      <c r="C30" s="201" t="s">
        <v>500</v>
      </c>
      <c r="D30" s="39" t="s">
        <v>501</v>
      </c>
      <c r="E30" s="39" t="s">
        <v>98</v>
      </c>
      <c r="F30" s="44"/>
      <c r="G30" s="86">
        <v>2008</v>
      </c>
      <c r="H30" s="87" t="s">
        <v>195</v>
      </c>
      <c r="I30" s="87">
        <v>3070</v>
      </c>
      <c r="J30" s="87">
        <v>2464</v>
      </c>
      <c r="K30" s="87">
        <v>107</v>
      </c>
      <c r="L30" s="86">
        <v>9</v>
      </c>
      <c r="M30" s="198" t="s">
        <v>502</v>
      </c>
      <c r="N30" s="39" t="s">
        <v>503</v>
      </c>
      <c r="O30" s="198" t="s">
        <v>1317</v>
      </c>
      <c r="P30" s="426">
        <v>125752</v>
      </c>
      <c r="Q30" s="184" t="s">
        <v>504</v>
      </c>
      <c r="R30" s="185" t="s">
        <v>505</v>
      </c>
      <c r="S30" s="178" t="s">
        <v>1373</v>
      </c>
      <c r="T30" s="178" t="s">
        <v>1373</v>
      </c>
      <c r="U30" s="178" t="s">
        <v>1373</v>
      </c>
      <c r="V30" s="462">
        <v>25700</v>
      </c>
      <c r="W30" s="186" t="s">
        <v>165</v>
      </c>
      <c r="X30" s="189"/>
    </row>
    <row r="31" spans="1:24" ht="30" customHeight="1">
      <c r="A31" s="173">
        <v>28</v>
      </c>
      <c r="B31" s="202" t="s">
        <v>506</v>
      </c>
      <c r="C31" s="183" t="s">
        <v>507</v>
      </c>
      <c r="D31" s="44" t="s">
        <v>508</v>
      </c>
      <c r="E31" s="39" t="s">
        <v>98</v>
      </c>
      <c r="F31" s="44"/>
      <c r="G31" s="86">
        <v>2007</v>
      </c>
      <c r="H31" s="87" t="s">
        <v>195</v>
      </c>
      <c r="I31" s="87">
        <v>1610</v>
      </c>
      <c r="J31" s="87">
        <v>1364</v>
      </c>
      <c r="K31" s="87">
        <v>66</v>
      </c>
      <c r="L31" s="86">
        <v>5</v>
      </c>
      <c r="M31" s="198" t="s">
        <v>509</v>
      </c>
      <c r="N31" s="39" t="s">
        <v>510</v>
      </c>
      <c r="O31" s="198">
        <v>45617</v>
      </c>
      <c r="P31" s="426">
        <v>225119</v>
      </c>
      <c r="Q31" s="184"/>
      <c r="R31" s="185" t="s">
        <v>505</v>
      </c>
      <c r="S31" s="178" t="s">
        <v>1373</v>
      </c>
      <c r="T31" s="178" t="s">
        <v>1373</v>
      </c>
      <c r="U31" s="178" t="s">
        <v>1373</v>
      </c>
      <c r="V31" s="462">
        <v>10700</v>
      </c>
      <c r="W31" s="186" t="s">
        <v>165</v>
      </c>
      <c r="X31" s="189"/>
    </row>
    <row r="32" spans="1:24" ht="30" customHeight="1">
      <c r="A32" s="181">
        <v>29</v>
      </c>
      <c r="B32" s="203" t="s">
        <v>511</v>
      </c>
      <c r="C32" s="204" t="s">
        <v>512</v>
      </c>
      <c r="D32" s="205" t="s">
        <v>432</v>
      </c>
      <c r="E32" s="44" t="s">
        <v>98</v>
      </c>
      <c r="F32" s="44" t="s">
        <v>513</v>
      </c>
      <c r="G32" s="103" t="s">
        <v>514</v>
      </c>
      <c r="H32" s="206"/>
      <c r="I32" s="87">
        <v>1860</v>
      </c>
      <c r="J32" s="87">
        <v>1598</v>
      </c>
      <c r="K32" s="87">
        <v>77</v>
      </c>
      <c r="L32" s="86">
        <v>5</v>
      </c>
      <c r="M32" s="198">
        <v>38718</v>
      </c>
      <c r="N32" s="88" t="s">
        <v>515</v>
      </c>
      <c r="O32" s="427">
        <v>45745</v>
      </c>
      <c r="P32" s="426">
        <v>207956</v>
      </c>
      <c r="Q32" s="198" t="s">
        <v>516</v>
      </c>
      <c r="R32" s="185" t="s">
        <v>505</v>
      </c>
      <c r="S32" s="178" t="s">
        <v>1373</v>
      </c>
      <c r="T32" s="178" t="s">
        <v>1373</v>
      </c>
      <c r="U32" s="178" t="s">
        <v>1373</v>
      </c>
      <c r="V32" s="462">
        <v>5000</v>
      </c>
      <c r="W32" s="186" t="s">
        <v>165</v>
      </c>
      <c r="X32" s="189"/>
    </row>
    <row r="33" spans="1:24" ht="30" customHeight="1">
      <c r="A33" s="173">
        <v>30</v>
      </c>
      <c r="B33" s="202" t="s">
        <v>517</v>
      </c>
      <c r="C33" s="183" t="s">
        <v>518</v>
      </c>
      <c r="D33" s="44" t="s">
        <v>519</v>
      </c>
      <c r="E33" s="39" t="s">
        <v>98</v>
      </c>
      <c r="F33" s="44"/>
      <c r="G33" s="86">
        <v>2014</v>
      </c>
      <c r="H33" s="87" t="s">
        <v>195</v>
      </c>
      <c r="I33" s="87">
        <v>1570</v>
      </c>
      <c r="J33" s="87">
        <v>1198</v>
      </c>
      <c r="K33" s="87">
        <v>72</v>
      </c>
      <c r="L33" s="86">
        <v>5</v>
      </c>
      <c r="M33" s="198" t="s">
        <v>520</v>
      </c>
      <c r="N33" s="39" t="s">
        <v>521</v>
      </c>
      <c r="O33" s="198" t="s">
        <v>1318</v>
      </c>
      <c r="P33" s="426">
        <v>256709</v>
      </c>
      <c r="Q33" s="184" t="s">
        <v>504</v>
      </c>
      <c r="R33" s="185" t="s">
        <v>505</v>
      </c>
      <c r="S33" s="178" t="s">
        <v>1373</v>
      </c>
      <c r="T33" s="178" t="s">
        <v>1373</v>
      </c>
      <c r="U33" s="178" t="s">
        <v>1373</v>
      </c>
      <c r="V33" s="462">
        <v>20500</v>
      </c>
      <c r="W33" s="186" t="s">
        <v>165</v>
      </c>
      <c r="X33" s="189"/>
    </row>
    <row r="34" spans="1:24" ht="30" customHeight="1">
      <c r="A34" s="173">
        <v>31</v>
      </c>
      <c r="B34" s="202" t="s">
        <v>522</v>
      </c>
      <c r="C34" s="183" t="s">
        <v>518</v>
      </c>
      <c r="D34" s="44" t="s">
        <v>523</v>
      </c>
      <c r="E34" s="39" t="s">
        <v>98</v>
      </c>
      <c r="F34" s="44"/>
      <c r="G34" s="86">
        <v>2009</v>
      </c>
      <c r="H34" s="87" t="s">
        <v>195</v>
      </c>
      <c r="I34" s="87">
        <v>1546</v>
      </c>
      <c r="J34" s="87">
        <v>1386</v>
      </c>
      <c r="K34" s="87">
        <v>65</v>
      </c>
      <c r="L34" s="86">
        <v>5</v>
      </c>
      <c r="M34" s="198" t="s">
        <v>524</v>
      </c>
      <c r="N34" s="39" t="s">
        <v>525</v>
      </c>
      <c r="O34" s="198" t="s">
        <v>1319</v>
      </c>
      <c r="P34" s="426">
        <v>357060</v>
      </c>
      <c r="Q34" s="184" t="s">
        <v>504</v>
      </c>
      <c r="R34" s="185" t="s">
        <v>505</v>
      </c>
      <c r="S34" s="178" t="s">
        <v>1373</v>
      </c>
      <c r="T34" s="178" t="s">
        <v>1373</v>
      </c>
      <c r="U34" s="178" t="s">
        <v>1373</v>
      </c>
      <c r="V34" s="462">
        <v>10900</v>
      </c>
      <c r="W34" s="186" t="s">
        <v>165</v>
      </c>
      <c r="X34" s="189"/>
    </row>
    <row r="35" spans="1:24" ht="30" customHeight="1">
      <c r="A35" s="181">
        <v>32</v>
      </c>
      <c r="B35" s="202" t="s">
        <v>526</v>
      </c>
      <c r="C35" s="183" t="s">
        <v>518</v>
      </c>
      <c r="D35" s="44" t="s">
        <v>523</v>
      </c>
      <c r="E35" s="39" t="s">
        <v>98</v>
      </c>
      <c r="F35" s="44"/>
      <c r="G35" s="86">
        <v>2010</v>
      </c>
      <c r="H35" s="87" t="s">
        <v>195</v>
      </c>
      <c r="I35" s="87">
        <v>1546</v>
      </c>
      <c r="J35" s="87">
        <v>1386</v>
      </c>
      <c r="K35" s="87">
        <v>65</v>
      </c>
      <c r="L35" s="86">
        <v>5</v>
      </c>
      <c r="M35" s="198" t="s">
        <v>527</v>
      </c>
      <c r="N35" s="39" t="s">
        <v>528</v>
      </c>
      <c r="O35" s="198" t="s">
        <v>1320</v>
      </c>
      <c r="P35" s="426">
        <v>486686</v>
      </c>
      <c r="Q35" s="184" t="s">
        <v>504</v>
      </c>
      <c r="R35" s="185" t="s">
        <v>505</v>
      </c>
      <c r="S35" s="178" t="s">
        <v>1373</v>
      </c>
      <c r="T35" s="178" t="s">
        <v>1373</v>
      </c>
      <c r="U35" s="178" t="s">
        <v>1373</v>
      </c>
      <c r="V35" s="462">
        <v>9000</v>
      </c>
      <c r="W35" s="186" t="s">
        <v>165</v>
      </c>
      <c r="X35" s="189"/>
    </row>
    <row r="36" spans="1:24" ht="30" customHeight="1">
      <c r="A36" s="173">
        <v>33</v>
      </c>
      <c r="B36" s="207" t="s">
        <v>529</v>
      </c>
      <c r="C36" s="183" t="s">
        <v>518</v>
      </c>
      <c r="D36" s="44" t="s">
        <v>523</v>
      </c>
      <c r="E36" s="39" t="s">
        <v>98</v>
      </c>
      <c r="F36" s="44"/>
      <c r="G36" s="86">
        <v>2009</v>
      </c>
      <c r="H36" s="87" t="s">
        <v>195</v>
      </c>
      <c r="I36" s="87">
        <v>1546</v>
      </c>
      <c r="J36" s="87">
        <v>1386</v>
      </c>
      <c r="K36" s="87">
        <v>65</v>
      </c>
      <c r="L36" s="86">
        <v>5</v>
      </c>
      <c r="M36" s="198" t="s">
        <v>530</v>
      </c>
      <c r="N36" s="39" t="s">
        <v>531</v>
      </c>
      <c r="O36" s="198" t="s">
        <v>1321</v>
      </c>
      <c r="P36" s="426">
        <v>178169</v>
      </c>
      <c r="Q36" s="184"/>
      <c r="R36" s="185" t="s">
        <v>505</v>
      </c>
      <c r="S36" s="178" t="s">
        <v>1373</v>
      </c>
      <c r="T36" s="178" t="s">
        <v>1373</v>
      </c>
      <c r="U36" s="178" t="s">
        <v>1373</v>
      </c>
      <c r="V36" s="462">
        <v>13900</v>
      </c>
      <c r="W36" s="186" t="s">
        <v>165</v>
      </c>
      <c r="X36" s="189"/>
    </row>
    <row r="37" spans="1:24" ht="30" customHeight="1">
      <c r="A37" s="173">
        <v>34</v>
      </c>
      <c r="B37" s="202" t="s">
        <v>532</v>
      </c>
      <c r="C37" s="183" t="s">
        <v>518</v>
      </c>
      <c r="D37" s="44" t="s">
        <v>533</v>
      </c>
      <c r="E37" s="39" t="s">
        <v>98</v>
      </c>
      <c r="F37" s="44"/>
      <c r="G37" s="86">
        <v>2008</v>
      </c>
      <c r="H37" s="87" t="s">
        <v>195</v>
      </c>
      <c r="I37" s="87">
        <v>2170</v>
      </c>
      <c r="J37" s="87">
        <v>1995</v>
      </c>
      <c r="K37" s="87">
        <v>127</v>
      </c>
      <c r="L37" s="86">
        <v>5</v>
      </c>
      <c r="M37" s="198" t="s">
        <v>534</v>
      </c>
      <c r="N37" s="39" t="s">
        <v>535</v>
      </c>
      <c r="O37" s="198" t="s">
        <v>1322</v>
      </c>
      <c r="P37" s="426">
        <v>326170</v>
      </c>
      <c r="Q37" s="184"/>
      <c r="R37" s="185" t="s">
        <v>505</v>
      </c>
      <c r="S37" s="178" t="s">
        <v>1373</v>
      </c>
      <c r="T37" s="178" t="s">
        <v>1373</v>
      </c>
      <c r="U37" s="178" t="s">
        <v>1373</v>
      </c>
      <c r="V37" s="462">
        <v>22000</v>
      </c>
      <c r="W37" s="186" t="s">
        <v>165</v>
      </c>
      <c r="X37" s="189"/>
    </row>
    <row r="38" spans="1:24" ht="30" customHeight="1">
      <c r="A38" s="181">
        <v>35</v>
      </c>
      <c r="B38" s="202" t="s">
        <v>536</v>
      </c>
      <c r="C38" s="201" t="s">
        <v>537</v>
      </c>
      <c r="D38" s="44" t="s">
        <v>538</v>
      </c>
      <c r="E38" s="44" t="s">
        <v>99</v>
      </c>
      <c r="F38" s="44"/>
      <c r="G38" s="86">
        <v>2012</v>
      </c>
      <c r="H38" s="87">
        <v>1290</v>
      </c>
      <c r="I38" s="87">
        <v>3490</v>
      </c>
      <c r="J38" s="87">
        <v>1968</v>
      </c>
      <c r="K38" s="87">
        <v>120</v>
      </c>
      <c r="L38" s="86">
        <v>7</v>
      </c>
      <c r="M38" s="198" t="s">
        <v>539</v>
      </c>
      <c r="N38" s="39" t="s">
        <v>540</v>
      </c>
      <c r="O38" s="198" t="s">
        <v>1323</v>
      </c>
      <c r="P38" s="426">
        <v>196199</v>
      </c>
      <c r="Q38" s="184" t="s">
        <v>504</v>
      </c>
      <c r="R38" s="185" t="s">
        <v>505</v>
      </c>
      <c r="S38" s="178" t="s">
        <v>1373</v>
      </c>
      <c r="T38" s="178" t="s">
        <v>1373</v>
      </c>
      <c r="U38" s="178" t="s">
        <v>1373</v>
      </c>
      <c r="V38" s="462">
        <v>65700</v>
      </c>
      <c r="W38" s="186" t="s">
        <v>165</v>
      </c>
      <c r="X38" s="189"/>
    </row>
    <row r="39" spans="1:24" ht="30" customHeight="1">
      <c r="A39" s="173">
        <v>36</v>
      </c>
      <c r="B39" s="202" t="s">
        <v>541</v>
      </c>
      <c r="C39" s="201" t="s">
        <v>537</v>
      </c>
      <c r="D39" s="44" t="s">
        <v>538</v>
      </c>
      <c r="E39" s="44" t="s">
        <v>99</v>
      </c>
      <c r="F39" s="44"/>
      <c r="G39" s="86">
        <v>2013</v>
      </c>
      <c r="H39" s="87">
        <v>1190</v>
      </c>
      <c r="I39" s="87">
        <v>3500</v>
      </c>
      <c r="J39" s="87">
        <v>1968</v>
      </c>
      <c r="K39" s="87">
        <v>120</v>
      </c>
      <c r="L39" s="86">
        <v>6</v>
      </c>
      <c r="M39" s="198" t="s">
        <v>542</v>
      </c>
      <c r="N39" s="39" t="s">
        <v>543</v>
      </c>
      <c r="O39" s="198" t="s">
        <v>1324</v>
      </c>
      <c r="P39" s="426">
        <v>199543</v>
      </c>
      <c r="Q39" s="184" t="s">
        <v>504</v>
      </c>
      <c r="R39" s="185" t="s">
        <v>505</v>
      </c>
      <c r="S39" s="178" t="s">
        <v>1373</v>
      </c>
      <c r="T39" s="178" t="s">
        <v>1373</v>
      </c>
      <c r="U39" s="178" t="s">
        <v>1373</v>
      </c>
      <c r="V39" s="462">
        <v>65700</v>
      </c>
      <c r="W39" s="186" t="s">
        <v>165</v>
      </c>
      <c r="X39" s="189"/>
    </row>
    <row r="40" spans="1:24" ht="30" customHeight="1">
      <c r="A40" s="173">
        <v>37</v>
      </c>
      <c r="B40" s="202" t="s">
        <v>544</v>
      </c>
      <c r="C40" s="201" t="s">
        <v>545</v>
      </c>
      <c r="D40" s="44" t="s">
        <v>546</v>
      </c>
      <c r="E40" s="44" t="s">
        <v>99</v>
      </c>
      <c r="F40" s="44" t="s">
        <v>547</v>
      </c>
      <c r="G40" s="86">
        <v>2020</v>
      </c>
      <c r="H40" s="87">
        <v>900</v>
      </c>
      <c r="I40" s="87">
        <v>3500</v>
      </c>
      <c r="J40" s="87">
        <v>1995</v>
      </c>
      <c r="K40" s="87">
        <v>125</v>
      </c>
      <c r="L40" s="86">
        <v>7</v>
      </c>
      <c r="M40" s="198" t="s">
        <v>548</v>
      </c>
      <c r="N40" s="39" t="s">
        <v>549</v>
      </c>
      <c r="O40" s="428">
        <v>45834</v>
      </c>
      <c r="P40" s="426">
        <v>92828</v>
      </c>
      <c r="Q40" s="184" t="s">
        <v>504</v>
      </c>
      <c r="R40" s="185" t="s">
        <v>505</v>
      </c>
      <c r="S40" s="178" t="s">
        <v>1373</v>
      </c>
      <c r="T40" s="178" t="s">
        <v>1373</v>
      </c>
      <c r="U40" s="178" t="s">
        <v>1373</v>
      </c>
      <c r="V40" s="462">
        <v>105000</v>
      </c>
      <c r="W40" s="186" t="s">
        <v>165</v>
      </c>
      <c r="X40" s="393"/>
    </row>
    <row r="41" spans="1:24" ht="43.2" customHeight="1">
      <c r="A41" s="181">
        <v>38</v>
      </c>
      <c r="B41" s="202" t="s">
        <v>550</v>
      </c>
      <c r="C41" s="201" t="s">
        <v>551</v>
      </c>
      <c r="D41" s="20" t="s">
        <v>552</v>
      </c>
      <c r="E41" s="44" t="s">
        <v>99</v>
      </c>
      <c r="F41" s="44"/>
      <c r="G41" s="86">
        <v>2007</v>
      </c>
      <c r="H41" s="87">
        <v>9300</v>
      </c>
      <c r="I41" s="87">
        <v>15000</v>
      </c>
      <c r="J41" s="87">
        <v>4461</v>
      </c>
      <c r="K41" s="87">
        <v>135</v>
      </c>
      <c r="L41" s="86">
        <v>3</v>
      </c>
      <c r="M41" s="198" t="s">
        <v>553</v>
      </c>
      <c r="N41" s="39" t="s">
        <v>554</v>
      </c>
      <c r="O41" s="198" t="s">
        <v>1325</v>
      </c>
      <c r="P41" s="426">
        <v>278236</v>
      </c>
      <c r="Q41" s="184" t="s">
        <v>504</v>
      </c>
      <c r="R41" s="185" t="s">
        <v>505</v>
      </c>
      <c r="S41" s="178" t="s">
        <v>1373</v>
      </c>
      <c r="T41" s="178" t="s">
        <v>1373</v>
      </c>
      <c r="U41" s="178" t="s">
        <v>1373</v>
      </c>
      <c r="V41" s="402" t="s">
        <v>1375</v>
      </c>
      <c r="W41" s="186" t="s">
        <v>165</v>
      </c>
      <c r="X41" s="189"/>
    </row>
    <row r="42" spans="1:24" ht="30.6" customHeight="1">
      <c r="A42" s="173">
        <v>39</v>
      </c>
      <c r="B42" s="202" t="s">
        <v>555</v>
      </c>
      <c r="C42" s="201" t="s">
        <v>551</v>
      </c>
      <c r="D42" s="39" t="s">
        <v>556</v>
      </c>
      <c r="E42" s="44" t="s">
        <v>99</v>
      </c>
      <c r="F42" s="44"/>
      <c r="G42" s="86">
        <v>2013</v>
      </c>
      <c r="H42" s="87">
        <v>10505</v>
      </c>
      <c r="I42" s="87">
        <v>18000</v>
      </c>
      <c r="J42" s="87">
        <v>6692</v>
      </c>
      <c r="K42" s="87">
        <v>181.6</v>
      </c>
      <c r="L42" s="86">
        <v>2</v>
      </c>
      <c r="M42" s="198" t="s">
        <v>557</v>
      </c>
      <c r="N42" s="39" t="s">
        <v>558</v>
      </c>
      <c r="O42" s="198" t="s">
        <v>1326</v>
      </c>
      <c r="P42" s="426">
        <v>172514</v>
      </c>
      <c r="Q42" s="184" t="s">
        <v>504</v>
      </c>
      <c r="R42" s="185" t="s">
        <v>505</v>
      </c>
      <c r="S42" s="178" t="s">
        <v>1373</v>
      </c>
      <c r="T42" s="178" t="s">
        <v>1373</v>
      </c>
      <c r="U42" s="178" t="s">
        <v>1373</v>
      </c>
      <c r="V42" s="402" t="s">
        <v>1387</v>
      </c>
      <c r="W42" s="186" t="s">
        <v>165</v>
      </c>
      <c r="X42" s="189"/>
    </row>
    <row r="43" spans="1:24" ht="26.4">
      <c r="A43" s="173">
        <v>40</v>
      </c>
      <c r="B43" s="202" t="s">
        <v>559</v>
      </c>
      <c r="C43" s="201" t="s">
        <v>551</v>
      </c>
      <c r="D43" s="39" t="s">
        <v>560</v>
      </c>
      <c r="E43" s="44" t="s">
        <v>99</v>
      </c>
      <c r="F43" s="44"/>
      <c r="G43" s="86">
        <v>2017</v>
      </c>
      <c r="H43" s="87">
        <v>10220</v>
      </c>
      <c r="I43" s="87">
        <v>18000</v>
      </c>
      <c r="J43" s="87">
        <v>6700</v>
      </c>
      <c r="K43" s="87">
        <v>194</v>
      </c>
      <c r="L43" s="86">
        <v>2</v>
      </c>
      <c r="M43" s="198" t="s">
        <v>561</v>
      </c>
      <c r="N43" s="39" t="s">
        <v>562</v>
      </c>
      <c r="O43" s="198" t="s">
        <v>1327</v>
      </c>
      <c r="P43" s="426">
        <v>95657</v>
      </c>
      <c r="Q43" s="184" t="s">
        <v>504</v>
      </c>
      <c r="R43" s="185" t="s">
        <v>505</v>
      </c>
      <c r="S43" s="178" t="s">
        <v>1373</v>
      </c>
      <c r="T43" s="178" t="s">
        <v>1373</v>
      </c>
      <c r="U43" s="178" t="s">
        <v>1373</v>
      </c>
      <c r="V43" s="402" t="s">
        <v>1388</v>
      </c>
      <c r="W43" s="186" t="s">
        <v>165</v>
      </c>
      <c r="X43" s="189"/>
    </row>
    <row r="44" spans="1:24" ht="26.4">
      <c r="A44" s="181">
        <v>41</v>
      </c>
      <c r="B44" s="202" t="s">
        <v>563</v>
      </c>
      <c r="C44" s="201" t="s">
        <v>564</v>
      </c>
      <c r="D44" s="44" t="s">
        <v>565</v>
      </c>
      <c r="E44" s="39" t="s">
        <v>182</v>
      </c>
      <c r="F44" s="44"/>
      <c r="G44" s="86">
        <v>2019</v>
      </c>
      <c r="H44" s="87"/>
      <c r="I44" s="87">
        <v>2000</v>
      </c>
      <c r="J44" s="87">
        <v>1496</v>
      </c>
      <c r="K44" s="87">
        <v>27.3</v>
      </c>
      <c r="L44" s="86">
        <v>1</v>
      </c>
      <c r="M44" s="198" t="s">
        <v>566</v>
      </c>
      <c r="N44" s="39" t="s">
        <v>567</v>
      </c>
      <c r="O44" s="198" t="s">
        <v>1328</v>
      </c>
      <c r="P44" s="426" t="s">
        <v>1329</v>
      </c>
      <c r="Q44" s="184" t="s">
        <v>504</v>
      </c>
      <c r="R44" s="185" t="s">
        <v>505</v>
      </c>
      <c r="S44" s="178" t="s">
        <v>1373</v>
      </c>
      <c r="T44" s="178" t="s">
        <v>1373</v>
      </c>
      <c r="U44" s="178" t="s">
        <v>1373</v>
      </c>
      <c r="V44" s="402" t="s">
        <v>1378</v>
      </c>
      <c r="W44" s="186" t="s">
        <v>165</v>
      </c>
      <c r="X44" s="189"/>
    </row>
    <row r="45" spans="1:24" ht="26.4">
      <c r="A45" s="173">
        <v>42</v>
      </c>
      <c r="B45" s="202" t="s">
        <v>568</v>
      </c>
      <c r="C45" s="201" t="s">
        <v>564</v>
      </c>
      <c r="D45" s="44" t="s">
        <v>569</v>
      </c>
      <c r="E45" s="39" t="s">
        <v>182</v>
      </c>
      <c r="F45" s="44"/>
      <c r="G45" s="86">
        <v>2020</v>
      </c>
      <c r="H45" s="87"/>
      <c r="I45" s="87">
        <v>9500</v>
      </c>
      <c r="J45" s="87">
        <v>4525</v>
      </c>
      <c r="K45" s="87">
        <v>114.7</v>
      </c>
      <c r="L45" s="86">
        <v>2</v>
      </c>
      <c r="M45" s="198" t="s">
        <v>570</v>
      </c>
      <c r="N45" s="39" t="s">
        <v>571</v>
      </c>
      <c r="O45" s="428">
        <v>45760</v>
      </c>
      <c r="P45" s="426" t="s">
        <v>1330</v>
      </c>
      <c r="Q45" s="184" t="s">
        <v>504</v>
      </c>
      <c r="R45" s="185" t="s">
        <v>505</v>
      </c>
      <c r="S45" s="178" t="s">
        <v>1373</v>
      </c>
      <c r="T45" s="178" t="s">
        <v>1373</v>
      </c>
      <c r="U45" s="178" t="s">
        <v>1373</v>
      </c>
      <c r="V45" s="402" t="s">
        <v>1389</v>
      </c>
      <c r="W45" s="186" t="s">
        <v>165</v>
      </c>
      <c r="X45" s="412"/>
    </row>
    <row r="46" spans="1:24" ht="26.4">
      <c r="A46" s="173">
        <v>43</v>
      </c>
      <c r="B46" s="202" t="s">
        <v>572</v>
      </c>
      <c r="C46" s="201" t="s">
        <v>564</v>
      </c>
      <c r="D46" s="44" t="s">
        <v>569</v>
      </c>
      <c r="E46" s="39" t="s">
        <v>182</v>
      </c>
      <c r="F46" s="44"/>
      <c r="G46" s="86">
        <v>2020</v>
      </c>
      <c r="H46" s="87"/>
      <c r="I46" s="87">
        <v>9500</v>
      </c>
      <c r="J46" s="87">
        <v>4525</v>
      </c>
      <c r="K46" s="87">
        <v>114.7</v>
      </c>
      <c r="L46" s="86">
        <v>2</v>
      </c>
      <c r="M46" s="198" t="s">
        <v>570</v>
      </c>
      <c r="N46" s="39" t="s">
        <v>573</v>
      </c>
      <c r="O46" s="198" t="s">
        <v>1331</v>
      </c>
      <c r="P46" s="426" t="s">
        <v>1332</v>
      </c>
      <c r="Q46" s="184" t="s">
        <v>504</v>
      </c>
      <c r="R46" s="185" t="s">
        <v>505</v>
      </c>
      <c r="S46" s="178" t="s">
        <v>1373</v>
      </c>
      <c r="T46" s="178" t="s">
        <v>1373</v>
      </c>
      <c r="U46" s="178" t="s">
        <v>1373</v>
      </c>
      <c r="V46" s="402" t="s">
        <v>1397</v>
      </c>
      <c r="W46" s="186" t="s">
        <v>165</v>
      </c>
      <c r="X46" s="189"/>
    </row>
    <row r="47" spans="1:24" ht="26.4">
      <c r="A47" s="181">
        <v>44</v>
      </c>
      <c r="B47" s="208" t="s">
        <v>574</v>
      </c>
      <c r="C47" s="209" t="s">
        <v>564</v>
      </c>
      <c r="D47" s="210" t="s">
        <v>569</v>
      </c>
      <c r="E47" s="211" t="s">
        <v>182</v>
      </c>
      <c r="F47" s="44"/>
      <c r="G47" s="86">
        <v>2020</v>
      </c>
      <c r="H47" s="87"/>
      <c r="I47" s="87">
        <v>9500</v>
      </c>
      <c r="J47" s="87">
        <v>4525</v>
      </c>
      <c r="K47" s="87">
        <v>114.7</v>
      </c>
      <c r="L47" s="86">
        <v>2</v>
      </c>
      <c r="M47" s="198" t="s">
        <v>570</v>
      </c>
      <c r="N47" s="39" t="s">
        <v>575</v>
      </c>
      <c r="O47" s="198" t="s">
        <v>1333</v>
      </c>
      <c r="P47" s="426" t="s">
        <v>1334</v>
      </c>
      <c r="Q47" s="184" t="s">
        <v>504</v>
      </c>
      <c r="R47" s="185" t="s">
        <v>505</v>
      </c>
      <c r="S47" s="178" t="s">
        <v>1373</v>
      </c>
      <c r="T47" s="178" t="s">
        <v>1373</v>
      </c>
      <c r="U47" s="178" t="s">
        <v>1373</v>
      </c>
      <c r="V47" s="402" t="s">
        <v>1397</v>
      </c>
      <c r="W47" s="186" t="s">
        <v>165</v>
      </c>
      <c r="X47" s="189"/>
    </row>
    <row r="48" spans="1:24" ht="26.4">
      <c r="A48" s="173">
        <v>45</v>
      </c>
      <c r="B48" s="212" t="s">
        <v>576</v>
      </c>
      <c r="C48" s="201" t="s">
        <v>564</v>
      </c>
      <c r="D48" s="213" t="s">
        <v>577</v>
      </c>
      <c r="E48" s="117" t="s">
        <v>182</v>
      </c>
      <c r="F48" s="44"/>
      <c r="G48" s="86">
        <v>2023</v>
      </c>
      <c r="H48" s="87"/>
      <c r="I48" s="87">
        <v>10450</v>
      </c>
      <c r="J48" s="87">
        <v>4524</v>
      </c>
      <c r="K48" s="87">
        <v>107</v>
      </c>
      <c r="L48" s="86">
        <v>2</v>
      </c>
      <c r="M48" s="198">
        <v>45168</v>
      </c>
      <c r="N48" s="39" t="s">
        <v>578</v>
      </c>
      <c r="O48" s="39" t="s">
        <v>1337</v>
      </c>
      <c r="P48" s="426" t="s">
        <v>1338</v>
      </c>
      <c r="Q48" s="184"/>
      <c r="R48" s="185" t="s">
        <v>505</v>
      </c>
      <c r="S48" s="178" t="s">
        <v>1373</v>
      </c>
      <c r="T48" s="178" t="s">
        <v>1373</v>
      </c>
      <c r="U48" s="178" t="s">
        <v>1373</v>
      </c>
      <c r="V48" s="402" t="s">
        <v>1390</v>
      </c>
      <c r="W48" s="186" t="s">
        <v>165</v>
      </c>
      <c r="X48" s="215"/>
    </row>
    <row r="49" spans="1:24" ht="26.4">
      <c r="A49" s="173">
        <v>46</v>
      </c>
      <c r="B49" s="212" t="s">
        <v>579</v>
      </c>
      <c r="C49" s="201" t="s">
        <v>564</v>
      </c>
      <c r="D49" s="213" t="s">
        <v>577</v>
      </c>
      <c r="E49" s="117" t="s">
        <v>182</v>
      </c>
      <c r="F49" s="44"/>
      <c r="G49" s="86">
        <v>2023</v>
      </c>
      <c r="H49" s="87"/>
      <c r="I49" s="87">
        <v>10450</v>
      </c>
      <c r="J49" s="87">
        <v>4524</v>
      </c>
      <c r="K49" s="87">
        <v>107</v>
      </c>
      <c r="L49" s="86">
        <v>2</v>
      </c>
      <c r="M49" s="198">
        <v>45168</v>
      </c>
      <c r="N49" s="39" t="s">
        <v>580</v>
      </c>
      <c r="O49" s="39" t="s">
        <v>1337</v>
      </c>
      <c r="P49" s="426" t="s">
        <v>1339</v>
      </c>
      <c r="Q49" s="184"/>
      <c r="R49" s="185" t="s">
        <v>505</v>
      </c>
      <c r="S49" s="178" t="s">
        <v>1373</v>
      </c>
      <c r="T49" s="178" t="s">
        <v>1373</v>
      </c>
      <c r="U49" s="178" t="s">
        <v>1373</v>
      </c>
      <c r="V49" s="402" t="s">
        <v>1369</v>
      </c>
      <c r="W49" s="186" t="s">
        <v>165</v>
      </c>
      <c r="X49" s="215"/>
    </row>
    <row r="50" spans="1:24" ht="42" customHeight="1">
      <c r="A50" s="181">
        <v>47</v>
      </c>
      <c r="B50" s="203" t="s">
        <v>581</v>
      </c>
      <c r="C50" s="216" t="s">
        <v>582</v>
      </c>
      <c r="D50" s="127" t="s">
        <v>583</v>
      </c>
      <c r="E50" s="39" t="s">
        <v>182</v>
      </c>
      <c r="F50" s="44"/>
      <c r="G50" s="86">
        <v>2021</v>
      </c>
      <c r="H50" s="87"/>
      <c r="I50" s="87"/>
      <c r="J50" s="87">
        <v>3387</v>
      </c>
      <c r="K50" s="87">
        <v>55</v>
      </c>
      <c r="L50" s="86">
        <v>1</v>
      </c>
      <c r="M50" s="198">
        <v>44523</v>
      </c>
      <c r="N50" s="127" t="s">
        <v>584</v>
      </c>
      <c r="O50" s="198" t="s">
        <v>1322</v>
      </c>
      <c r="P50" s="426" t="s">
        <v>1335</v>
      </c>
      <c r="Q50" s="184"/>
      <c r="R50" s="185" t="s">
        <v>505</v>
      </c>
      <c r="S50" s="178" t="s">
        <v>1373</v>
      </c>
      <c r="T50" s="178" t="s">
        <v>1373</v>
      </c>
      <c r="U50" s="178" t="s">
        <v>1373</v>
      </c>
      <c r="V50" s="402" t="s">
        <v>1376</v>
      </c>
      <c r="W50" s="186" t="s">
        <v>165</v>
      </c>
      <c r="X50" s="189"/>
    </row>
    <row r="51" spans="1:24" ht="26.4">
      <c r="A51" s="173">
        <v>48</v>
      </c>
      <c r="B51" s="203" t="s">
        <v>585</v>
      </c>
      <c r="C51" s="216" t="s">
        <v>582</v>
      </c>
      <c r="D51" s="127" t="s">
        <v>583</v>
      </c>
      <c r="E51" s="39" t="s">
        <v>182</v>
      </c>
      <c r="F51" s="44"/>
      <c r="G51" s="86">
        <v>2021</v>
      </c>
      <c r="H51" s="87"/>
      <c r="I51" s="87"/>
      <c r="J51" s="87">
        <v>3387</v>
      </c>
      <c r="K51" s="87">
        <v>55</v>
      </c>
      <c r="L51" s="86">
        <v>1</v>
      </c>
      <c r="M51" s="198">
        <v>44523</v>
      </c>
      <c r="N51" s="127" t="s">
        <v>586</v>
      </c>
      <c r="O51" s="198" t="s">
        <v>1322</v>
      </c>
      <c r="P51" s="426" t="s">
        <v>1336</v>
      </c>
      <c r="Q51" s="184"/>
      <c r="R51" s="185" t="s">
        <v>505</v>
      </c>
      <c r="S51" s="178" t="s">
        <v>1373</v>
      </c>
      <c r="T51" s="178" t="s">
        <v>1373</v>
      </c>
      <c r="U51" s="178" t="s">
        <v>1373</v>
      </c>
      <c r="V51" s="402" t="s">
        <v>1398</v>
      </c>
      <c r="W51" s="186" t="s">
        <v>165</v>
      </c>
      <c r="X51" s="189"/>
    </row>
    <row r="52" spans="1:24" ht="34.950000000000003" customHeight="1">
      <c r="A52" s="173">
        <v>49</v>
      </c>
      <c r="B52" s="203" t="s">
        <v>587</v>
      </c>
      <c r="C52" s="216" t="s">
        <v>588</v>
      </c>
      <c r="D52" s="186" t="s">
        <v>186</v>
      </c>
      <c r="E52" s="20" t="s">
        <v>589</v>
      </c>
      <c r="F52" s="44" t="s">
        <v>590</v>
      </c>
      <c r="G52" s="86">
        <v>2021</v>
      </c>
      <c r="H52" s="87"/>
      <c r="I52" s="87"/>
      <c r="J52" s="87"/>
      <c r="K52" s="87"/>
      <c r="L52" s="86">
        <v>0</v>
      </c>
      <c r="M52" s="198">
        <v>44524</v>
      </c>
      <c r="N52" s="127" t="s">
        <v>591</v>
      </c>
      <c r="O52" s="39" t="s">
        <v>1348</v>
      </c>
      <c r="P52" s="426"/>
      <c r="Q52" s="184"/>
      <c r="R52" s="185" t="s">
        <v>505</v>
      </c>
      <c r="S52" s="178" t="s">
        <v>1373</v>
      </c>
      <c r="T52" s="178" t="s">
        <v>1373</v>
      </c>
      <c r="U52" s="178" t="s">
        <v>140</v>
      </c>
      <c r="V52" s="402">
        <v>60000</v>
      </c>
      <c r="W52" s="186" t="s">
        <v>165</v>
      </c>
      <c r="X52" s="189"/>
    </row>
    <row r="53" spans="1:24" ht="44.4" customHeight="1">
      <c r="A53" s="181">
        <v>50</v>
      </c>
      <c r="B53" s="202" t="s">
        <v>592</v>
      </c>
      <c r="C53" s="201" t="s">
        <v>593</v>
      </c>
      <c r="D53" s="213" t="s">
        <v>186</v>
      </c>
      <c r="E53" s="217" t="s">
        <v>187</v>
      </c>
      <c r="F53" s="44" t="s">
        <v>594</v>
      </c>
      <c r="G53" s="86">
        <v>2023</v>
      </c>
      <c r="H53" s="87">
        <v>5500</v>
      </c>
      <c r="I53" s="87">
        <v>7100</v>
      </c>
      <c r="J53" s="87"/>
      <c r="K53" s="87"/>
      <c r="L53" s="86">
        <v>0</v>
      </c>
      <c r="M53" s="198">
        <v>45243</v>
      </c>
      <c r="N53" s="39" t="s">
        <v>595</v>
      </c>
      <c r="O53" s="39" t="s">
        <v>1318</v>
      </c>
      <c r="P53" s="426"/>
      <c r="Q53" s="184"/>
      <c r="R53" s="185" t="s">
        <v>505</v>
      </c>
      <c r="S53" s="178" t="s">
        <v>1373</v>
      </c>
      <c r="T53" s="178" t="s">
        <v>1373</v>
      </c>
      <c r="U53" s="178" t="s">
        <v>140</v>
      </c>
      <c r="V53" s="402">
        <v>67000</v>
      </c>
      <c r="W53" s="186" t="s">
        <v>165</v>
      </c>
      <c r="X53" s="189"/>
    </row>
    <row r="54" spans="1:24" ht="34.950000000000003" customHeight="1">
      <c r="A54" s="173">
        <v>51</v>
      </c>
      <c r="B54" s="203" t="s">
        <v>596</v>
      </c>
      <c r="C54" s="216" t="s">
        <v>597</v>
      </c>
      <c r="D54" s="186" t="s">
        <v>598</v>
      </c>
      <c r="E54" s="20" t="s">
        <v>599</v>
      </c>
      <c r="F54" s="44"/>
      <c r="G54" s="86">
        <v>2022</v>
      </c>
      <c r="H54" s="87" t="s">
        <v>600</v>
      </c>
      <c r="I54" s="87">
        <v>750</v>
      </c>
      <c r="J54" s="87"/>
      <c r="K54" s="87"/>
      <c r="L54" s="86">
        <v>0</v>
      </c>
      <c r="M54" s="198">
        <v>44599</v>
      </c>
      <c r="N54" s="127" t="s">
        <v>601</v>
      </c>
      <c r="O54" s="44" t="s">
        <v>980</v>
      </c>
      <c r="P54" s="426"/>
      <c r="Q54" s="184"/>
      <c r="R54" s="185" t="s">
        <v>505</v>
      </c>
      <c r="S54" s="178" t="s">
        <v>1373</v>
      </c>
      <c r="T54" s="178" t="s">
        <v>1373</v>
      </c>
      <c r="U54" s="178" t="s">
        <v>140</v>
      </c>
      <c r="V54" s="402">
        <v>7000</v>
      </c>
      <c r="W54" s="186" t="s">
        <v>165</v>
      </c>
      <c r="X54" s="189"/>
    </row>
    <row r="55" spans="1:24" ht="34.950000000000003" customHeight="1">
      <c r="A55" s="173">
        <v>52</v>
      </c>
      <c r="B55" s="182" t="s">
        <v>602</v>
      </c>
      <c r="C55" s="183" t="s">
        <v>603</v>
      </c>
      <c r="D55" s="213" t="s">
        <v>604</v>
      </c>
      <c r="E55" s="213" t="s">
        <v>605</v>
      </c>
      <c r="F55" s="44" t="s">
        <v>439</v>
      </c>
      <c r="G55" s="86">
        <v>2022</v>
      </c>
      <c r="H55" s="87">
        <v>2311</v>
      </c>
      <c r="I55" s="87">
        <v>3000</v>
      </c>
      <c r="J55" s="87"/>
      <c r="K55" s="87"/>
      <c r="L55" s="86">
        <v>0</v>
      </c>
      <c r="M55" s="198">
        <v>44694</v>
      </c>
      <c r="N55" s="44" t="s">
        <v>606</v>
      </c>
      <c r="O55" s="39" t="s">
        <v>1345</v>
      </c>
      <c r="P55" s="426"/>
      <c r="Q55" s="213"/>
      <c r="R55" s="185" t="s">
        <v>505</v>
      </c>
      <c r="S55" s="178" t="s">
        <v>1373</v>
      </c>
      <c r="T55" s="178" t="s">
        <v>1373</v>
      </c>
      <c r="U55" s="439" t="s">
        <v>140</v>
      </c>
      <c r="V55" s="403">
        <v>29900</v>
      </c>
      <c r="W55" s="186" t="s">
        <v>165</v>
      </c>
      <c r="X55" s="218"/>
    </row>
    <row r="56" spans="1:24" ht="34.950000000000003" customHeight="1">
      <c r="A56" s="181">
        <v>53</v>
      </c>
      <c r="B56" s="182" t="s">
        <v>607</v>
      </c>
      <c r="C56" s="183" t="s">
        <v>608</v>
      </c>
      <c r="D56" s="213" t="s">
        <v>609</v>
      </c>
      <c r="E56" s="213" t="s">
        <v>610</v>
      </c>
      <c r="F56" s="422" t="s">
        <v>611</v>
      </c>
      <c r="G56" s="86">
        <v>2022</v>
      </c>
      <c r="H56" s="87">
        <v>0</v>
      </c>
      <c r="I56" s="87">
        <v>1300</v>
      </c>
      <c r="J56" s="87"/>
      <c r="K56" s="87"/>
      <c r="L56" s="86">
        <v>0</v>
      </c>
      <c r="M56" s="198">
        <v>44694</v>
      </c>
      <c r="N56" s="44" t="s">
        <v>612</v>
      </c>
      <c r="O56" s="198" t="s">
        <v>1345</v>
      </c>
      <c r="P56" s="426" t="s">
        <v>1346</v>
      </c>
      <c r="Q56" s="213"/>
      <c r="R56" s="185" t="s">
        <v>505</v>
      </c>
      <c r="S56" s="178" t="s">
        <v>1373</v>
      </c>
      <c r="T56" s="178" t="s">
        <v>1373</v>
      </c>
      <c r="U56" s="439" t="s">
        <v>140</v>
      </c>
      <c r="V56" s="403">
        <v>70000</v>
      </c>
      <c r="W56" s="186" t="s">
        <v>165</v>
      </c>
      <c r="X56" s="218"/>
    </row>
    <row r="57" spans="1:24" ht="34.950000000000003" customHeight="1">
      <c r="A57" s="173">
        <v>54</v>
      </c>
      <c r="B57" s="202" t="s">
        <v>613</v>
      </c>
      <c r="C57" s="201" t="s">
        <v>614</v>
      </c>
      <c r="D57" s="217" t="s">
        <v>615</v>
      </c>
      <c r="E57" s="220" t="s">
        <v>98</v>
      </c>
      <c r="F57" s="20" t="s">
        <v>616</v>
      </c>
      <c r="G57" s="39">
        <v>2022</v>
      </c>
      <c r="H57" s="87" t="s">
        <v>195</v>
      </c>
      <c r="I57" s="39"/>
      <c r="J57" s="39">
        <v>999</v>
      </c>
      <c r="K57" s="39">
        <v>67</v>
      </c>
      <c r="L57" s="39">
        <v>5</v>
      </c>
      <c r="M57" s="225">
        <v>44869</v>
      </c>
      <c r="N57" s="39" t="s">
        <v>617</v>
      </c>
      <c r="O57" s="39" t="s">
        <v>1350</v>
      </c>
      <c r="P57" s="426">
        <v>16881</v>
      </c>
      <c r="Q57" s="221"/>
      <c r="R57" s="185" t="s">
        <v>618</v>
      </c>
      <c r="S57" s="178" t="s">
        <v>1373</v>
      </c>
      <c r="T57" s="178" t="s">
        <v>1373</v>
      </c>
      <c r="U57" s="178" t="s">
        <v>1373</v>
      </c>
      <c r="V57" s="465">
        <v>57200</v>
      </c>
      <c r="W57" s="186" t="s">
        <v>165</v>
      </c>
      <c r="X57" s="222"/>
    </row>
    <row r="58" spans="1:24" ht="34.950000000000003" customHeight="1">
      <c r="A58" s="173">
        <v>55</v>
      </c>
      <c r="B58" s="202" t="s">
        <v>619</v>
      </c>
      <c r="C58" s="183" t="s">
        <v>183</v>
      </c>
      <c r="D58" s="39" t="s">
        <v>620</v>
      </c>
      <c r="E58" s="44" t="s">
        <v>426</v>
      </c>
      <c r="F58" s="44"/>
      <c r="G58" s="86">
        <v>2008</v>
      </c>
      <c r="H58" s="87">
        <v>1550</v>
      </c>
      <c r="I58" s="87">
        <v>2000</v>
      </c>
      <c r="J58" s="87"/>
      <c r="K58" s="87"/>
      <c r="L58" s="86">
        <v>0</v>
      </c>
      <c r="M58" s="198" t="s">
        <v>621</v>
      </c>
      <c r="N58" s="39" t="s">
        <v>622</v>
      </c>
      <c r="O58" s="198" t="s">
        <v>1324</v>
      </c>
      <c r="P58" s="426"/>
      <c r="Q58" s="184"/>
      <c r="R58" s="185" t="s">
        <v>505</v>
      </c>
      <c r="S58" s="178" t="s">
        <v>1373</v>
      </c>
      <c r="T58" s="178" t="s">
        <v>1373</v>
      </c>
      <c r="U58" s="178" t="s">
        <v>140</v>
      </c>
      <c r="V58" s="403">
        <v>6200</v>
      </c>
      <c r="W58" s="186" t="s">
        <v>165</v>
      </c>
      <c r="X58" s="189"/>
    </row>
    <row r="59" spans="1:24" ht="34.950000000000003" customHeight="1">
      <c r="A59" s="181">
        <v>56</v>
      </c>
      <c r="B59" s="202" t="s">
        <v>623</v>
      </c>
      <c r="C59" s="183" t="s">
        <v>183</v>
      </c>
      <c r="D59" s="39" t="s">
        <v>624</v>
      </c>
      <c r="E59" s="44" t="s">
        <v>426</v>
      </c>
      <c r="F59" s="44"/>
      <c r="G59" s="86">
        <v>2008</v>
      </c>
      <c r="H59" s="87">
        <v>1005</v>
      </c>
      <c r="I59" s="87">
        <v>1400</v>
      </c>
      <c r="J59" s="87"/>
      <c r="K59" s="87"/>
      <c r="L59" s="86">
        <v>0</v>
      </c>
      <c r="M59" s="198" t="s">
        <v>625</v>
      </c>
      <c r="N59" s="39" t="s">
        <v>626</v>
      </c>
      <c r="O59" s="198" t="s">
        <v>1340</v>
      </c>
      <c r="P59" s="426"/>
      <c r="Q59" s="184"/>
      <c r="R59" s="185" t="s">
        <v>505</v>
      </c>
      <c r="S59" s="178" t="s">
        <v>1373</v>
      </c>
      <c r="T59" s="178" t="s">
        <v>1373</v>
      </c>
      <c r="U59" s="178" t="s">
        <v>140</v>
      </c>
      <c r="V59" s="403">
        <v>6500</v>
      </c>
      <c r="W59" s="186" t="s">
        <v>165</v>
      </c>
      <c r="X59" s="189"/>
    </row>
    <row r="60" spans="1:24" ht="34.950000000000003" customHeight="1">
      <c r="A60" s="173">
        <v>57</v>
      </c>
      <c r="B60" s="202" t="s">
        <v>627</v>
      </c>
      <c r="C60" s="183" t="s">
        <v>183</v>
      </c>
      <c r="D60" s="44" t="s">
        <v>620</v>
      </c>
      <c r="E60" s="44" t="s">
        <v>426</v>
      </c>
      <c r="F60" s="44"/>
      <c r="G60" s="86">
        <v>2018</v>
      </c>
      <c r="H60" s="87">
        <v>1600</v>
      </c>
      <c r="I60" s="87">
        <v>2000</v>
      </c>
      <c r="J60" s="87"/>
      <c r="K60" s="87"/>
      <c r="L60" s="86">
        <v>0</v>
      </c>
      <c r="M60" s="198" t="s">
        <v>628</v>
      </c>
      <c r="N60" s="39" t="s">
        <v>629</v>
      </c>
      <c r="O60" s="428">
        <v>45792</v>
      </c>
      <c r="P60" s="426"/>
      <c r="Q60" s="184"/>
      <c r="R60" s="185" t="s">
        <v>505</v>
      </c>
      <c r="S60" s="178" t="s">
        <v>1373</v>
      </c>
      <c r="T60" s="178" t="s">
        <v>1373</v>
      </c>
      <c r="U60" s="178" t="s">
        <v>140</v>
      </c>
      <c r="V60" s="403">
        <v>6200</v>
      </c>
      <c r="W60" s="186" t="s">
        <v>165</v>
      </c>
      <c r="X60" s="189"/>
    </row>
    <row r="61" spans="1:24" ht="34.950000000000003" customHeight="1">
      <c r="A61" s="173">
        <v>58</v>
      </c>
      <c r="B61" s="202" t="s">
        <v>630</v>
      </c>
      <c r="C61" s="183" t="s">
        <v>184</v>
      </c>
      <c r="D61" s="39" t="s">
        <v>631</v>
      </c>
      <c r="E61" s="20" t="s">
        <v>185</v>
      </c>
      <c r="F61" s="44"/>
      <c r="G61" s="86">
        <v>2014</v>
      </c>
      <c r="H61" s="87"/>
      <c r="I61" s="87">
        <v>1300</v>
      </c>
      <c r="J61" s="87"/>
      <c r="K61" s="87"/>
      <c r="L61" s="86">
        <v>0</v>
      </c>
      <c r="M61" s="198" t="s">
        <v>632</v>
      </c>
      <c r="N61" s="39" t="s">
        <v>633</v>
      </c>
      <c r="O61" s="198" t="s">
        <v>1138</v>
      </c>
      <c r="P61" s="426" t="s">
        <v>1341</v>
      </c>
      <c r="Q61" s="184"/>
      <c r="R61" s="185" t="s">
        <v>505</v>
      </c>
      <c r="S61" s="178" t="s">
        <v>1373</v>
      </c>
      <c r="T61" s="178" t="s">
        <v>1373</v>
      </c>
      <c r="U61" s="178" t="s">
        <v>140</v>
      </c>
      <c r="V61" s="403">
        <v>58000</v>
      </c>
      <c r="W61" s="186" t="s">
        <v>165</v>
      </c>
      <c r="X61" s="189"/>
    </row>
    <row r="62" spans="1:24" ht="34.950000000000003" customHeight="1">
      <c r="A62" s="181">
        <v>59</v>
      </c>
      <c r="B62" s="202" t="s">
        <v>634</v>
      </c>
      <c r="C62" s="183" t="s">
        <v>184</v>
      </c>
      <c r="D62" s="39" t="s">
        <v>635</v>
      </c>
      <c r="E62" s="20" t="s">
        <v>185</v>
      </c>
      <c r="F62" s="44"/>
      <c r="G62" s="86">
        <v>2001</v>
      </c>
      <c r="H62" s="87"/>
      <c r="I62" s="87">
        <v>750</v>
      </c>
      <c r="J62" s="87"/>
      <c r="K62" s="87"/>
      <c r="L62" s="86">
        <v>0</v>
      </c>
      <c r="M62" s="198" t="s">
        <v>636</v>
      </c>
      <c r="N62" s="39" t="s">
        <v>637</v>
      </c>
      <c r="O62" s="198" t="s">
        <v>980</v>
      </c>
      <c r="P62" s="426" t="s">
        <v>1342</v>
      </c>
      <c r="Q62" s="184"/>
      <c r="R62" s="185" t="s">
        <v>505</v>
      </c>
      <c r="S62" s="178" t="s">
        <v>1373</v>
      </c>
      <c r="T62" s="178" t="s">
        <v>1373</v>
      </c>
      <c r="U62" s="178" t="s">
        <v>140</v>
      </c>
      <c r="V62" s="403">
        <v>4000</v>
      </c>
      <c r="W62" s="186" t="s">
        <v>165</v>
      </c>
      <c r="X62" s="189"/>
    </row>
    <row r="63" spans="1:24" ht="34.950000000000003" customHeight="1">
      <c r="A63" s="173">
        <v>60</v>
      </c>
      <c r="B63" s="202" t="s">
        <v>638</v>
      </c>
      <c r="C63" s="201" t="s">
        <v>479</v>
      </c>
      <c r="D63" s="39" t="s">
        <v>639</v>
      </c>
      <c r="E63" s="39" t="s">
        <v>98</v>
      </c>
      <c r="F63" s="18" t="s">
        <v>640</v>
      </c>
      <c r="G63" s="39">
        <v>2021</v>
      </c>
      <c r="H63" s="87" t="s">
        <v>195</v>
      </c>
      <c r="I63" s="39">
        <v>2225</v>
      </c>
      <c r="J63" s="39">
        <v>2487</v>
      </c>
      <c r="K63" s="39">
        <v>131</v>
      </c>
      <c r="L63" s="39">
        <v>5</v>
      </c>
      <c r="M63" s="39" t="s">
        <v>641</v>
      </c>
      <c r="N63" s="39" t="s">
        <v>642</v>
      </c>
      <c r="O63" s="39" t="s">
        <v>1347</v>
      </c>
      <c r="P63" s="426">
        <v>54543</v>
      </c>
      <c r="Q63" s="223"/>
      <c r="R63" s="185" t="s">
        <v>505</v>
      </c>
      <c r="S63" s="178" t="s">
        <v>1373</v>
      </c>
      <c r="T63" s="178" t="s">
        <v>1373</v>
      </c>
      <c r="U63" s="178" t="s">
        <v>1373</v>
      </c>
      <c r="V63" s="465">
        <v>170500</v>
      </c>
      <c r="W63" s="186" t="s">
        <v>165</v>
      </c>
      <c r="X63" s="224"/>
    </row>
    <row r="64" spans="1:24" ht="49.8" customHeight="1">
      <c r="A64" s="173">
        <v>61</v>
      </c>
      <c r="B64" s="202" t="s">
        <v>643</v>
      </c>
      <c r="C64" s="201" t="s">
        <v>184</v>
      </c>
      <c r="D64" s="39" t="s">
        <v>644</v>
      </c>
      <c r="E64" s="20" t="s">
        <v>645</v>
      </c>
      <c r="F64" s="302" t="s">
        <v>646</v>
      </c>
      <c r="G64" s="39">
        <v>2021</v>
      </c>
      <c r="H64" s="76"/>
      <c r="I64" s="39">
        <v>2500</v>
      </c>
      <c r="J64" s="86" t="s">
        <v>195</v>
      </c>
      <c r="K64" s="39"/>
      <c r="L64" s="86">
        <v>0</v>
      </c>
      <c r="M64" s="39" t="s">
        <v>647</v>
      </c>
      <c r="N64" s="39" t="s">
        <v>648</v>
      </c>
      <c r="O64" s="198" t="s">
        <v>1343</v>
      </c>
      <c r="P64" s="426" t="s">
        <v>1344</v>
      </c>
      <c r="Q64" s="223"/>
      <c r="R64" s="185" t="s">
        <v>505</v>
      </c>
      <c r="S64" s="178" t="s">
        <v>1373</v>
      </c>
      <c r="T64" s="178" t="s">
        <v>1373</v>
      </c>
      <c r="U64" s="178" t="s">
        <v>140</v>
      </c>
      <c r="V64" s="465">
        <v>174000</v>
      </c>
      <c r="W64" s="186" t="s">
        <v>165</v>
      </c>
      <c r="X64" s="224"/>
    </row>
    <row r="65" spans="1:25" ht="66">
      <c r="A65" s="181">
        <v>62</v>
      </c>
      <c r="B65" s="202" t="s">
        <v>188</v>
      </c>
      <c r="C65" s="183" t="s">
        <v>649</v>
      </c>
      <c r="D65" s="39" t="s">
        <v>650</v>
      </c>
      <c r="E65" s="20" t="s">
        <v>189</v>
      </c>
      <c r="F65" s="21" t="s">
        <v>651</v>
      </c>
      <c r="G65" s="39">
        <v>2021</v>
      </c>
      <c r="H65" s="76"/>
      <c r="I65" s="39"/>
      <c r="J65" s="86">
        <v>8300</v>
      </c>
      <c r="K65" s="39" t="s">
        <v>652</v>
      </c>
      <c r="L65" s="86">
        <v>1</v>
      </c>
      <c r="M65" s="86" t="s">
        <v>195</v>
      </c>
      <c r="N65" s="22" t="s">
        <v>653</v>
      </c>
      <c r="O65" s="76"/>
      <c r="P65" s="426"/>
      <c r="Q65" s="223"/>
      <c r="R65" s="185" t="s">
        <v>505</v>
      </c>
      <c r="S65" s="178" t="s">
        <v>1373</v>
      </c>
      <c r="T65" s="178" t="s">
        <v>1373</v>
      </c>
      <c r="U65" s="178" t="s">
        <v>1373</v>
      </c>
      <c r="V65" s="465">
        <v>200000</v>
      </c>
      <c r="W65" s="186" t="s">
        <v>165</v>
      </c>
      <c r="X65" s="224"/>
    </row>
    <row r="66" spans="1:25" ht="57" customHeight="1">
      <c r="A66" s="173">
        <v>63</v>
      </c>
      <c r="B66" s="398" t="s">
        <v>864</v>
      </c>
      <c r="C66" s="183" t="s">
        <v>755</v>
      </c>
      <c r="D66" s="44" t="s">
        <v>865</v>
      </c>
      <c r="E66" s="44" t="s">
        <v>98</v>
      </c>
      <c r="F66" s="44"/>
      <c r="G66" s="86">
        <v>2024</v>
      </c>
      <c r="H66" s="87">
        <v>523</v>
      </c>
      <c r="I66" s="87"/>
      <c r="J66" s="273">
        <v>1498</v>
      </c>
      <c r="K66" s="273">
        <v>110</v>
      </c>
      <c r="L66" s="274">
        <v>5</v>
      </c>
      <c r="M66" s="198" t="s">
        <v>866</v>
      </c>
      <c r="N66" s="88" t="s">
        <v>867</v>
      </c>
      <c r="O66" s="44" t="s">
        <v>1349</v>
      </c>
      <c r="P66" s="426" t="s">
        <v>997</v>
      </c>
      <c r="Q66" s="223"/>
      <c r="R66" s="185" t="s">
        <v>505</v>
      </c>
      <c r="S66" s="178" t="s">
        <v>1373</v>
      </c>
      <c r="T66" s="178" t="s">
        <v>1373</v>
      </c>
      <c r="U66" s="178" t="s">
        <v>1373</v>
      </c>
      <c r="V66" s="401">
        <v>107200</v>
      </c>
      <c r="W66" s="186" t="s">
        <v>165</v>
      </c>
      <c r="X66" s="224"/>
      <c r="Y66" s="410"/>
    </row>
    <row r="67" spans="1:25" ht="52.2" customHeight="1">
      <c r="A67" s="173">
        <v>64</v>
      </c>
      <c r="B67" s="399" t="s">
        <v>188</v>
      </c>
      <c r="C67" s="201" t="s">
        <v>873</v>
      </c>
      <c r="D67" s="213" t="s">
        <v>874</v>
      </c>
      <c r="E67" s="217" t="s">
        <v>189</v>
      </c>
      <c r="F67" s="44" t="s">
        <v>875</v>
      </c>
      <c r="G67" s="86">
        <v>2024</v>
      </c>
      <c r="H67" s="87"/>
      <c r="I67" s="423" t="s">
        <v>876</v>
      </c>
      <c r="J67" s="87" t="s">
        <v>195</v>
      </c>
      <c r="K67" s="87" t="s">
        <v>195</v>
      </c>
      <c r="L67" s="86" t="s">
        <v>195</v>
      </c>
      <c r="M67" s="178" t="s">
        <v>1377</v>
      </c>
      <c r="N67" s="39">
        <v>17857</v>
      </c>
      <c r="O67" s="198"/>
      <c r="P67" s="426"/>
      <c r="Q67" s="223"/>
      <c r="R67" s="185" t="s">
        <v>505</v>
      </c>
      <c r="S67" s="178" t="s">
        <v>1373</v>
      </c>
      <c r="T67" s="178" t="s">
        <v>1373</v>
      </c>
      <c r="U67" s="178" t="s">
        <v>140</v>
      </c>
      <c r="V67" s="402">
        <v>285360</v>
      </c>
      <c r="W67" s="186" t="s">
        <v>165</v>
      </c>
      <c r="X67" s="215"/>
    </row>
    <row r="68" spans="1:25" ht="43.8" customHeight="1">
      <c r="A68" s="181">
        <v>65</v>
      </c>
      <c r="B68" s="400" t="s">
        <v>423</v>
      </c>
      <c r="C68" s="183" t="s">
        <v>424</v>
      </c>
      <c r="D68" s="44" t="s">
        <v>425</v>
      </c>
      <c r="E68" s="44" t="s">
        <v>426</v>
      </c>
      <c r="F68" s="44" t="s">
        <v>427</v>
      </c>
      <c r="G68" s="86">
        <v>2010</v>
      </c>
      <c r="H68" s="87">
        <v>1980</v>
      </c>
      <c r="I68" s="87">
        <v>2500</v>
      </c>
      <c r="J68" s="273" t="s">
        <v>390</v>
      </c>
      <c r="K68" s="273" t="s">
        <v>390</v>
      </c>
      <c r="L68" s="274">
        <v>0</v>
      </c>
      <c r="M68" s="198" t="s">
        <v>428</v>
      </c>
      <c r="N68" s="88" t="s">
        <v>429</v>
      </c>
      <c r="O68" s="44" t="s">
        <v>977</v>
      </c>
      <c r="P68" s="426"/>
      <c r="Q68" s="184"/>
      <c r="R68" s="185" t="s">
        <v>505</v>
      </c>
      <c r="S68" s="178" t="s">
        <v>1373</v>
      </c>
      <c r="T68" s="178" t="s">
        <v>1373</v>
      </c>
      <c r="U68" s="178" t="s">
        <v>140</v>
      </c>
      <c r="V68" s="403">
        <v>6560</v>
      </c>
      <c r="W68" s="186" t="s">
        <v>165</v>
      </c>
      <c r="X68" s="438"/>
    </row>
    <row r="69" spans="1:25" ht="61.8" customHeight="1">
      <c r="A69" s="173">
        <v>66</v>
      </c>
      <c r="B69" s="399" t="s">
        <v>868</v>
      </c>
      <c r="C69" s="201" t="s">
        <v>603</v>
      </c>
      <c r="D69" s="213" t="s">
        <v>869</v>
      </c>
      <c r="E69" s="217" t="s">
        <v>870</v>
      </c>
      <c r="F69" s="44"/>
      <c r="G69" s="86">
        <v>2024</v>
      </c>
      <c r="H69" s="87">
        <v>2636</v>
      </c>
      <c r="I69" s="87">
        <v>3500</v>
      </c>
      <c r="J69" s="87" t="s">
        <v>195</v>
      </c>
      <c r="K69" s="87" t="s">
        <v>195</v>
      </c>
      <c r="L69" s="86" t="s">
        <v>195</v>
      </c>
      <c r="M69" s="198">
        <v>45421</v>
      </c>
      <c r="N69" s="39" t="s">
        <v>871</v>
      </c>
      <c r="O69" s="198">
        <v>46516</v>
      </c>
      <c r="P69" s="429"/>
      <c r="Q69" s="191"/>
      <c r="R69" s="185" t="s">
        <v>505</v>
      </c>
      <c r="S69" s="178" t="s">
        <v>1373</v>
      </c>
      <c r="T69" s="178" t="s">
        <v>1373</v>
      </c>
      <c r="U69" s="275" t="s">
        <v>872</v>
      </c>
      <c r="V69" s="402">
        <v>35900</v>
      </c>
      <c r="W69" s="186" t="s">
        <v>165</v>
      </c>
      <c r="X69" s="218"/>
    </row>
    <row r="70" spans="1:25" ht="45" customHeight="1">
      <c r="A70" s="173">
        <v>67</v>
      </c>
      <c r="B70" s="202" t="s">
        <v>654</v>
      </c>
      <c r="C70" s="431" t="s">
        <v>655</v>
      </c>
      <c r="D70" s="39" t="s">
        <v>656</v>
      </c>
      <c r="E70" s="39" t="s">
        <v>98</v>
      </c>
      <c r="F70" s="39" t="s">
        <v>657</v>
      </c>
      <c r="G70" s="39">
        <v>2018</v>
      </c>
      <c r="H70" s="87" t="s">
        <v>195</v>
      </c>
      <c r="I70" s="39">
        <v>3500</v>
      </c>
      <c r="J70" s="39">
        <v>1997</v>
      </c>
      <c r="K70" s="39">
        <v>120</v>
      </c>
      <c r="L70" s="39">
        <v>9</v>
      </c>
      <c r="M70" s="39" t="s">
        <v>658</v>
      </c>
      <c r="N70" s="39" t="s">
        <v>659</v>
      </c>
      <c r="O70" s="198">
        <v>45669</v>
      </c>
      <c r="P70" s="426">
        <v>106000</v>
      </c>
      <c r="Q70" s="223"/>
      <c r="R70" s="185" t="s">
        <v>660</v>
      </c>
      <c r="S70" s="178" t="s">
        <v>1373</v>
      </c>
      <c r="T70" s="178" t="s">
        <v>1373</v>
      </c>
      <c r="U70" s="178" t="s">
        <v>1373</v>
      </c>
      <c r="V70" s="465">
        <v>85000</v>
      </c>
      <c r="W70" s="186" t="s">
        <v>165</v>
      </c>
      <c r="X70" s="224"/>
    </row>
    <row r="71" spans="1:25" ht="39.6">
      <c r="A71" s="181">
        <v>68</v>
      </c>
      <c r="B71" s="202" t="s">
        <v>661</v>
      </c>
      <c r="C71" s="431" t="s">
        <v>479</v>
      </c>
      <c r="D71" s="217" t="s">
        <v>662</v>
      </c>
      <c r="E71" s="39" t="s">
        <v>663</v>
      </c>
      <c r="F71" s="20" t="s">
        <v>664</v>
      </c>
      <c r="G71" s="39">
        <v>2022</v>
      </c>
      <c r="H71" s="87" t="s">
        <v>195</v>
      </c>
      <c r="I71" s="39">
        <v>2870</v>
      </c>
      <c r="J71" s="39">
        <v>1997</v>
      </c>
      <c r="K71" s="39">
        <v>106</v>
      </c>
      <c r="L71" s="39">
        <v>9</v>
      </c>
      <c r="M71" s="225">
        <v>44854</v>
      </c>
      <c r="N71" s="39" t="s">
        <v>665</v>
      </c>
      <c r="O71" s="198">
        <v>45950</v>
      </c>
      <c r="P71" s="426">
        <v>20000</v>
      </c>
      <c r="Q71" s="76"/>
      <c r="R71" s="185" t="s">
        <v>660</v>
      </c>
      <c r="S71" s="178" t="s">
        <v>1373</v>
      </c>
      <c r="T71" s="178" t="s">
        <v>1373</v>
      </c>
      <c r="U71" s="178" t="s">
        <v>1373</v>
      </c>
      <c r="V71" s="465">
        <v>150000</v>
      </c>
      <c r="W71" s="127" t="s">
        <v>666</v>
      </c>
      <c r="X71" s="226"/>
    </row>
    <row r="72" spans="1:25" ht="60" customHeight="1">
      <c r="A72" s="173">
        <v>69</v>
      </c>
      <c r="B72" s="182" t="s">
        <v>1379</v>
      </c>
      <c r="C72" s="432" t="s">
        <v>191</v>
      </c>
      <c r="D72" s="44" t="s">
        <v>667</v>
      </c>
      <c r="E72" s="44" t="s">
        <v>426</v>
      </c>
      <c r="F72" s="44" t="s">
        <v>1135</v>
      </c>
      <c r="G72" s="86">
        <v>1979</v>
      </c>
      <c r="H72" s="87" t="s">
        <v>195</v>
      </c>
      <c r="I72" s="87">
        <v>5950</v>
      </c>
      <c r="J72" s="87" t="s">
        <v>195</v>
      </c>
      <c r="K72" s="87" t="s">
        <v>195</v>
      </c>
      <c r="L72" s="86">
        <v>0</v>
      </c>
      <c r="M72" s="198" t="s">
        <v>668</v>
      </c>
      <c r="N72" s="88" t="s">
        <v>669</v>
      </c>
      <c r="O72" s="44"/>
      <c r="P72" s="426"/>
      <c r="Q72" s="184"/>
      <c r="R72" s="185" t="s">
        <v>670</v>
      </c>
      <c r="S72" s="178" t="s">
        <v>417</v>
      </c>
      <c r="T72" s="178" t="s">
        <v>140</v>
      </c>
      <c r="U72" s="178" t="s">
        <v>140</v>
      </c>
      <c r="V72" s="438" t="s">
        <v>140</v>
      </c>
      <c r="W72" s="188" t="s">
        <v>195</v>
      </c>
      <c r="X72" s="189"/>
    </row>
    <row r="73" spans="1:25" ht="34.950000000000003" customHeight="1">
      <c r="A73" s="173">
        <v>70</v>
      </c>
      <c r="B73" s="182" t="s">
        <v>671</v>
      </c>
      <c r="C73" s="432" t="s">
        <v>181</v>
      </c>
      <c r="D73" s="44" t="s">
        <v>468</v>
      </c>
      <c r="E73" s="44" t="s">
        <v>182</v>
      </c>
      <c r="F73" s="44" t="s">
        <v>672</v>
      </c>
      <c r="G73" s="86">
        <v>1999</v>
      </c>
      <c r="H73" s="87" t="s">
        <v>195</v>
      </c>
      <c r="I73" s="87">
        <v>3300</v>
      </c>
      <c r="J73" s="87">
        <v>2502</v>
      </c>
      <c r="K73" s="87" t="s">
        <v>195</v>
      </c>
      <c r="L73" s="86">
        <v>1</v>
      </c>
      <c r="M73" s="198" t="s">
        <v>673</v>
      </c>
      <c r="N73" s="88" t="s">
        <v>674</v>
      </c>
      <c r="O73" s="44"/>
      <c r="P73" s="426"/>
      <c r="Q73" s="184"/>
      <c r="R73" s="185" t="s">
        <v>670</v>
      </c>
      <c r="S73" s="178" t="s">
        <v>1373</v>
      </c>
      <c r="T73" s="466" t="s">
        <v>140</v>
      </c>
      <c r="U73" s="178" t="s">
        <v>1373</v>
      </c>
      <c r="V73" s="438" t="s">
        <v>140</v>
      </c>
      <c r="W73" s="188" t="s">
        <v>195</v>
      </c>
      <c r="X73" s="189"/>
    </row>
    <row r="74" spans="1:25" ht="34.950000000000003" customHeight="1">
      <c r="A74" s="181">
        <v>71</v>
      </c>
      <c r="B74" s="182" t="s">
        <v>675</v>
      </c>
      <c r="C74" s="432" t="s">
        <v>676</v>
      </c>
      <c r="D74" s="44" t="s">
        <v>677</v>
      </c>
      <c r="E74" s="44" t="s">
        <v>678</v>
      </c>
      <c r="F74" s="44" t="s">
        <v>672</v>
      </c>
      <c r="G74" s="86">
        <v>1999</v>
      </c>
      <c r="H74" s="87">
        <v>4000</v>
      </c>
      <c r="I74" s="87">
        <v>5810</v>
      </c>
      <c r="J74" s="87" t="s">
        <v>195</v>
      </c>
      <c r="K74" s="87" t="s">
        <v>195</v>
      </c>
      <c r="L74" s="86">
        <v>0</v>
      </c>
      <c r="M74" s="198" t="s">
        <v>673</v>
      </c>
      <c r="N74" s="88" t="s">
        <v>679</v>
      </c>
      <c r="O74" s="44"/>
      <c r="P74" s="426"/>
      <c r="Q74" s="184"/>
      <c r="R74" s="185" t="s">
        <v>670</v>
      </c>
      <c r="S74" s="178" t="s">
        <v>1373</v>
      </c>
      <c r="T74" s="178" t="s">
        <v>140</v>
      </c>
      <c r="U74" s="178" t="s">
        <v>140</v>
      </c>
      <c r="V74" s="438" t="s">
        <v>140</v>
      </c>
      <c r="W74" s="188" t="s">
        <v>195</v>
      </c>
      <c r="X74" s="189"/>
    </row>
    <row r="75" spans="1:25" ht="46.8" customHeight="1">
      <c r="A75" s="173">
        <v>72</v>
      </c>
      <c r="B75" s="182" t="s">
        <v>680</v>
      </c>
      <c r="C75" s="432" t="s">
        <v>545</v>
      </c>
      <c r="D75" s="44" t="s">
        <v>681</v>
      </c>
      <c r="E75" s="44" t="s">
        <v>98</v>
      </c>
      <c r="F75" s="20" t="s">
        <v>682</v>
      </c>
      <c r="G75" s="86">
        <v>2021</v>
      </c>
      <c r="H75" s="87" t="s">
        <v>195</v>
      </c>
      <c r="I75" s="87">
        <v>3190</v>
      </c>
      <c r="J75" s="87">
        <v>1995</v>
      </c>
      <c r="K75" s="87">
        <v>95</v>
      </c>
      <c r="L75" s="86">
        <v>9</v>
      </c>
      <c r="M75" s="198" t="s">
        <v>683</v>
      </c>
      <c r="N75" s="424" t="s">
        <v>684</v>
      </c>
      <c r="O75" s="44" t="s">
        <v>1138</v>
      </c>
      <c r="P75" s="426" t="s">
        <v>1137</v>
      </c>
      <c r="Q75" s="184"/>
      <c r="R75" s="185" t="s">
        <v>670</v>
      </c>
      <c r="S75" s="178" t="s">
        <v>1373</v>
      </c>
      <c r="T75" s="178" t="s">
        <v>1373</v>
      </c>
      <c r="U75" s="178" t="s">
        <v>1373</v>
      </c>
      <c r="V75" s="403">
        <v>125600</v>
      </c>
      <c r="W75" s="186" t="s">
        <v>165</v>
      </c>
      <c r="X75" s="189"/>
    </row>
    <row r="76" spans="1:25" ht="42" customHeight="1">
      <c r="A76" s="173">
        <v>73</v>
      </c>
      <c r="B76" s="182" t="s">
        <v>685</v>
      </c>
      <c r="C76" s="432" t="s">
        <v>545</v>
      </c>
      <c r="D76" s="44" t="s">
        <v>681</v>
      </c>
      <c r="E76" s="213" t="s">
        <v>98</v>
      </c>
      <c r="F76" s="20" t="s">
        <v>682</v>
      </c>
      <c r="G76" s="86">
        <v>2022</v>
      </c>
      <c r="H76" s="87"/>
      <c r="I76" s="87">
        <v>3190</v>
      </c>
      <c r="J76" s="87">
        <v>1995</v>
      </c>
      <c r="K76" s="87" t="s">
        <v>687</v>
      </c>
      <c r="L76" s="86">
        <v>9</v>
      </c>
      <c r="M76" s="198">
        <v>44809</v>
      </c>
      <c r="N76" s="298" t="s">
        <v>688</v>
      </c>
      <c r="O76" s="44" t="s">
        <v>1139</v>
      </c>
      <c r="P76" s="426" t="s">
        <v>1136</v>
      </c>
      <c r="Q76" s="213"/>
      <c r="R76" s="185" t="s">
        <v>670</v>
      </c>
      <c r="S76" s="178" t="s">
        <v>1373</v>
      </c>
      <c r="T76" s="178" t="s">
        <v>1373</v>
      </c>
      <c r="U76" s="178" t="s">
        <v>1373</v>
      </c>
      <c r="V76" s="403">
        <v>209100</v>
      </c>
      <c r="W76" s="186" t="s">
        <v>165</v>
      </c>
      <c r="X76" s="22"/>
    </row>
    <row r="77" spans="1:25" ht="62.4" customHeight="1">
      <c r="A77" s="181">
        <v>74</v>
      </c>
      <c r="B77" s="227" t="s">
        <v>689</v>
      </c>
      <c r="C77" s="219" t="s">
        <v>437</v>
      </c>
      <c r="D77" s="228" t="s">
        <v>686</v>
      </c>
      <c r="E77" s="44" t="s">
        <v>98</v>
      </c>
      <c r="F77" s="44" t="s">
        <v>690</v>
      </c>
      <c r="G77" s="103" t="s">
        <v>691</v>
      </c>
      <c r="H77" s="206"/>
      <c r="I77" s="87"/>
      <c r="J77" s="87">
        <v>1995</v>
      </c>
      <c r="K77" s="87">
        <v>95.6</v>
      </c>
      <c r="L77" s="86">
        <v>9</v>
      </c>
      <c r="M77" s="198">
        <v>45110</v>
      </c>
      <c r="N77" s="88" t="s">
        <v>692</v>
      </c>
      <c r="O77" s="198"/>
      <c r="P77" s="426">
        <v>29028</v>
      </c>
      <c r="Q77" s="198"/>
      <c r="R77" s="185" t="s">
        <v>698</v>
      </c>
      <c r="S77" s="178" t="s">
        <v>1373</v>
      </c>
      <c r="T77" s="178" t="s">
        <v>1373</v>
      </c>
      <c r="U77" s="178" t="s">
        <v>1373</v>
      </c>
      <c r="V77" s="403">
        <v>224000</v>
      </c>
      <c r="W77" s="186" t="s">
        <v>165</v>
      </c>
      <c r="X77" s="189"/>
    </row>
    <row r="78" spans="1:25" ht="34.950000000000003" customHeight="1">
      <c r="A78" s="173">
        <v>75</v>
      </c>
      <c r="B78" s="182" t="s">
        <v>693</v>
      </c>
      <c r="C78" s="432" t="s">
        <v>694</v>
      </c>
      <c r="D78" s="44" t="s">
        <v>695</v>
      </c>
      <c r="E78" s="39" t="s">
        <v>182</v>
      </c>
      <c r="F78" s="44" t="s">
        <v>195</v>
      </c>
      <c r="G78" s="86">
        <v>2010</v>
      </c>
      <c r="H78" s="87" t="s">
        <v>195</v>
      </c>
      <c r="I78" s="87">
        <v>4500</v>
      </c>
      <c r="J78" s="87">
        <v>2197</v>
      </c>
      <c r="K78" s="87">
        <v>39.799999999999997</v>
      </c>
      <c r="L78" s="86">
        <v>1</v>
      </c>
      <c r="M78" s="198" t="s">
        <v>696</v>
      </c>
      <c r="N78" s="88" t="s">
        <v>697</v>
      </c>
      <c r="O78" s="44"/>
      <c r="P78" s="426"/>
      <c r="Q78" s="184" t="s">
        <v>195</v>
      </c>
      <c r="R78" s="185" t="s">
        <v>698</v>
      </c>
      <c r="S78" s="178" t="s">
        <v>1373</v>
      </c>
      <c r="T78" s="178" t="s">
        <v>140</v>
      </c>
      <c r="U78" s="178" t="s">
        <v>1373</v>
      </c>
      <c r="V78" s="438" t="s">
        <v>140</v>
      </c>
      <c r="W78" s="188" t="s">
        <v>195</v>
      </c>
      <c r="X78" s="189"/>
    </row>
    <row r="79" spans="1:25" ht="34.950000000000003" customHeight="1">
      <c r="A79" s="173">
        <v>76</v>
      </c>
      <c r="B79" s="182" t="s">
        <v>699</v>
      </c>
      <c r="C79" s="432" t="s">
        <v>700</v>
      </c>
      <c r="D79" s="44" t="s">
        <v>701</v>
      </c>
      <c r="E79" s="44" t="s">
        <v>599</v>
      </c>
      <c r="F79" s="44" t="s">
        <v>195</v>
      </c>
      <c r="G79" s="86">
        <v>2007</v>
      </c>
      <c r="H79" s="87">
        <v>535</v>
      </c>
      <c r="I79" s="87">
        <v>750</v>
      </c>
      <c r="J79" s="87" t="s">
        <v>195</v>
      </c>
      <c r="K79" s="87" t="s">
        <v>195</v>
      </c>
      <c r="L79" s="86">
        <v>0</v>
      </c>
      <c r="M79" s="198" t="s">
        <v>702</v>
      </c>
      <c r="N79" s="88" t="s">
        <v>703</v>
      </c>
      <c r="O79" s="44"/>
      <c r="P79" s="426"/>
      <c r="Q79" s="184" t="s">
        <v>195</v>
      </c>
      <c r="R79" s="185" t="s">
        <v>698</v>
      </c>
      <c r="S79" s="178" t="s">
        <v>1373</v>
      </c>
      <c r="T79" s="178" t="s">
        <v>140</v>
      </c>
      <c r="U79" s="178" t="s">
        <v>140</v>
      </c>
      <c r="V79" s="438" t="s">
        <v>140</v>
      </c>
      <c r="W79" s="188" t="s">
        <v>195</v>
      </c>
      <c r="X79" s="189"/>
    </row>
    <row r="80" spans="1:25" ht="34.950000000000003" customHeight="1">
      <c r="A80" s="181">
        <v>77</v>
      </c>
      <c r="B80" s="182" t="s">
        <v>704</v>
      </c>
      <c r="C80" s="432" t="s">
        <v>700</v>
      </c>
      <c r="D80" s="44" t="s">
        <v>705</v>
      </c>
      <c r="E80" s="44" t="s">
        <v>599</v>
      </c>
      <c r="F80" s="44" t="s">
        <v>195</v>
      </c>
      <c r="G80" s="86">
        <v>2001</v>
      </c>
      <c r="H80" s="87">
        <v>1590</v>
      </c>
      <c r="I80" s="87">
        <v>2000</v>
      </c>
      <c r="J80" s="87" t="s">
        <v>195</v>
      </c>
      <c r="K80" s="87" t="s">
        <v>195</v>
      </c>
      <c r="L80" s="86">
        <v>0</v>
      </c>
      <c r="M80" s="198" t="s">
        <v>706</v>
      </c>
      <c r="N80" s="88" t="s">
        <v>707</v>
      </c>
      <c r="O80" s="44"/>
      <c r="P80" s="426"/>
      <c r="Q80" s="184" t="s">
        <v>195</v>
      </c>
      <c r="R80" s="185" t="s">
        <v>698</v>
      </c>
      <c r="S80" s="178" t="s">
        <v>1373</v>
      </c>
      <c r="T80" s="178" t="s">
        <v>140</v>
      </c>
      <c r="U80" s="178" t="s">
        <v>140</v>
      </c>
      <c r="V80" s="438" t="s">
        <v>140</v>
      </c>
      <c r="W80" s="188" t="s">
        <v>195</v>
      </c>
      <c r="X80" s="189"/>
    </row>
    <row r="81" spans="1:24" ht="34.950000000000003" customHeight="1">
      <c r="A81" s="173">
        <v>78</v>
      </c>
      <c r="B81" s="203" t="s">
        <v>708</v>
      </c>
      <c r="C81" s="219" t="s">
        <v>709</v>
      </c>
      <c r="D81" s="127" t="s">
        <v>710</v>
      </c>
      <c r="E81" s="44" t="s">
        <v>98</v>
      </c>
      <c r="F81" s="44" t="s">
        <v>682</v>
      </c>
      <c r="G81" s="103" t="s">
        <v>711</v>
      </c>
      <c r="H81" s="206"/>
      <c r="I81" s="87"/>
      <c r="J81" s="87">
        <v>1997</v>
      </c>
      <c r="K81" s="87"/>
      <c r="L81" s="86">
        <v>9</v>
      </c>
      <c r="M81" s="198">
        <v>44524</v>
      </c>
      <c r="N81" s="88" t="s">
        <v>712</v>
      </c>
      <c r="O81" s="44"/>
      <c r="P81" s="426">
        <v>55150</v>
      </c>
      <c r="Q81" s="184"/>
      <c r="R81" s="185" t="s">
        <v>698</v>
      </c>
      <c r="S81" s="178" t="s">
        <v>1373</v>
      </c>
      <c r="T81" s="178" t="s">
        <v>1373</v>
      </c>
      <c r="U81" s="178" t="s">
        <v>1373</v>
      </c>
      <c r="V81" s="403">
        <v>140000</v>
      </c>
      <c r="W81" s="186" t="s">
        <v>165</v>
      </c>
      <c r="X81" s="189"/>
    </row>
    <row r="82" spans="1:24" ht="34.950000000000003" customHeight="1">
      <c r="A82" s="173">
        <v>79</v>
      </c>
      <c r="B82" s="182" t="s">
        <v>713</v>
      </c>
      <c r="C82" s="432" t="s">
        <v>714</v>
      </c>
      <c r="D82" s="44" t="s">
        <v>715</v>
      </c>
      <c r="E82" s="44" t="s">
        <v>716</v>
      </c>
      <c r="F82" s="20" t="s">
        <v>682</v>
      </c>
      <c r="G82" s="86">
        <v>2018</v>
      </c>
      <c r="H82" s="87" t="s">
        <v>195</v>
      </c>
      <c r="I82" s="87">
        <v>3010</v>
      </c>
      <c r="J82" s="87">
        <v>1598</v>
      </c>
      <c r="K82" s="87">
        <v>107</v>
      </c>
      <c r="L82" s="86">
        <v>9</v>
      </c>
      <c r="M82" s="198" t="s">
        <v>717</v>
      </c>
      <c r="N82" s="88" t="s">
        <v>718</v>
      </c>
      <c r="O82" s="198" t="s">
        <v>1155</v>
      </c>
      <c r="P82" s="426">
        <v>78800</v>
      </c>
      <c r="Q82" s="184" t="s">
        <v>195</v>
      </c>
      <c r="R82" s="185" t="s">
        <v>719</v>
      </c>
      <c r="S82" s="178" t="s">
        <v>1373</v>
      </c>
      <c r="T82" s="178" t="s">
        <v>1373</v>
      </c>
      <c r="U82" s="178" t="s">
        <v>1373</v>
      </c>
      <c r="V82" s="403">
        <v>114000</v>
      </c>
      <c r="W82" s="186" t="s">
        <v>165</v>
      </c>
      <c r="X82" s="189"/>
    </row>
    <row r="83" spans="1:24" ht="34.950000000000003" customHeight="1">
      <c r="A83" s="181">
        <v>80</v>
      </c>
      <c r="B83" s="182" t="s">
        <v>724</v>
      </c>
      <c r="C83" s="432" t="s">
        <v>725</v>
      </c>
      <c r="D83" s="44" t="s">
        <v>726</v>
      </c>
      <c r="E83" s="44" t="s">
        <v>98</v>
      </c>
      <c r="F83" s="44" t="s">
        <v>682</v>
      </c>
      <c r="G83" s="86">
        <v>1998</v>
      </c>
      <c r="H83" s="87"/>
      <c r="I83" s="87">
        <v>2700</v>
      </c>
      <c r="J83" s="87">
        <v>2461</v>
      </c>
      <c r="K83" s="87"/>
      <c r="L83" s="86">
        <v>9</v>
      </c>
      <c r="M83" s="198" t="s">
        <v>727</v>
      </c>
      <c r="N83" s="88" t="s">
        <v>728</v>
      </c>
      <c r="O83" s="44" t="s">
        <v>204</v>
      </c>
      <c r="P83" s="426" t="s">
        <v>204</v>
      </c>
      <c r="Q83" s="184"/>
      <c r="R83" s="185" t="s">
        <v>719</v>
      </c>
      <c r="S83" s="178" t="s">
        <v>1373</v>
      </c>
      <c r="T83" s="178" t="s">
        <v>140</v>
      </c>
      <c r="U83" s="178" t="s">
        <v>1373</v>
      </c>
      <c r="V83" s="438" t="s">
        <v>140</v>
      </c>
      <c r="W83" s="188" t="s">
        <v>195</v>
      </c>
      <c r="X83" s="189"/>
    </row>
    <row r="84" spans="1:24" ht="34.950000000000003" customHeight="1">
      <c r="A84" s="173">
        <v>81</v>
      </c>
      <c r="B84" s="202" t="s">
        <v>729</v>
      </c>
      <c r="C84" s="431" t="s">
        <v>725</v>
      </c>
      <c r="D84" s="39" t="s">
        <v>730</v>
      </c>
      <c r="E84" s="39" t="s">
        <v>98</v>
      </c>
      <c r="F84" s="39" t="s">
        <v>657</v>
      </c>
      <c r="G84" s="39">
        <v>2013</v>
      </c>
      <c r="H84" s="87" t="s">
        <v>195</v>
      </c>
      <c r="I84" s="39">
        <v>3000</v>
      </c>
      <c r="J84" s="39">
        <v>1968</v>
      </c>
      <c r="K84" s="39">
        <v>103</v>
      </c>
      <c r="L84" s="39">
        <v>9</v>
      </c>
      <c r="M84" s="39" t="s">
        <v>731</v>
      </c>
      <c r="N84" s="39" t="s">
        <v>732</v>
      </c>
      <c r="O84" s="198" t="s">
        <v>1156</v>
      </c>
      <c r="P84" s="426">
        <v>245000</v>
      </c>
      <c r="Q84" s="223"/>
      <c r="R84" s="185" t="s">
        <v>719</v>
      </c>
      <c r="S84" s="178" t="s">
        <v>1373</v>
      </c>
      <c r="T84" s="178" t="s">
        <v>1373</v>
      </c>
      <c r="U84" s="178" t="s">
        <v>1373</v>
      </c>
      <c r="V84" s="403">
        <v>50400</v>
      </c>
      <c r="W84" s="186" t="s">
        <v>165</v>
      </c>
      <c r="X84" s="224"/>
    </row>
    <row r="85" spans="1:24" ht="55.2" customHeight="1">
      <c r="A85" s="173">
        <v>82</v>
      </c>
      <c r="B85" s="182" t="s">
        <v>733</v>
      </c>
      <c r="C85" s="432" t="s">
        <v>191</v>
      </c>
      <c r="D85" s="44" t="s">
        <v>734</v>
      </c>
      <c r="E85" s="44" t="s">
        <v>193</v>
      </c>
      <c r="F85" s="44" t="s">
        <v>735</v>
      </c>
      <c r="G85" s="86">
        <v>2012</v>
      </c>
      <c r="H85" s="87">
        <v>4550</v>
      </c>
      <c r="I85" s="87">
        <v>13000</v>
      </c>
      <c r="J85" s="87">
        <v>4461.6000000000004</v>
      </c>
      <c r="K85" s="87">
        <v>147.69999999999999</v>
      </c>
      <c r="L85" s="86">
        <v>52</v>
      </c>
      <c r="M85" s="198" t="s">
        <v>736</v>
      </c>
      <c r="N85" s="88" t="s">
        <v>737</v>
      </c>
      <c r="O85" s="198" t="s">
        <v>1157</v>
      </c>
      <c r="P85" s="426">
        <v>605535</v>
      </c>
      <c r="Q85" s="184"/>
      <c r="R85" s="185" t="s">
        <v>719</v>
      </c>
      <c r="S85" s="178" t="s">
        <v>1373</v>
      </c>
      <c r="T85" s="178" t="s">
        <v>1373</v>
      </c>
      <c r="U85" s="178" t="s">
        <v>1373</v>
      </c>
      <c r="V85" s="403">
        <v>200000</v>
      </c>
      <c r="W85" s="186" t="s">
        <v>165</v>
      </c>
      <c r="X85" s="189"/>
    </row>
    <row r="86" spans="1:24" ht="34.950000000000003" customHeight="1">
      <c r="A86" s="181">
        <v>83</v>
      </c>
      <c r="B86" s="182" t="s">
        <v>738</v>
      </c>
      <c r="C86" s="432" t="s">
        <v>739</v>
      </c>
      <c r="D86" s="44" t="s">
        <v>740</v>
      </c>
      <c r="E86" s="44" t="s">
        <v>741</v>
      </c>
      <c r="F86" s="44" t="s">
        <v>742</v>
      </c>
      <c r="G86" s="86">
        <v>2006</v>
      </c>
      <c r="H86" s="87">
        <v>557</v>
      </c>
      <c r="I86" s="87">
        <v>5600</v>
      </c>
      <c r="J86" s="87">
        <v>2988</v>
      </c>
      <c r="K86" s="87">
        <v>100</v>
      </c>
      <c r="L86" s="86">
        <v>21</v>
      </c>
      <c r="M86" s="198" t="s">
        <v>743</v>
      </c>
      <c r="N86" s="88" t="s">
        <v>744</v>
      </c>
      <c r="O86" s="44"/>
      <c r="P86" s="426"/>
      <c r="Q86" s="184"/>
      <c r="R86" s="185" t="s">
        <v>719</v>
      </c>
      <c r="S86" s="178" t="s">
        <v>1373</v>
      </c>
      <c r="T86" s="178" t="s">
        <v>140</v>
      </c>
      <c r="U86" s="178" t="s">
        <v>1373</v>
      </c>
      <c r="V86" s="438" t="s">
        <v>140</v>
      </c>
      <c r="W86" s="188" t="s">
        <v>195</v>
      </c>
      <c r="X86" s="189"/>
    </row>
    <row r="87" spans="1:24" ht="34.950000000000003" customHeight="1">
      <c r="A87" s="173">
        <v>84</v>
      </c>
      <c r="B87" s="182" t="s">
        <v>745</v>
      </c>
      <c r="C87" s="432" t="s">
        <v>181</v>
      </c>
      <c r="D87" s="229" t="s">
        <v>746</v>
      </c>
      <c r="E87" s="44" t="s">
        <v>146</v>
      </c>
      <c r="F87" s="44"/>
      <c r="G87" s="86">
        <v>1976</v>
      </c>
      <c r="H87" s="87">
        <v>0</v>
      </c>
      <c r="I87" s="87"/>
      <c r="J87" s="87">
        <v>3120</v>
      </c>
      <c r="K87" s="87"/>
      <c r="L87" s="86">
        <v>1</v>
      </c>
      <c r="M87" s="198"/>
      <c r="N87" s="88" t="s">
        <v>747</v>
      </c>
      <c r="O87" s="44"/>
      <c r="P87" s="426"/>
      <c r="Q87" s="184"/>
      <c r="R87" s="185" t="s">
        <v>719</v>
      </c>
      <c r="S87" s="178" t="s">
        <v>1373</v>
      </c>
      <c r="T87" s="178" t="s">
        <v>140</v>
      </c>
      <c r="U87" s="178" t="s">
        <v>396</v>
      </c>
      <c r="V87" s="438" t="s">
        <v>140</v>
      </c>
      <c r="W87" s="188" t="s">
        <v>195</v>
      </c>
      <c r="X87" s="189"/>
    </row>
    <row r="88" spans="1:24" ht="61.2" customHeight="1">
      <c r="A88" s="173">
        <v>85</v>
      </c>
      <c r="B88" s="203" t="s">
        <v>748</v>
      </c>
      <c r="C88" s="433" t="s">
        <v>437</v>
      </c>
      <c r="D88" s="228" t="s">
        <v>686</v>
      </c>
      <c r="E88" s="44" t="s">
        <v>98</v>
      </c>
      <c r="F88" s="44" t="s">
        <v>690</v>
      </c>
      <c r="G88" s="103" t="s">
        <v>749</v>
      </c>
      <c r="H88" s="206"/>
      <c r="I88" s="87"/>
      <c r="J88" s="87">
        <v>1995</v>
      </c>
      <c r="K88" s="87">
        <v>95.6</v>
      </c>
      <c r="L88" s="86">
        <v>9</v>
      </c>
      <c r="M88" s="198">
        <v>45009</v>
      </c>
      <c r="N88" s="88" t="s">
        <v>750</v>
      </c>
      <c r="O88" s="198" t="s">
        <v>1181</v>
      </c>
      <c r="P88" s="426">
        <v>15497</v>
      </c>
      <c r="Q88" s="198"/>
      <c r="R88" s="185" t="s">
        <v>751</v>
      </c>
      <c r="S88" s="178" t="s">
        <v>1373</v>
      </c>
      <c r="T88" s="178" t="s">
        <v>1373</v>
      </c>
      <c r="U88" s="178" t="s">
        <v>1373</v>
      </c>
      <c r="V88" s="403">
        <v>210000</v>
      </c>
      <c r="W88" s="186" t="s">
        <v>165</v>
      </c>
      <c r="X88" s="189"/>
    </row>
    <row r="89" spans="1:24" ht="51.6" customHeight="1">
      <c r="A89" s="181">
        <v>86</v>
      </c>
      <c r="B89" s="203" t="s">
        <v>752</v>
      </c>
      <c r="C89" s="433" t="s">
        <v>437</v>
      </c>
      <c r="D89" s="228" t="s">
        <v>686</v>
      </c>
      <c r="E89" s="213" t="s">
        <v>98</v>
      </c>
      <c r="F89" s="44" t="s">
        <v>690</v>
      </c>
      <c r="G89" s="103" t="s">
        <v>691</v>
      </c>
      <c r="H89" s="206"/>
      <c r="I89" s="87"/>
      <c r="J89" s="87">
        <v>1995</v>
      </c>
      <c r="K89" s="87">
        <v>95.6</v>
      </c>
      <c r="L89" s="86">
        <v>9</v>
      </c>
      <c r="M89" s="198">
        <v>45111</v>
      </c>
      <c r="N89" s="88" t="s">
        <v>753</v>
      </c>
      <c r="O89" s="198" t="s">
        <v>1182</v>
      </c>
      <c r="P89" s="426">
        <v>9720</v>
      </c>
      <c r="Q89" s="214"/>
      <c r="R89" s="185" t="s">
        <v>751</v>
      </c>
      <c r="S89" s="178" t="s">
        <v>1373</v>
      </c>
      <c r="T89" s="178" t="s">
        <v>1373</v>
      </c>
      <c r="U89" s="178" t="s">
        <v>1373</v>
      </c>
      <c r="V89" s="403">
        <v>230000</v>
      </c>
      <c r="W89" s="228" t="s">
        <v>165</v>
      </c>
      <c r="X89" s="218"/>
    </row>
    <row r="90" spans="1:24" ht="34.950000000000003" customHeight="1">
      <c r="A90" s="173">
        <v>87</v>
      </c>
      <c r="B90" s="182" t="s">
        <v>754</v>
      </c>
      <c r="C90" s="432" t="s">
        <v>755</v>
      </c>
      <c r="D90" s="44" t="s">
        <v>756</v>
      </c>
      <c r="E90" s="44" t="s">
        <v>98</v>
      </c>
      <c r="F90" s="44" t="s">
        <v>166</v>
      </c>
      <c r="G90" s="86">
        <v>2017</v>
      </c>
      <c r="H90" s="87">
        <v>535</v>
      </c>
      <c r="I90" s="87">
        <v>1650</v>
      </c>
      <c r="J90" s="87">
        <v>999</v>
      </c>
      <c r="K90" s="87">
        <v>81</v>
      </c>
      <c r="L90" s="86">
        <v>5</v>
      </c>
      <c r="M90" s="198" t="s">
        <v>757</v>
      </c>
      <c r="N90" s="88" t="s">
        <v>758</v>
      </c>
      <c r="O90" s="198">
        <v>45624</v>
      </c>
      <c r="P90" s="426">
        <v>45418</v>
      </c>
      <c r="Q90" s="184" t="s">
        <v>180</v>
      </c>
      <c r="R90" s="185" t="s">
        <v>759</v>
      </c>
      <c r="S90" s="178" t="s">
        <v>1373</v>
      </c>
      <c r="T90" s="178" t="s">
        <v>1373</v>
      </c>
      <c r="U90" s="178" t="s">
        <v>1373</v>
      </c>
      <c r="V90" s="403">
        <v>39700</v>
      </c>
      <c r="W90" s="186" t="s">
        <v>165</v>
      </c>
      <c r="X90" s="189"/>
    </row>
    <row r="91" spans="1:24" ht="34.950000000000003" customHeight="1">
      <c r="A91" s="173">
        <v>88</v>
      </c>
      <c r="B91" s="182" t="s">
        <v>760</v>
      </c>
      <c r="C91" s="432" t="s">
        <v>761</v>
      </c>
      <c r="D91" s="44" t="s">
        <v>762</v>
      </c>
      <c r="E91" s="44" t="s">
        <v>98</v>
      </c>
      <c r="F91" s="44" t="s">
        <v>166</v>
      </c>
      <c r="G91" s="86">
        <v>2019</v>
      </c>
      <c r="H91" s="87">
        <v>490</v>
      </c>
      <c r="I91" s="87">
        <v>1995</v>
      </c>
      <c r="J91" s="87">
        <v>2464</v>
      </c>
      <c r="K91" s="87">
        <v>110</v>
      </c>
      <c r="L91" s="86">
        <v>5</v>
      </c>
      <c r="M91" s="198" t="s">
        <v>763</v>
      </c>
      <c r="N91" s="88" t="s">
        <v>764</v>
      </c>
      <c r="O91" s="198">
        <v>45977</v>
      </c>
      <c r="P91" s="426">
        <v>24604</v>
      </c>
      <c r="Q91" s="184" t="s">
        <v>765</v>
      </c>
      <c r="R91" s="185" t="s">
        <v>759</v>
      </c>
      <c r="S91" s="178" t="s">
        <v>1373</v>
      </c>
      <c r="T91" s="178" t="s">
        <v>1373</v>
      </c>
      <c r="U91" s="178" t="s">
        <v>1373</v>
      </c>
      <c r="V91" s="403">
        <v>75500</v>
      </c>
      <c r="W91" s="186" t="s">
        <v>165</v>
      </c>
      <c r="X91" s="189"/>
    </row>
    <row r="92" spans="1:24" ht="34.950000000000003" customHeight="1">
      <c r="A92" s="181">
        <v>89</v>
      </c>
      <c r="B92" s="182" t="s">
        <v>766</v>
      </c>
      <c r="C92" s="432" t="s">
        <v>431</v>
      </c>
      <c r="D92" s="44" t="s">
        <v>767</v>
      </c>
      <c r="E92" s="44" t="s">
        <v>98</v>
      </c>
      <c r="F92" s="44" t="s">
        <v>657</v>
      </c>
      <c r="G92" s="86">
        <v>2016</v>
      </c>
      <c r="H92" s="87">
        <v>1172</v>
      </c>
      <c r="I92" s="87">
        <v>3020</v>
      </c>
      <c r="J92" s="87">
        <v>1598</v>
      </c>
      <c r="K92" s="87">
        <v>92</v>
      </c>
      <c r="L92" s="86">
        <v>9</v>
      </c>
      <c r="M92" s="198" t="s">
        <v>768</v>
      </c>
      <c r="N92" s="88" t="s">
        <v>769</v>
      </c>
      <c r="O92" s="198" t="s">
        <v>1201</v>
      </c>
      <c r="P92" s="426">
        <v>198240</v>
      </c>
      <c r="Q92" s="184" t="s">
        <v>770</v>
      </c>
      <c r="R92" s="185" t="s">
        <v>331</v>
      </c>
      <c r="S92" s="178" t="s">
        <v>1373</v>
      </c>
      <c r="T92" s="178" t="s">
        <v>1373</v>
      </c>
      <c r="U92" s="178" t="s">
        <v>1373</v>
      </c>
      <c r="V92" s="403">
        <v>54200</v>
      </c>
      <c r="W92" s="186" t="s">
        <v>165</v>
      </c>
      <c r="X92" s="189"/>
    </row>
    <row r="93" spans="1:24" ht="66" customHeight="1">
      <c r="A93" s="173">
        <v>90</v>
      </c>
      <c r="B93" s="182" t="s">
        <v>771</v>
      </c>
      <c r="C93" s="432" t="s">
        <v>507</v>
      </c>
      <c r="D93" s="44" t="s">
        <v>772</v>
      </c>
      <c r="E93" s="44" t="s">
        <v>716</v>
      </c>
      <c r="F93" s="44" t="s">
        <v>773</v>
      </c>
      <c r="G93" s="86">
        <v>2017</v>
      </c>
      <c r="H93" s="87">
        <v>1172</v>
      </c>
      <c r="I93" s="87">
        <v>3020</v>
      </c>
      <c r="J93" s="87">
        <v>1598</v>
      </c>
      <c r="K93" s="87">
        <v>107</v>
      </c>
      <c r="L93" s="86">
        <v>9</v>
      </c>
      <c r="M93" s="198" t="s">
        <v>774</v>
      </c>
      <c r="N93" s="88" t="s">
        <v>775</v>
      </c>
      <c r="O93" s="198" t="s">
        <v>1205</v>
      </c>
      <c r="P93" s="426">
        <v>85140</v>
      </c>
      <c r="Q93" s="184"/>
      <c r="R93" s="185" t="s">
        <v>339</v>
      </c>
      <c r="S93" s="178" t="s">
        <v>1373</v>
      </c>
      <c r="T93" s="178" t="s">
        <v>1373</v>
      </c>
      <c r="U93" s="178" t="s">
        <v>1373</v>
      </c>
      <c r="V93" s="403">
        <v>67200</v>
      </c>
      <c r="W93" s="186" t="s">
        <v>165</v>
      </c>
      <c r="X93" s="189"/>
    </row>
    <row r="94" spans="1:24" ht="34.950000000000003" customHeight="1">
      <c r="A94" s="173">
        <v>91</v>
      </c>
      <c r="B94" s="182" t="s">
        <v>776</v>
      </c>
      <c r="C94" s="432" t="s">
        <v>700</v>
      </c>
      <c r="D94" s="213" t="s">
        <v>777</v>
      </c>
      <c r="E94" s="213" t="s">
        <v>192</v>
      </c>
      <c r="F94" s="44"/>
      <c r="G94" s="86">
        <v>1999</v>
      </c>
      <c r="H94" s="87">
        <v>372</v>
      </c>
      <c r="I94" s="87"/>
      <c r="J94" s="87"/>
      <c r="K94" s="87"/>
      <c r="L94" s="86">
        <v>0</v>
      </c>
      <c r="M94" s="198"/>
      <c r="N94" s="88" t="s">
        <v>778</v>
      </c>
      <c r="O94" s="44"/>
      <c r="P94" s="426"/>
      <c r="Q94" s="184" t="s">
        <v>195</v>
      </c>
      <c r="R94" s="185" t="s">
        <v>779</v>
      </c>
      <c r="S94" s="178" t="s">
        <v>1373</v>
      </c>
      <c r="T94" s="178" t="s">
        <v>140</v>
      </c>
      <c r="U94" s="178" t="s">
        <v>140</v>
      </c>
      <c r="V94" s="438" t="s">
        <v>140</v>
      </c>
      <c r="W94" s="188" t="s">
        <v>195</v>
      </c>
      <c r="X94" s="230"/>
    </row>
    <row r="95" spans="1:24" ht="34.950000000000003" customHeight="1">
      <c r="A95" s="181">
        <v>92</v>
      </c>
      <c r="B95" s="182" t="s">
        <v>780</v>
      </c>
      <c r="C95" s="432" t="s">
        <v>781</v>
      </c>
      <c r="D95" s="44" t="s">
        <v>782</v>
      </c>
      <c r="E95" s="44" t="s">
        <v>716</v>
      </c>
      <c r="F95" s="20" t="s">
        <v>682</v>
      </c>
      <c r="G95" s="86">
        <v>2014</v>
      </c>
      <c r="H95" s="87">
        <v>1000</v>
      </c>
      <c r="I95" s="87">
        <v>3000</v>
      </c>
      <c r="J95" s="87">
        <v>1968</v>
      </c>
      <c r="K95" s="87" t="s">
        <v>783</v>
      </c>
      <c r="L95" s="86">
        <v>9</v>
      </c>
      <c r="M95" s="198" t="s">
        <v>784</v>
      </c>
      <c r="N95" s="88" t="s">
        <v>785</v>
      </c>
      <c r="O95" s="198">
        <v>45673</v>
      </c>
      <c r="P95" s="426">
        <v>241705</v>
      </c>
      <c r="Q95" s="184" t="s">
        <v>1363</v>
      </c>
      <c r="R95" s="185" t="s">
        <v>779</v>
      </c>
      <c r="S95" s="178" t="s">
        <v>1373</v>
      </c>
      <c r="T95" s="178" t="s">
        <v>1373</v>
      </c>
      <c r="U95" s="178" t="s">
        <v>1373</v>
      </c>
      <c r="V95" s="403">
        <v>55000</v>
      </c>
      <c r="W95" s="186" t="s">
        <v>165</v>
      </c>
      <c r="X95" s="189"/>
    </row>
    <row r="96" spans="1:24" ht="34.950000000000003" customHeight="1">
      <c r="A96" s="173">
        <v>93</v>
      </c>
      <c r="B96" s="182" t="s">
        <v>786</v>
      </c>
      <c r="C96" s="432" t="s">
        <v>614</v>
      </c>
      <c r="D96" s="44" t="s">
        <v>787</v>
      </c>
      <c r="E96" s="44" t="s">
        <v>98</v>
      </c>
      <c r="F96" s="20" t="s">
        <v>682</v>
      </c>
      <c r="G96" s="86">
        <v>2005</v>
      </c>
      <c r="H96" s="87">
        <v>1194</v>
      </c>
      <c r="I96" s="87">
        <v>3070</v>
      </c>
      <c r="J96" s="87">
        <v>2463</v>
      </c>
      <c r="K96" s="87">
        <v>99</v>
      </c>
      <c r="L96" s="86">
        <v>9</v>
      </c>
      <c r="M96" s="198" t="s">
        <v>788</v>
      </c>
      <c r="N96" s="88" t="s">
        <v>789</v>
      </c>
      <c r="O96" s="198">
        <v>45602</v>
      </c>
      <c r="P96" s="426">
        <v>245898</v>
      </c>
      <c r="Q96" s="184" t="s">
        <v>790</v>
      </c>
      <c r="R96" s="185" t="s">
        <v>779</v>
      </c>
      <c r="S96" s="178" t="s">
        <v>1373</v>
      </c>
      <c r="T96" s="178" t="s">
        <v>1373</v>
      </c>
      <c r="U96" s="178" t="s">
        <v>1373</v>
      </c>
      <c r="V96" s="403">
        <v>18100</v>
      </c>
      <c r="W96" s="186" t="s">
        <v>165</v>
      </c>
      <c r="X96" s="189"/>
    </row>
    <row r="97" spans="1:24" ht="51.6" customHeight="1">
      <c r="A97" s="173">
        <v>94</v>
      </c>
      <c r="B97" s="182" t="s">
        <v>792</v>
      </c>
      <c r="C97" s="432" t="s">
        <v>793</v>
      </c>
      <c r="D97" s="44" t="s">
        <v>794</v>
      </c>
      <c r="E97" s="44" t="s">
        <v>98</v>
      </c>
      <c r="F97" s="44" t="s">
        <v>795</v>
      </c>
      <c r="G97" s="86">
        <v>2013</v>
      </c>
      <c r="H97" s="87">
        <v>3050</v>
      </c>
      <c r="I97" s="87">
        <v>3050</v>
      </c>
      <c r="J97" s="87">
        <v>2143</v>
      </c>
      <c r="K97" s="87">
        <v>100</v>
      </c>
      <c r="L97" s="86">
        <v>9</v>
      </c>
      <c r="M97" s="198" t="s">
        <v>796</v>
      </c>
      <c r="N97" s="88" t="s">
        <v>797</v>
      </c>
      <c r="O97" s="44" t="s">
        <v>1364</v>
      </c>
      <c r="P97" s="426">
        <v>173599</v>
      </c>
      <c r="Q97" s="184"/>
      <c r="R97" s="185" t="s">
        <v>791</v>
      </c>
      <c r="S97" s="178" t="s">
        <v>1373</v>
      </c>
      <c r="T97" s="178" t="s">
        <v>1373</v>
      </c>
      <c r="U97" s="178" t="s">
        <v>1373</v>
      </c>
      <c r="V97" s="403">
        <v>44000</v>
      </c>
      <c r="W97" s="199" t="s">
        <v>165</v>
      </c>
      <c r="X97" s="189"/>
    </row>
    <row r="98" spans="1:24" ht="34.950000000000003" customHeight="1">
      <c r="A98" s="181">
        <v>95</v>
      </c>
      <c r="B98" s="182" t="s">
        <v>798</v>
      </c>
      <c r="C98" s="432" t="s">
        <v>431</v>
      </c>
      <c r="D98" s="44" t="s">
        <v>799</v>
      </c>
      <c r="E98" s="44" t="s">
        <v>98</v>
      </c>
      <c r="F98" s="44" t="s">
        <v>657</v>
      </c>
      <c r="G98" s="86">
        <v>2003</v>
      </c>
      <c r="H98" s="87" t="s">
        <v>195</v>
      </c>
      <c r="I98" s="87" t="s">
        <v>800</v>
      </c>
      <c r="J98" s="87">
        <v>1598</v>
      </c>
      <c r="K98" s="87">
        <v>62</v>
      </c>
      <c r="L98" s="86">
        <v>5</v>
      </c>
      <c r="M98" s="198" t="s">
        <v>801</v>
      </c>
      <c r="N98" s="88" t="s">
        <v>802</v>
      </c>
      <c r="O98" s="198" t="s">
        <v>1281</v>
      </c>
      <c r="P98" s="426">
        <v>211290</v>
      </c>
      <c r="Q98" s="184"/>
      <c r="R98" s="185" t="s">
        <v>803</v>
      </c>
      <c r="S98" s="178" t="s">
        <v>1373</v>
      </c>
      <c r="T98" s="178" t="s">
        <v>1373</v>
      </c>
      <c r="U98" s="178" t="s">
        <v>1373</v>
      </c>
      <c r="V98" s="403">
        <v>4000</v>
      </c>
      <c r="W98" s="186" t="s">
        <v>165</v>
      </c>
      <c r="X98" s="189"/>
    </row>
    <row r="99" spans="1:24" ht="34.950000000000003" customHeight="1">
      <c r="A99" s="173">
        <v>96</v>
      </c>
      <c r="B99" s="182" t="s">
        <v>804</v>
      </c>
      <c r="C99" s="432" t="s">
        <v>805</v>
      </c>
      <c r="D99" s="44" t="s">
        <v>806</v>
      </c>
      <c r="E99" s="44" t="s">
        <v>193</v>
      </c>
      <c r="F99" s="44" t="s">
        <v>657</v>
      </c>
      <c r="G99" s="86">
        <v>2006</v>
      </c>
      <c r="H99" s="87" t="s">
        <v>195</v>
      </c>
      <c r="I99" s="87" t="s">
        <v>807</v>
      </c>
      <c r="J99" s="87">
        <v>5880</v>
      </c>
      <c r="K99" s="87">
        <v>194</v>
      </c>
      <c r="L99" s="86">
        <v>40</v>
      </c>
      <c r="M99" s="198" t="s">
        <v>808</v>
      </c>
      <c r="N99" s="88" t="s">
        <v>809</v>
      </c>
      <c r="O99" s="198" t="s">
        <v>1282</v>
      </c>
      <c r="P99" s="426">
        <v>134497</v>
      </c>
      <c r="Q99" s="184" t="s">
        <v>810</v>
      </c>
      <c r="R99" s="185" t="s">
        <v>803</v>
      </c>
      <c r="S99" s="178" t="s">
        <v>1373</v>
      </c>
      <c r="T99" s="178" t="s">
        <v>1373</v>
      </c>
      <c r="U99" s="178" t="s">
        <v>1373</v>
      </c>
      <c r="V99" s="403">
        <v>82000</v>
      </c>
      <c r="W99" s="186" t="s">
        <v>165</v>
      </c>
      <c r="X99" s="189"/>
    </row>
    <row r="100" spans="1:24" ht="34.950000000000003" customHeight="1">
      <c r="A100" s="173">
        <v>97</v>
      </c>
      <c r="B100" s="182" t="s">
        <v>811</v>
      </c>
      <c r="C100" s="432" t="s">
        <v>183</v>
      </c>
      <c r="D100" s="44" t="s">
        <v>812</v>
      </c>
      <c r="E100" s="44" t="s">
        <v>599</v>
      </c>
      <c r="F100" s="44" t="s">
        <v>195</v>
      </c>
      <c r="G100" s="86">
        <v>1986</v>
      </c>
      <c r="H100" s="87" t="s">
        <v>813</v>
      </c>
      <c r="I100" s="87"/>
      <c r="J100" s="87"/>
      <c r="K100" s="87"/>
      <c r="L100" s="86">
        <v>0</v>
      </c>
      <c r="M100" s="198"/>
      <c r="N100" s="88" t="s">
        <v>814</v>
      </c>
      <c r="O100" s="411"/>
      <c r="P100" s="430"/>
      <c r="Q100" s="184"/>
      <c r="R100" s="185" t="s">
        <v>803</v>
      </c>
      <c r="S100" s="178" t="s">
        <v>1373</v>
      </c>
      <c r="T100" s="178" t="s">
        <v>140</v>
      </c>
      <c r="U100" s="178" t="s">
        <v>140</v>
      </c>
      <c r="V100" s="438" t="s">
        <v>140</v>
      </c>
      <c r="W100" s="188" t="s">
        <v>195</v>
      </c>
      <c r="X100" s="189"/>
    </row>
    <row r="101" spans="1:24" ht="34.950000000000003" customHeight="1">
      <c r="A101" s="181">
        <v>98</v>
      </c>
      <c r="B101" s="182" t="s">
        <v>815</v>
      </c>
      <c r="C101" s="432" t="s">
        <v>816</v>
      </c>
      <c r="D101" s="44" t="s">
        <v>817</v>
      </c>
      <c r="E101" s="44" t="s">
        <v>716</v>
      </c>
      <c r="F101" s="44" t="s">
        <v>195</v>
      </c>
      <c r="G101" s="86">
        <v>2013</v>
      </c>
      <c r="H101" s="87" t="s">
        <v>195</v>
      </c>
      <c r="I101" s="87">
        <v>3050</v>
      </c>
      <c r="J101" s="87">
        <v>2143</v>
      </c>
      <c r="K101" s="87">
        <v>100</v>
      </c>
      <c r="L101" s="86">
        <v>9</v>
      </c>
      <c r="M101" s="198" t="s">
        <v>796</v>
      </c>
      <c r="N101" s="88" t="s">
        <v>818</v>
      </c>
      <c r="O101" s="198" t="s">
        <v>1283</v>
      </c>
      <c r="P101" s="426">
        <v>281476</v>
      </c>
      <c r="Q101" s="184" t="s">
        <v>195</v>
      </c>
      <c r="R101" s="185" t="s">
        <v>803</v>
      </c>
      <c r="S101" s="178" t="s">
        <v>1373</v>
      </c>
      <c r="T101" s="178" t="s">
        <v>1373</v>
      </c>
      <c r="U101" s="178" t="s">
        <v>1373</v>
      </c>
      <c r="V101" s="403">
        <v>38700</v>
      </c>
      <c r="W101" s="199" t="s">
        <v>165</v>
      </c>
      <c r="X101" s="189"/>
    </row>
    <row r="102" spans="1:24" ht="34.950000000000003" customHeight="1">
      <c r="A102" s="173">
        <v>99</v>
      </c>
      <c r="B102" s="182" t="s">
        <v>819</v>
      </c>
      <c r="C102" s="432" t="s">
        <v>179</v>
      </c>
      <c r="D102" s="44" t="s">
        <v>820</v>
      </c>
      <c r="E102" s="44" t="s">
        <v>98</v>
      </c>
      <c r="F102" s="44" t="s">
        <v>147</v>
      </c>
      <c r="G102" s="86">
        <v>2006</v>
      </c>
      <c r="H102" s="87" t="s">
        <v>195</v>
      </c>
      <c r="I102" s="87">
        <v>1580</v>
      </c>
      <c r="J102" s="87">
        <v>1399</v>
      </c>
      <c r="K102" s="87" t="s">
        <v>821</v>
      </c>
      <c r="L102" s="86">
        <v>5</v>
      </c>
      <c r="M102" s="421" t="s">
        <v>822</v>
      </c>
      <c r="N102" s="88" t="s">
        <v>823</v>
      </c>
      <c r="O102" s="198">
        <v>45632</v>
      </c>
      <c r="P102" s="426">
        <v>98600</v>
      </c>
      <c r="Q102" s="184" t="s">
        <v>195</v>
      </c>
      <c r="R102" s="185" t="s">
        <v>824</v>
      </c>
      <c r="S102" s="178" t="s">
        <v>1373</v>
      </c>
      <c r="T102" s="178" t="s">
        <v>1373</v>
      </c>
      <c r="U102" s="178" t="s">
        <v>1373</v>
      </c>
      <c r="V102" s="403">
        <v>9400</v>
      </c>
      <c r="W102" s="186" t="s">
        <v>165</v>
      </c>
      <c r="X102" s="231"/>
    </row>
    <row r="103" spans="1:24" ht="34.950000000000003" customHeight="1">
      <c r="A103" s="451">
        <v>100</v>
      </c>
      <c r="B103" s="182" t="s">
        <v>825</v>
      </c>
      <c r="C103" s="432" t="s">
        <v>179</v>
      </c>
      <c r="D103" s="44" t="s">
        <v>826</v>
      </c>
      <c r="E103" s="44" t="s">
        <v>98</v>
      </c>
      <c r="F103" s="44" t="s">
        <v>147</v>
      </c>
      <c r="G103" s="86">
        <v>2017</v>
      </c>
      <c r="H103" s="87" t="s">
        <v>195</v>
      </c>
      <c r="I103" s="87">
        <v>1610</v>
      </c>
      <c r="J103" s="87">
        <v>1368</v>
      </c>
      <c r="K103" s="87" t="s">
        <v>827</v>
      </c>
      <c r="L103" s="86">
        <v>5</v>
      </c>
      <c r="M103" s="421" t="s">
        <v>828</v>
      </c>
      <c r="N103" s="88" t="s">
        <v>829</v>
      </c>
      <c r="O103" s="198">
        <v>45641</v>
      </c>
      <c r="P103" s="426">
        <v>63278</v>
      </c>
      <c r="Q103" s="184" t="s">
        <v>195</v>
      </c>
      <c r="R103" s="185" t="s">
        <v>824</v>
      </c>
      <c r="S103" s="178" t="s">
        <v>1373</v>
      </c>
      <c r="T103" s="178" t="s">
        <v>1373</v>
      </c>
      <c r="U103" s="178" t="s">
        <v>1373</v>
      </c>
      <c r="V103" s="403">
        <v>50600</v>
      </c>
      <c r="W103" s="186" t="s">
        <v>165</v>
      </c>
      <c r="X103" s="231"/>
    </row>
    <row r="104" spans="1:24">
      <c r="A104" s="232"/>
      <c r="B104" s="233"/>
      <c r="C104" s="234"/>
      <c r="D104" s="234"/>
      <c r="E104" s="234"/>
      <c r="F104" s="234"/>
      <c r="G104" s="235"/>
      <c r="H104" s="236"/>
      <c r="I104" s="236"/>
      <c r="J104" s="236"/>
      <c r="K104" s="236"/>
      <c r="L104" s="235"/>
      <c r="M104" s="237"/>
      <c r="N104" s="238"/>
      <c r="O104" s="234"/>
      <c r="P104" s="234"/>
      <c r="Q104" s="239"/>
      <c r="R104" s="239"/>
      <c r="S104" s="239"/>
      <c r="T104" s="240"/>
      <c r="U104" s="241"/>
      <c r="V104" s="242"/>
    </row>
    <row r="105" spans="1:24">
      <c r="A105" s="243"/>
      <c r="B105" s="233"/>
      <c r="C105" s="234"/>
      <c r="D105" s="234"/>
      <c r="E105" s="234"/>
      <c r="F105" s="234"/>
      <c r="G105" s="235"/>
      <c r="H105" s="235"/>
      <c r="I105" s="235"/>
      <c r="J105" s="236"/>
      <c r="K105" s="236"/>
      <c r="L105" s="236"/>
      <c r="M105" s="236"/>
      <c r="N105" s="238"/>
      <c r="O105" s="234"/>
      <c r="P105" s="234"/>
      <c r="Q105" s="234"/>
      <c r="R105" s="234"/>
      <c r="S105" s="234"/>
      <c r="T105" s="237"/>
      <c r="U105" s="237"/>
      <c r="V105" s="244"/>
    </row>
    <row r="106" spans="1:24" ht="43.2" customHeight="1">
      <c r="B106" s="550" t="s">
        <v>830</v>
      </c>
      <c r="C106" s="499"/>
      <c r="D106" s="499"/>
    </row>
    <row r="107" spans="1:24" ht="100.8" customHeight="1"/>
  </sheetData>
  <mergeCells count="28">
    <mergeCell ref="F4:F7"/>
    <mergeCell ref="F8:F9"/>
    <mergeCell ref="B106:D106"/>
    <mergeCell ref="L2:L3"/>
    <mergeCell ref="M2:M3"/>
    <mergeCell ref="G2:G3"/>
    <mergeCell ref="H2:H3"/>
    <mergeCell ref="I2:I3"/>
    <mergeCell ref="J2:J3"/>
    <mergeCell ref="K2:K3"/>
    <mergeCell ref="E2:E3"/>
    <mergeCell ref="F2:F3"/>
    <mergeCell ref="N2:N3"/>
    <mergeCell ref="O2:O3"/>
    <mergeCell ref="X2:X3"/>
    <mergeCell ref="P2:P3"/>
    <mergeCell ref="Q2:Q3"/>
    <mergeCell ref="R2:R3"/>
    <mergeCell ref="S2:S3"/>
    <mergeCell ref="U2:U3"/>
    <mergeCell ref="T2:T3"/>
    <mergeCell ref="V2:V3"/>
    <mergeCell ref="W2:W3"/>
    <mergeCell ref="B1:D1"/>
    <mergeCell ref="A2:A3"/>
    <mergeCell ref="B2:B3"/>
    <mergeCell ref="C2:C3"/>
    <mergeCell ref="D2:D3"/>
  </mergeCells>
  <dataValidations count="1">
    <dataValidation type="list" allowBlank="1" showInputMessage="1" showErrorMessage="1" sqref="U104" xr:uid="{D87980B8-7701-483C-A052-BAF2FAE79AFA}">
      <formula1>"netto, netto + 50% VAT, brutto"</formula1>
    </dataValidation>
  </dataValidations>
  <printOptions horizontalCentered="1" verticalCentered="1"/>
  <pageMargins left="0" right="0" top="0.15748031496062992" bottom="0" header="0.31496062992125984" footer="0.31496062992125984"/>
  <pageSetup paperSize="9" scale="35" pageOrder="overThenDown" orientation="landscape" r:id="rId1"/>
  <headerFooter>
    <oddHeader>&amp;RZakładka nr 4 - wykaz pojazdów</oddHeader>
    <oddFooter>&amp;RStrona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88D143-6FA4-4D41-A6C2-02A3CE06DF0C}">
  <dimension ref="A2:E15"/>
  <sheetViews>
    <sheetView workbookViewId="0">
      <selection activeCell="L14" sqref="L14"/>
    </sheetView>
  </sheetViews>
  <sheetFormatPr defaultRowHeight="14.4"/>
  <cols>
    <col min="1" max="1" width="4.77734375" customWidth="1"/>
    <col min="2" max="2" width="40.109375" customWidth="1"/>
    <col min="3" max="3" width="23.33203125" customWidth="1"/>
    <col min="4" max="4" width="22.109375" customWidth="1"/>
    <col min="5" max="5" width="22.6640625" customWidth="1"/>
  </cols>
  <sheetData>
    <row r="2" spans="1:5" ht="23.4" customHeight="1">
      <c r="B2" s="110" t="s">
        <v>1053</v>
      </c>
    </row>
    <row r="4" spans="1:5" ht="15" thickBot="1"/>
    <row r="5" spans="1:5" ht="31.2" customHeight="1" thickBot="1">
      <c r="A5" s="551">
        <v>1</v>
      </c>
      <c r="B5" s="554" t="s">
        <v>175</v>
      </c>
      <c r="C5" s="104" t="s">
        <v>169</v>
      </c>
      <c r="D5" s="105" t="s">
        <v>170</v>
      </c>
      <c r="E5" s="106" t="s">
        <v>223</v>
      </c>
    </row>
    <row r="6" spans="1:5" ht="26.4" customHeight="1" thickBot="1">
      <c r="A6" s="552"/>
      <c r="B6" s="554"/>
      <c r="C6" s="111" t="s">
        <v>171</v>
      </c>
      <c r="D6" s="134"/>
      <c r="E6" s="133" t="s">
        <v>1044</v>
      </c>
    </row>
    <row r="7" spans="1:5" ht="15" thickBot="1">
      <c r="A7" s="552"/>
      <c r="B7" s="554"/>
      <c r="C7" s="108" t="s">
        <v>172</v>
      </c>
      <c r="D7" s="132"/>
      <c r="E7" s="133" t="s">
        <v>1045</v>
      </c>
    </row>
    <row r="8" spans="1:5" ht="15" thickBot="1">
      <c r="A8" s="552"/>
      <c r="B8" s="554"/>
      <c r="C8" s="108" t="s">
        <v>173</v>
      </c>
      <c r="D8" s="132"/>
      <c r="E8" s="133" t="s">
        <v>1046</v>
      </c>
    </row>
    <row r="9" spans="1:5" ht="15" thickBot="1">
      <c r="A9" s="552"/>
      <c r="B9" s="554"/>
      <c r="C9" s="111" t="s">
        <v>174</v>
      </c>
      <c r="D9" s="132" t="s">
        <v>1051</v>
      </c>
      <c r="E9" s="133"/>
    </row>
    <row r="10" spans="1:5" ht="15" thickBot="1">
      <c r="A10" s="552"/>
      <c r="B10" s="554"/>
      <c r="C10" s="107" t="s">
        <v>224</v>
      </c>
      <c r="D10" s="132" t="s">
        <v>195</v>
      </c>
      <c r="E10" s="133"/>
    </row>
    <row r="11" spans="1:5" ht="15" thickBot="1">
      <c r="A11" s="552"/>
      <c r="B11" s="555"/>
      <c r="C11" s="107" t="s">
        <v>225</v>
      </c>
      <c r="D11" s="132" t="s">
        <v>195</v>
      </c>
      <c r="E11" s="133"/>
    </row>
    <row r="12" spans="1:5" ht="15" thickBot="1">
      <c r="A12" s="552"/>
      <c r="B12" s="555"/>
      <c r="C12" s="107" t="s">
        <v>226</v>
      </c>
      <c r="D12" s="132" t="s">
        <v>195</v>
      </c>
      <c r="E12" s="133"/>
    </row>
    <row r="13" spans="1:5" ht="28.2" thickBot="1">
      <c r="A13" s="552"/>
      <c r="B13" s="555"/>
      <c r="C13" s="111" t="s">
        <v>1047</v>
      </c>
      <c r="D13" s="132">
        <v>28</v>
      </c>
      <c r="E13" s="133" t="s">
        <v>1048</v>
      </c>
    </row>
    <row r="14" spans="1:5" ht="26.4" customHeight="1">
      <c r="A14" s="552"/>
      <c r="B14" s="556"/>
      <c r="C14" s="111" t="s">
        <v>1054</v>
      </c>
      <c r="D14" s="300" t="s">
        <v>1049</v>
      </c>
      <c r="E14" s="301"/>
    </row>
    <row r="15" spans="1:5" ht="99" customHeight="1" thickBot="1">
      <c r="A15" s="553"/>
      <c r="B15" s="109" t="s">
        <v>1052</v>
      </c>
      <c r="C15" s="557" t="s">
        <v>1050</v>
      </c>
      <c r="D15" s="557"/>
      <c r="E15" s="558"/>
    </row>
  </sheetData>
  <mergeCells count="3">
    <mergeCell ref="A5:A15"/>
    <mergeCell ref="B5:B14"/>
    <mergeCell ref="C15:E1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24"/>
  <sheetViews>
    <sheetView zoomScale="85" zoomScaleNormal="85" workbookViewId="0">
      <pane ySplit="1" topLeftCell="A5" activePane="bottomLeft" state="frozen"/>
      <selection pane="bottomLeft" activeCell="M9" sqref="M9"/>
    </sheetView>
  </sheetViews>
  <sheetFormatPr defaultColWidth="9.109375" defaultRowHeight="13.2"/>
  <cols>
    <col min="1" max="1" width="4.77734375" style="13" customWidth="1"/>
    <col min="2" max="2" width="28.6640625" style="13" customWidth="1"/>
    <col min="3" max="3" width="25.5546875" style="13" customWidth="1"/>
    <col min="4" max="4" width="11.77734375" style="13" customWidth="1"/>
    <col min="5" max="5" width="23.5546875" style="13" customWidth="1"/>
    <col min="6" max="6" width="11.21875" style="13" customWidth="1"/>
    <col min="7" max="7" width="22.6640625" style="14" customWidth="1"/>
    <col min="8" max="8" width="14.21875" style="14" customWidth="1"/>
    <col min="9" max="9" width="11.109375" style="14" bestFit="1" customWidth="1"/>
    <col min="10" max="16384" width="9.109375" style="14"/>
  </cols>
  <sheetData>
    <row r="1" spans="1:8" s="48" customFormat="1" ht="53.4" customHeight="1">
      <c r="A1" s="47"/>
      <c r="B1" s="564" t="s">
        <v>1391</v>
      </c>
      <c r="C1" s="565"/>
      <c r="D1" s="565"/>
      <c r="E1" s="565"/>
      <c r="F1" s="565"/>
      <c r="G1" s="565"/>
      <c r="H1" s="565"/>
    </row>
    <row r="2" spans="1:8" ht="13.8" thickBot="1"/>
    <row r="3" spans="1:8" ht="28.8" customHeight="1" thickTop="1" thickBot="1">
      <c r="B3" s="41" t="s">
        <v>100</v>
      </c>
      <c r="C3" s="562" t="s">
        <v>860</v>
      </c>
      <c r="D3" s="563"/>
      <c r="E3" s="562" t="s">
        <v>861</v>
      </c>
      <c r="F3" s="563"/>
      <c r="G3" s="562" t="s">
        <v>862</v>
      </c>
      <c r="H3" s="563"/>
    </row>
    <row r="4" spans="1:8" ht="30.6" customHeight="1" thickTop="1" thickBot="1">
      <c r="B4" s="118"/>
      <c r="C4" s="42" t="s">
        <v>102</v>
      </c>
      <c r="D4" s="42" t="s">
        <v>101</v>
      </c>
      <c r="E4" s="42" t="s">
        <v>102</v>
      </c>
      <c r="F4" s="42" t="s">
        <v>101</v>
      </c>
      <c r="G4" s="42" t="s">
        <v>102</v>
      </c>
      <c r="H4" s="42" t="s">
        <v>101</v>
      </c>
    </row>
    <row r="5" spans="1:8" ht="44.4" customHeight="1" thickTop="1" thickBot="1">
      <c r="B5" s="491" t="s">
        <v>103</v>
      </c>
      <c r="C5" s="258">
        <v>14334.09</v>
      </c>
      <c r="D5" s="259">
        <v>4</v>
      </c>
      <c r="E5" s="258">
        <v>18260</v>
      </c>
      <c r="F5" s="259">
        <v>3</v>
      </c>
      <c r="G5" s="258"/>
      <c r="H5" s="259"/>
    </row>
    <row r="6" spans="1:8" ht="28.8" thickTop="1" thickBot="1">
      <c r="B6" s="491" t="s">
        <v>104</v>
      </c>
      <c r="C6" s="256"/>
      <c r="D6" s="257"/>
      <c r="E6" s="256"/>
      <c r="F6" s="257"/>
      <c r="G6" s="256"/>
      <c r="H6" s="257"/>
    </row>
    <row r="7" spans="1:8" ht="31.8" customHeight="1" thickTop="1" thickBot="1">
      <c r="B7" s="491" t="s">
        <v>105</v>
      </c>
      <c r="C7" s="258">
        <v>3004.08</v>
      </c>
      <c r="D7" s="259">
        <v>1</v>
      </c>
      <c r="E7" s="258"/>
      <c r="F7" s="259"/>
      <c r="G7" s="258">
        <v>5731.55</v>
      </c>
      <c r="H7" s="259">
        <v>1</v>
      </c>
    </row>
    <row r="8" spans="1:8" ht="28.8" thickTop="1" thickBot="1">
      <c r="B8" s="491" t="s">
        <v>106</v>
      </c>
      <c r="C8" s="256"/>
      <c r="D8" s="257"/>
      <c r="E8" s="256"/>
      <c r="F8" s="257"/>
      <c r="G8" s="256"/>
      <c r="H8" s="257"/>
    </row>
    <row r="9" spans="1:8" ht="27.6" customHeight="1" thickTop="1" thickBot="1">
      <c r="B9" s="491" t="s">
        <v>107</v>
      </c>
      <c r="C9" s="258">
        <v>17140.310000000001</v>
      </c>
      <c r="D9" s="259">
        <v>7</v>
      </c>
      <c r="E9" s="258">
        <v>3708.49</v>
      </c>
      <c r="F9" s="259">
        <v>1</v>
      </c>
      <c r="G9" s="258">
        <v>17798.72</v>
      </c>
      <c r="H9" s="259">
        <v>9</v>
      </c>
    </row>
    <row r="10" spans="1:8" ht="37.799999999999997" customHeight="1" thickTop="1" thickBot="1">
      <c r="B10" s="491" t="s">
        <v>108</v>
      </c>
      <c r="C10" s="258">
        <v>2577</v>
      </c>
      <c r="D10" s="259">
        <v>2</v>
      </c>
      <c r="E10" s="258">
        <v>7240</v>
      </c>
      <c r="F10" s="259">
        <v>1</v>
      </c>
      <c r="G10" s="258"/>
      <c r="H10" s="259"/>
    </row>
    <row r="11" spans="1:8" ht="32.4" customHeight="1" thickTop="1" thickBot="1">
      <c r="B11" s="491" t="s">
        <v>109</v>
      </c>
      <c r="C11" s="258">
        <v>9099</v>
      </c>
      <c r="D11" s="259">
        <v>3</v>
      </c>
      <c r="E11" s="258">
        <v>29342</v>
      </c>
      <c r="F11" s="259">
        <v>7</v>
      </c>
      <c r="G11" s="258">
        <v>41176</v>
      </c>
      <c r="H11" s="259">
        <v>8</v>
      </c>
    </row>
    <row r="12" spans="1:8" ht="26.4" customHeight="1" thickTop="1" thickBot="1">
      <c r="B12" s="491" t="s">
        <v>859</v>
      </c>
      <c r="C12" s="45">
        <v>800</v>
      </c>
      <c r="D12" s="46">
        <v>4</v>
      </c>
      <c r="E12" s="45">
        <v>100</v>
      </c>
      <c r="F12" s="46">
        <v>1</v>
      </c>
      <c r="G12" s="45">
        <v>200</v>
      </c>
      <c r="H12" s="46">
        <v>1</v>
      </c>
    </row>
    <row r="13" spans="1:8" ht="51" customHeight="1" thickTop="1" thickBot="1">
      <c r="B13" s="119" t="s">
        <v>17</v>
      </c>
      <c r="C13" s="121">
        <f t="shared" ref="C13:F13" si="0">SUM(C5:C12)</f>
        <v>46954.479999999996</v>
      </c>
      <c r="D13" s="122">
        <f t="shared" si="0"/>
        <v>21</v>
      </c>
      <c r="E13" s="121">
        <f t="shared" si="0"/>
        <v>58650.49</v>
      </c>
      <c r="F13" s="122">
        <f t="shared" si="0"/>
        <v>13</v>
      </c>
      <c r="G13" s="121">
        <f>SUM(G5:G12)</f>
        <v>64906.270000000004</v>
      </c>
      <c r="H13" s="122">
        <f>SUM(H5:H12)</f>
        <v>19</v>
      </c>
    </row>
    <row r="14" spans="1:8" ht="29.4" customHeight="1" thickTop="1" thickBot="1">
      <c r="B14" s="119" t="s">
        <v>110</v>
      </c>
      <c r="C14" s="120">
        <v>0</v>
      </c>
      <c r="D14" s="122"/>
      <c r="E14" s="120">
        <v>0</v>
      </c>
      <c r="F14" s="122"/>
      <c r="G14" s="121">
        <v>13600</v>
      </c>
      <c r="H14" s="122">
        <v>4</v>
      </c>
    </row>
    <row r="15" spans="1:8" ht="55.8" customHeight="1" thickTop="1" thickBot="1">
      <c r="B15" s="43" t="s">
        <v>111</v>
      </c>
      <c r="C15" s="559">
        <v>184111.94</v>
      </c>
      <c r="D15" s="560"/>
      <c r="E15" s="560"/>
      <c r="F15" s="560"/>
      <c r="G15" s="560"/>
      <c r="H15" s="561"/>
    </row>
    <row r="16" spans="1:8" ht="13.8" thickTop="1"/>
    <row r="18" spans="2:3">
      <c r="C18" s="396"/>
    </row>
    <row r="19" spans="2:3">
      <c r="C19" s="396"/>
    </row>
    <row r="21" spans="2:3">
      <c r="C21" s="396"/>
    </row>
    <row r="23" spans="2:3">
      <c r="B23" s="408"/>
      <c r="C23" s="396"/>
    </row>
    <row r="110" spans="7:12" s="13" customFormat="1">
      <c r="G110" s="14"/>
      <c r="H110" s="14"/>
      <c r="I110" s="14"/>
      <c r="J110" s="14"/>
      <c r="K110" s="14"/>
      <c r="L110" s="14"/>
    </row>
    <row r="111" spans="7:12" s="13" customFormat="1">
      <c r="G111" s="14"/>
      <c r="H111" s="14"/>
      <c r="I111" s="14"/>
      <c r="J111" s="14"/>
      <c r="K111" s="14"/>
      <c r="L111" s="14"/>
    </row>
    <row r="112" spans="7:12" s="13" customFormat="1">
      <c r="G112" s="14"/>
      <c r="H112" s="14"/>
      <c r="I112" s="14"/>
      <c r="J112" s="14"/>
      <c r="K112" s="14"/>
      <c r="L112" s="14"/>
    </row>
    <row r="113" spans="7:12" s="13" customFormat="1">
      <c r="G113" s="14"/>
      <c r="H113" s="14"/>
      <c r="I113" s="14"/>
      <c r="J113" s="14"/>
      <c r="K113" s="14"/>
      <c r="L113" s="14"/>
    </row>
    <row r="114" spans="7:12" s="13" customFormat="1">
      <c r="G114" s="14"/>
      <c r="H114" s="14"/>
      <c r="I114" s="14"/>
      <c r="J114" s="14"/>
      <c r="K114" s="14"/>
      <c r="L114" s="14"/>
    </row>
    <row r="115" spans="7:12" s="13" customFormat="1">
      <c r="G115" s="14"/>
      <c r="H115" s="14"/>
      <c r="I115" s="14"/>
      <c r="J115" s="14"/>
      <c r="K115" s="14"/>
      <c r="L115" s="14"/>
    </row>
    <row r="116" spans="7:12" s="13" customFormat="1">
      <c r="G116" s="14"/>
      <c r="H116" s="14"/>
      <c r="I116" s="14"/>
      <c r="J116" s="14"/>
      <c r="K116" s="14"/>
      <c r="L116" s="14"/>
    </row>
    <row r="117" spans="7:12" s="13" customFormat="1">
      <c r="G117" s="14"/>
      <c r="H117" s="14"/>
      <c r="I117" s="14"/>
      <c r="J117" s="14"/>
      <c r="K117" s="14"/>
      <c r="L117" s="14"/>
    </row>
    <row r="118" spans="7:12" s="13" customFormat="1">
      <c r="G118" s="14"/>
      <c r="H118" s="14"/>
      <c r="I118" s="14"/>
      <c r="J118" s="14"/>
      <c r="K118" s="14"/>
      <c r="L118" s="14"/>
    </row>
    <row r="119" spans="7:12" s="13" customFormat="1">
      <c r="G119" s="14"/>
      <c r="H119" s="14"/>
      <c r="I119" s="14"/>
      <c r="J119" s="14"/>
      <c r="K119" s="14"/>
      <c r="L119" s="14"/>
    </row>
    <row r="120" spans="7:12" s="13" customFormat="1">
      <c r="G120" s="14"/>
      <c r="H120" s="14"/>
      <c r="I120" s="14"/>
      <c r="J120" s="14"/>
      <c r="K120" s="14"/>
      <c r="L120" s="14"/>
    </row>
    <row r="121" spans="7:12" s="13" customFormat="1">
      <c r="G121" s="14"/>
      <c r="H121" s="14"/>
      <c r="I121" s="14"/>
      <c r="J121" s="14"/>
      <c r="K121" s="14"/>
      <c r="L121" s="14"/>
    </row>
    <row r="122" spans="7:12" s="13" customFormat="1">
      <c r="G122" s="14"/>
      <c r="H122" s="14"/>
      <c r="I122" s="14"/>
      <c r="J122" s="14"/>
      <c r="K122" s="14"/>
      <c r="L122" s="14"/>
    </row>
    <row r="123" spans="7:12" s="13" customFormat="1">
      <c r="G123" s="14"/>
      <c r="H123" s="14"/>
      <c r="I123" s="14"/>
      <c r="J123" s="14"/>
      <c r="K123" s="14"/>
      <c r="L123" s="14"/>
    </row>
    <row r="124" spans="7:12" s="13" customFormat="1">
      <c r="G124" s="14"/>
      <c r="H124" s="14"/>
      <c r="I124" s="14"/>
      <c r="J124" s="14"/>
      <c r="K124" s="14"/>
      <c r="L124" s="14"/>
    </row>
    <row r="125" spans="7:12" s="13" customFormat="1">
      <c r="G125" s="14"/>
      <c r="H125" s="14"/>
      <c r="I125" s="14"/>
      <c r="J125" s="14"/>
      <c r="K125" s="14"/>
      <c r="L125" s="14"/>
    </row>
    <row r="126" spans="7:12" s="13" customFormat="1">
      <c r="G126" s="14"/>
      <c r="H126" s="14"/>
      <c r="I126" s="14"/>
      <c r="J126" s="14"/>
      <c r="K126" s="14"/>
      <c r="L126" s="14"/>
    </row>
    <row r="127" spans="7:12" s="13" customFormat="1">
      <c r="G127" s="14"/>
      <c r="H127" s="14"/>
      <c r="I127" s="14"/>
      <c r="J127" s="14"/>
      <c r="K127" s="14"/>
      <c r="L127" s="14"/>
    </row>
    <row r="128" spans="7:12" s="13" customFormat="1">
      <c r="G128" s="14"/>
      <c r="H128" s="14"/>
      <c r="I128" s="14"/>
      <c r="J128" s="14"/>
      <c r="K128" s="14"/>
      <c r="L128" s="14"/>
    </row>
    <row r="129" spans="7:12" s="13" customFormat="1">
      <c r="G129" s="14"/>
      <c r="H129" s="14"/>
      <c r="I129" s="14"/>
      <c r="J129" s="14"/>
      <c r="K129" s="14"/>
      <c r="L129" s="14"/>
    </row>
    <row r="130" spans="7:12" s="13" customFormat="1">
      <c r="G130" s="14"/>
      <c r="H130" s="14"/>
      <c r="I130" s="14"/>
      <c r="J130" s="14"/>
      <c r="K130" s="14"/>
      <c r="L130" s="14"/>
    </row>
    <row r="131" spans="7:12" s="13" customFormat="1">
      <c r="G131" s="14"/>
      <c r="H131" s="14"/>
      <c r="I131" s="14"/>
      <c r="J131" s="14"/>
      <c r="K131" s="14"/>
      <c r="L131" s="14"/>
    </row>
    <row r="132" spans="7:12" s="13" customFormat="1">
      <c r="G132" s="14"/>
      <c r="H132" s="14"/>
      <c r="I132" s="14"/>
      <c r="J132" s="14"/>
      <c r="K132" s="14"/>
      <c r="L132" s="14"/>
    </row>
    <row r="133" spans="7:12" s="13" customFormat="1">
      <c r="G133" s="14"/>
      <c r="H133" s="14"/>
      <c r="I133" s="14"/>
      <c r="J133" s="14"/>
      <c r="K133" s="14"/>
      <c r="L133" s="14"/>
    </row>
    <row r="134" spans="7:12" s="13" customFormat="1">
      <c r="G134" s="14"/>
      <c r="H134" s="14"/>
      <c r="I134" s="14"/>
      <c r="J134" s="14"/>
      <c r="K134" s="14"/>
      <c r="L134" s="14"/>
    </row>
    <row r="135" spans="7:12" s="13" customFormat="1">
      <c r="G135" s="14"/>
      <c r="H135" s="14"/>
      <c r="I135" s="14"/>
      <c r="J135" s="14"/>
      <c r="K135" s="14"/>
      <c r="L135" s="14"/>
    </row>
    <row r="136" spans="7:12" s="13" customFormat="1">
      <c r="G136" s="14"/>
      <c r="H136" s="14"/>
      <c r="I136" s="14"/>
      <c r="J136" s="14"/>
      <c r="K136" s="14"/>
      <c r="L136" s="14"/>
    </row>
    <row r="137" spans="7:12" s="13" customFormat="1">
      <c r="G137" s="14"/>
      <c r="H137" s="14"/>
      <c r="I137" s="14"/>
      <c r="J137" s="14"/>
      <c r="K137" s="14"/>
      <c r="L137" s="14"/>
    </row>
    <row r="138" spans="7:12" s="13" customFormat="1">
      <c r="G138" s="14"/>
      <c r="H138" s="14"/>
      <c r="I138" s="14"/>
      <c r="J138" s="14"/>
      <c r="K138" s="14"/>
      <c r="L138" s="14"/>
    </row>
    <row r="139" spans="7:12" s="13" customFormat="1">
      <c r="G139" s="14"/>
      <c r="H139" s="14"/>
      <c r="I139" s="14"/>
      <c r="J139" s="14"/>
      <c r="K139" s="14"/>
      <c r="L139" s="14"/>
    </row>
    <row r="140" spans="7:12" s="13" customFormat="1">
      <c r="G140" s="14"/>
      <c r="H140" s="14"/>
      <c r="I140" s="14"/>
      <c r="J140" s="14"/>
      <c r="K140" s="14"/>
      <c r="L140" s="14"/>
    </row>
    <row r="141" spans="7:12" s="13" customFormat="1">
      <c r="G141" s="14"/>
      <c r="H141" s="14"/>
      <c r="I141" s="14"/>
      <c r="J141" s="14"/>
      <c r="K141" s="14"/>
      <c r="L141" s="14"/>
    </row>
    <row r="142" spans="7:12" s="13" customFormat="1">
      <c r="G142" s="14"/>
      <c r="H142" s="14"/>
      <c r="I142" s="14"/>
      <c r="J142" s="14"/>
      <c r="K142" s="14"/>
      <c r="L142" s="14"/>
    </row>
    <row r="143" spans="7:12" s="13" customFormat="1">
      <c r="G143" s="14"/>
      <c r="H143" s="14"/>
      <c r="I143" s="14"/>
      <c r="J143" s="14"/>
      <c r="K143" s="14"/>
      <c r="L143" s="14"/>
    </row>
    <row r="144" spans="7:12" s="13" customFormat="1">
      <c r="G144" s="14"/>
      <c r="H144" s="14"/>
      <c r="I144" s="14"/>
      <c r="J144" s="14"/>
      <c r="K144" s="14"/>
      <c r="L144" s="14"/>
    </row>
    <row r="145" spans="7:12" s="13" customFormat="1">
      <c r="G145" s="14"/>
      <c r="H145" s="14"/>
      <c r="I145" s="14"/>
      <c r="J145" s="14"/>
      <c r="K145" s="14"/>
      <c r="L145" s="14"/>
    </row>
    <row r="146" spans="7:12" s="13" customFormat="1">
      <c r="G146" s="14"/>
      <c r="H146" s="14"/>
      <c r="I146" s="14"/>
      <c r="J146" s="14"/>
      <c r="K146" s="14"/>
      <c r="L146" s="14"/>
    </row>
    <row r="147" spans="7:12" s="13" customFormat="1">
      <c r="G147" s="14"/>
      <c r="H147" s="14"/>
      <c r="I147" s="14"/>
      <c r="J147" s="14"/>
      <c r="K147" s="14"/>
      <c r="L147" s="14"/>
    </row>
    <row r="148" spans="7:12" s="13" customFormat="1">
      <c r="G148" s="14"/>
      <c r="H148" s="14"/>
      <c r="I148" s="14"/>
      <c r="J148" s="14"/>
      <c r="K148" s="14"/>
      <c r="L148" s="14"/>
    </row>
    <row r="149" spans="7:12" s="13" customFormat="1">
      <c r="G149" s="14"/>
      <c r="H149" s="14"/>
      <c r="I149" s="14"/>
      <c r="J149" s="14"/>
      <c r="K149" s="14"/>
      <c r="L149" s="14"/>
    </row>
    <row r="150" spans="7:12" s="13" customFormat="1">
      <c r="G150" s="14"/>
      <c r="H150" s="14"/>
      <c r="I150" s="14"/>
      <c r="J150" s="14"/>
      <c r="K150" s="14"/>
      <c r="L150" s="14"/>
    </row>
    <row r="151" spans="7:12" s="13" customFormat="1">
      <c r="G151" s="14"/>
      <c r="H151" s="14"/>
      <c r="I151" s="14"/>
      <c r="J151" s="14"/>
      <c r="K151" s="14"/>
      <c r="L151" s="14"/>
    </row>
    <row r="152" spans="7:12" s="13" customFormat="1">
      <c r="G152" s="14"/>
      <c r="H152" s="14"/>
      <c r="I152" s="14"/>
      <c r="J152" s="14"/>
      <c r="K152" s="14"/>
      <c r="L152" s="14"/>
    </row>
    <row r="153" spans="7:12" s="13" customFormat="1">
      <c r="G153" s="14"/>
      <c r="H153" s="14"/>
      <c r="I153" s="14"/>
      <c r="J153" s="14"/>
      <c r="K153" s="14"/>
      <c r="L153" s="14"/>
    </row>
    <row r="154" spans="7:12" s="13" customFormat="1">
      <c r="G154" s="14"/>
      <c r="H154" s="14"/>
      <c r="I154" s="14"/>
      <c r="J154" s="14"/>
      <c r="K154" s="14"/>
      <c r="L154" s="14"/>
    </row>
    <row r="155" spans="7:12" s="13" customFormat="1">
      <c r="G155" s="14"/>
      <c r="H155" s="14"/>
      <c r="I155" s="14"/>
      <c r="J155" s="14"/>
      <c r="K155" s="14"/>
      <c r="L155" s="14"/>
    </row>
    <row r="156" spans="7:12" s="13" customFormat="1">
      <c r="G156" s="14"/>
      <c r="H156" s="14"/>
      <c r="I156" s="14"/>
      <c r="J156" s="14"/>
      <c r="K156" s="14"/>
      <c r="L156" s="14"/>
    </row>
    <row r="157" spans="7:12" s="13" customFormat="1">
      <c r="G157" s="14"/>
      <c r="H157" s="14"/>
      <c r="I157" s="14"/>
      <c r="J157" s="14"/>
      <c r="K157" s="14"/>
      <c r="L157" s="14"/>
    </row>
    <row r="158" spans="7:12" s="13" customFormat="1">
      <c r="G158" s="14"/>
      <c r="H158" s="14"/>
      <c r="I158" s="14"/>
      <c r="J158" s="14"/>
      <c r="K158" s="14"/>
      <c r="L158" s="14"/>
    </row>
    <row r="159" spans="7:12" s="13" customFormat="1">
      <c r="G159" s="14"/>
      <c r="H159" s="14"/>
      <c r="I159" s="14"/>
      <c r="J159" s="14"/>
      <c r="K159" s="14"/>
      <c r="L159" s="14"/>
    </row>
    <row r="160" spans="7:12" s="13" customFormat="1">
      <c r="G160" s="14"/>
      <c r="H160" s="14"/>
      <c r="I160" s="14"/>
      <c r="J160" s="14"/>
      <c r="K160" s="14"/>
      <c r="L160" s="14"/>
    </row>
    <row r="161" spans="7:12" s="13" customFormat="1">
      <c r="G161" s="14"/>
      <c r="H161" s="14"/>
      <c r="I161" s="14"/>
      <c r="J161" s="14"/>
      <c r="K161" s="14"/>
      <c r="L161" s="14"/>
    </row>
    <row r="162" spans="7:12" s="13" customFormat="1">
      <c r="G162" s="14"/>
      <c r="H162" s="14"/>
      <c r="I162" s="14"/>
      <c r="J162" s="14"/>
      <c r="K162" s="14"/>
      <c r="L162" s="14"/>
    </row>
    <row r="163" spans="7:12" s="13" customFormat="1">
      <c r="G163" s="14"/>
      <c r="H163" s="14"/>
      <c r="I163" s="14"/>
      <c r="J163" s="14"/>
      <c r="K163" s="14"/>
      <c r="L163" s="14"/>
    </row>
    <row r="164" spans="7:12" s="13" customFormat="1">
      <c r="G164" s="14"/>
      <c r="H164" s="14"/>
      <c r="I164" s="14"/>
      <c r="J164" s="14"/>
      <c r="K164" s="14"/>
      <c r="L164" s="14"/>
    </row>
    <row r="165" spans="7:12" s="13" customFormat="1">
      <c r="G165" s="14"/>
      <c r="H165" s="14"/>
      <c r="I165" s="14"/>
      <c r="J165" s="14"/>
      <c r="K165" s="14"/>
      <c r="L165" s="14"/>
    </row>
    <row r="166" spans="7:12" s="13" customFormat="1">
      <c r="G166" s="14"/>
      <c r="H166" s="14"/>
      <c r="I166" s="14"/>
      <c r="J166" s="14"/>
      <c r="K166" s="14"/>
      <c r="L166" s="14"/>
    </row>
    <row r="167" spans="7:12" s="13" customFormat="1">
      <c r="G167" s="14"/>
      <c r="H167" s="14"/>
      <c r="I167" s="14"/>
      <c r="J167" s="14"/>
      <c r="K167" s="14"/>
      <c r="L167" s="14"/>
    </row>
    <row r="168" spans="7:12" s="13" customFormat="1">
      <c r="G168" s="14"/>
      <c r="H168" s="14"/>
      <c r="I168" s="14"/>
      <c r="J168" s="14"/>
      <c r="K168" s="14"/>
      <c r="L168" s="14"/>
    </row>
    <row r="169" spans="7:12" s="13" customFormat="1">
      <c r="G169" s="14"/>
      <c r="H169" s="14"/>
      <c r="I169" s="14"/>
      <c r="J169" s="14"/>
      <c r="K169" s="14"/>
      <c r="L169" s="14"/>
    </row>
    <row r="170" spans="7:12" s="13" customFormat="1">
      <c r="G170" s="14"/>
      <c r="H170" s="14"/>
      <c r="I170" s="14"/>
      <c r="J170" s="14"/>
      <c r="K170" s="14"/>
      <c r="L170" s="14"/>
    </row>
    <row r="171" spans="7:12" s="13" customFormat="1">
      <c r="G171" s="14"/>
      <c r="H171" s="14"/>
      <c r="I171" s="14"/>
      <c r="J171" s="14"/>
      <c r="K171" s="14"/>
      <c r="L171" s="14"/>
    </row>
    <row r="172" spans="7:12" s="13" customFormat="1">
      <c r="G172" s="14"/>
      <c r="H172" s="14"/>
      <c r="I172" s="14"/>
      <c r="J172" s="14"/>
      <c r="K172" s="14"/>
      <c r="L172" s="14"/>
    </row>
    <row r="173" spans="7:12" s="13" customFormat="1">
      <c r="G173" s="14"/>
      <c r="H173" s="14"/>
      <c r="I173" s="14"/>
      <c r="J173" s="14"/>
      <c r="K173" s="14"/>
      <c r="L173" s="14"/>
    </row>
    <row r="174" spans="7:12" s="13" customFormat="1">
      <c r="G174" s="14"/>
      <c r="H174" s="14"/>
      <c r="I174" s="14"/>
      <c r="J174" s="14"/>
      <c r="K174" s="14"/>
      <c r="L174" s="14"/>
    </row>
    <row r="175" spans="7:12" s="13" customFormat="1">
      <c r="G175" s="14"/>
      <c r="H175" s="14"/>
      <c r="I175" s="14"/>
      <c r="J175" s="14"/>
      <c r="K175" s="14"/>
      <c r="L175" s="14"/>
    </row>
    <row r="176" spans="7:12" s="13" customFormat="1">
      <c r="G176" s="14"/>
      <c r="H176" s="14"/>
      <c r="I176" s="14"/>
      <c r="J176" s="14"/>
      <c r="K176" s="14"/>
      <c r="L176" s="14"/>
    </row>
    <row r="177" spans="7:12" s="13" customFormat="1">
      <c r="G177" s="14"/>
      <c r="H177" s="14"/>
      <c r="I177" s="14"/>
      <c r="J177" s="14"/>
      <c r="K177" s="14"/>
      <c r="L177" s="14"/>
    </row>
    <row r="178" spans="7:12" s="13" customFormat="1">
      <c r="G178" s="14"/>
      <c r="H178" s="14"/>
      <c r="I178" s="14"/>
      <c r="J178" s="14"/>
      <c r="K178" s="14"/>
      <c r="L178" s="14"/>
    </row>
    <row r="179" spans="7:12" s="13" customFormat="1">
      <c r="G179" s="14"/>
      <c r="H179" s="14"/>
      <c r="I179" s="14"/>
      <c r="J179" s="14"/>
      <c r="K179" s="14"/>
      <c r="L179" s="14"/>
    </row>
    <row r="180" spans="7:12" s="13" customFormat="1">
      <c r="G180" s="14"/>
      <c r="H180" s="14"/>
      <c r="I180" s="14"/>
      <c r="J180" s="14"/>
      <c r="K180" s="14"/>
      <c r="L180" s="14"/>
    </row>
    <row r="181" spans="7:12" s="13" customFormat="1">
      <c r="G181" s="14"/>
      <c r="H181" s="14"/>
      <c r="I181" s="14"/>
      <c r="J181" s="14"/>
      <c r="K181" s="14"/>
      <c r="L181" s="14"/>
    </row>
    <row r="182" spans="7:12" s="13" customFormat="1">
      <c r="G182" s="14"/>
      <c r="H182" s="14"/>
      <c r="I182" s="14"/>
      <c r="J182" s="14"/>
      <c r="K182" s="14"/>
      <c r="L182" s="14"/>
    </row>
    <row r="183" spans="7:12" s="13" customFormat="1">
      <c r="G183" s="14"/>
      <c r="H183" s="14"/>
      <c r="I183" s="14"/>
      <c r="J183" s="14"/>
      <c r="K183" s="14"/>
      <c r="L183" s="14"/>
    </row>
    <row r="184" spans="7:12" s="13" customFormat="1">
      <c r="G184" s="14"/>
      <c r="H184" s="14"/>
      <c r="I184" s="14"/>
      <c r="J184" s="14"/>
      <c r="K184" s="14"/>
      <c r="L184" s="14"/>
    </row>
    <row r="185" spans="7:12" s="13" customFormat="1">
      <c r="G185" s="14"/>
      <c r="H185" s="14"/>
      <c r="I185" s="14"/>
      <c r="J185" s="14"/>
      <c r="K185" s="14"/>
      <c r="L185" s="14"/>
    </row>
    <row r="186" spans="7:12" s="13" customFormat="1">
      <c r="G186" s="14"/>
      <c r="H186" s="14"/>
      <c r="I186" s="14"/>
      <c r="J186" s="14"/>
      <c r="K186" s="14"/>
      <c r="L186" s="14"/>
    </row>
    <row r="187" spans="7:12" s="13" customFormat="1">
      <c r="G187" s="14"/>
      <c r="H187" s="14"/>
      <c r="I187" s="14"/>
      <c r="J187" s="14"/>
      <c r="K187" s="14"/>
      <c r="L187" s="14"/>
    </row>
    <row r="188" spans="7:12" s="13" customFormat="1">
      <c r="G188" s="14"/>
      <c r="H188" s="14"/>
      <c r="I188" s="14"/>
      <c r="J188" s="14"/>
      <c r="K188" s="14"/>
      <c r="L188" s="14"/>
    </row>
    <row r="189" spans="7:12" s="13" customFormat="1">
      <c r="G189" s="14"/>
      <c r="H189" s="14"/>
      <c r="I189" s="14"/>
      <c r="J189" s="14"/>
      <c r="K189" s="14"/>
      <c r="L189" s="14"/>
    </row>
    <row r="190" spans="7:12" s="13" customFormat="1">
      <c r="G190" s="14"/>
      <c r="H190" s="14"/>
      <c r="I190" s="14"/>
      <c r="J190" s="14"/>
      <c r="K190" s="14"/>
      <c r="L190" s="14"/>
    </row>
    <row r="191" spans="7:12" s="13" customFormat="1">
      <c r="G191" s="14"/>
      <c r="H191" s="14"/>
      <c r="I191" s="14"/>
      <c r="J191" s="14"/>
      <c r="K191" s="14"/>
      <c r="L191" s="14"/>
    </row>
    <row r="192" spans="7:12" s="13" customFormat="1">
      <c r="G192" s="14"/>
      <c r="H192" s="14"/>
      <c r="I192" s="14"/>
      <c r="J192" s="14"/>
      <c r="K192" s="14"/>
      <c r="L192" s="14"/>
    </row>
    <row r="193" spans="7:12" s="13" customFormat="1">
      <c r="G193" s="14"/>
      <c r="H193" s="14"/>
      <c r="I193" s="14"/>
      <c r="J193" s="14"/>
      <c r="K193" s="14"/>
      <c r="L193" s="14"/>
    </row>
    <row r="194" spans="7:12" s="13" customFormat="1">
      <c r="G194" s="14"/>
      <c r="H194" s="14"/>
      <c r="I194" s="14"/>
      <c r="J194" s="14"/>
      <c r="K194" s="14"/>
      <c r="L194" s="14"/>
    </row>
    <row r="195" spans="7:12" s="13" customFormat="1">
      <c r="G195" s="14"/>
      <c r="H195" s="14"/>
      <c r="I195" s="14"/>
      <c r="J195" s="14"/>
      <c r="K195" s="14"/>
      <c r="L195" s="14"/>
    </row>
    <row r="196" spans="7:12" s="13" customFormat="1">
      <c r="G196" s="14"/>
      <c r="H196" s="14"/>
      <c r="I196" s="14"/>
      <c r="J196" s="14"/>
      <c r="K196" s="14"/>
      <c r="L196" s="14"/>
    </row>
    <row r="197" spans="7:12" s="13" customFormat="1">
      <c r="G197" s="14"/>
      <c r="H197" s="14"/>
      <c r="I197" s="14"/>
      <c r="J197" s="14"/>
      <c r="K197" s="14"/>
      <c r="L197" s="14"/>
    </row>
    <row r="198" spans="7:12" s="13" customFormat="1">
      <c r="G198" s="14"/>
      <c r="H198" s="14"/>
      <c r="I198" s="14"/>
      <c r="J198" s="14"/>
      <c r="K198" s="14"/>
      <c r="L198" s="14"/>
    </row>
    <row r="199" spans="7:12" s="13" customFormat="1">
      <c r="G199" s="14"/>
      <c r="H199" s="14"/>
      <c r="I199" s="14"/>
      <c r="J199" s="14"/>
      <c r="K199" s="14"/>
      <c r="L199" s="14"/>
    </row>
    <row r="200" spans="7:12" s="13" customFormat="1">
      <c r="G200" s="14"/>
      <c r="H200" s="14"/>
      <c r="I200" s="14"/>
      <c r="J200" s="14"/>
      <c r="K200" s="14"/>
      <c r="L200" s="14"/>
    </row>
    <row r="201" spans="7:12" s="13" customFormat="1">
      <c r="G201" s="14"/>
      <c r="H201" s="14"/>
      <c r="I201" s="14"/>
      <c r="J201" s="14"/>
      <c r="K201" s="14"/>
      <c r="L201" s="14"/>
    </row>
    <row r="202" spans="7:12" s="13" customFormat="1">
      <c r="G202" s="14"/>
      <c r="H202" s="14"/>
      <c r="I202" s="14"/>
      <c r="J202" s="14"/>
      <c r="K202" s="14"/>
      <c r="L202" s="14"/>
    </row>
    <row r="203" spans="7:12" s="13" customFormat="1">
      <c r="G203" s="14"/>
      <c r="H203" s="14"/>
      <c r="I203" s="14"/>
      <c r="J203" s="14"/>
      <c r="K203" s="14"/>
      <c r="L203" s="14"/>
    </row>
    <row r="204" spans="7:12" s="13" customFormat="1">
      <c r="G204" s="14"/>
      <c r="H204" s="14"/>
      <c r="I204" s="14"/>
      <c r="J204" s="14"/>
      <c r="K204" s="14"/>
      <c r="L204" s="14"/>
    </row>
    <row r="205" spans="7:12" s="13" customFormat="1">
      <c r="G205" s="14"/>
      <c r="H205" s="14"/>
      <c r="I205" s="14"/>
      <c r="J205" s="14"/>
      <c r="K205" s="14"/>
      <c r="L205" s="14"/>
    </row>
    <row r="206" spans="7:12" s="13" customFormat="1">
      <c r="G206" s="14"/>
      <c r="H206" s="14"/>
      <c r="I206" s="14"/>
      <c r="J206" s="14"/>
      <c r="K206" s="14"/>
      <c r="L206" s="14"/>
    </row>
    <row r="207" spans="7:12" s="13" customFormat="1">
      <c r="G207" s="14"/>
      <c r="H207" s="14"/>
      <c r="I207" s="14"/>
      <c r="J207" s="14"/>
      <c r="K207" s="14"/>
      <c r="L207" s="14"/>
    </row>
    <row r="208" spans="7:12" s="13" customFormat="1">
      <c r="G208" s="14"/>
      <c r="H208" s="14"/>
      <c r="I208" s="14"/>
      <c r="J208" s="14"/>
      <c r="K208" s="14"/>
      <c r="L208" s="14"/>
    </row>
    <row r="209" spans="7:12" s="13" customFormat="1">
      <c r="G209" s="14"/>
      <c r="H209" s="14"/>
      <c r="I209" s="14"/>
      <c r="J209" s="14"/>
      <c r="K209" s="14"/>
      <c r="L209" s="14"/>
    </row>
    <row r="210" spans="7:12" s="13" customFormat="1">
      <c r="G210" s="14"/>
      <c r="H210" s="14"/>
      <c r="I210" s="14"/>
      <c r="J210" s="14"/>
      <c r="K210" s="14"/>
      <c r="L210" s="14"/>
    </row>
    <row r="211" spans="7:12" s="13" customFormat="1">
      <c r="G211" s="14"/>
      <c r="H211" s="14"/>
      <c r="I211" s="14"/>
      <c r="J211" s="14"/>
      <c r="K211" s="14"/>
      <c r="L211" s="14"/>
    </row>
    <row r="212" spans="7:12" s="13" customFormat="1">
      <c r="G212" s="14"/>
      <c r="H212" s="14"/>
      <c r="I212" s="14"/>
      <c r="J212" s="14"/>
      <c r="K212" s="14"/>
      <c r="L212" s="14"/>
    </row>
    <row r="213" spans="7:12" s="13" customFormat="1">
      <c r="G213" s="14"/>
      <c r="H213" s="14"/>
      <c r="I213" s="14"/>
      <c r="J213" s="14"/>
      <c r="K213" s="14"/>
      <c r="L213" s="14"/>
    </row>
    <row r="214" spans="7:12" s="13" customFormat="1">
      <c r="G214" s="14"/>
      <c r="H214" s="14"/>
      <c r="I214" s="14"/>
      <c r="J214" s="14"/>
      <c r="K214" s="14"/>
      <c r="L214" s="14"/>
    </row>
    <row r="215" spans="7:12" s="13" customFormat="1">
      <c r="G215" s="14"/>
      <c r="H215" s="14"/>
      <c r="I215" s="14"/>
      <c r="J215" s="14"/>
      <c r="K215" s="14"/>
      <c r="L215" s="14"/>
    </row>
    <row r="216" spans="7:12" s="13" customFormat="1">
      <c r="G216" s="14"/>
      <c r="H216" s="14"/>
      <c r="I216" s="14"/>
      <c r="J216" s="14"/>
      <c r="K216" s="14"/>
      <c r="L216" s="14"/>
    </row>
    <row r="217" spans="7:12" s="13" customFormat="1">
      <c r="G217" s="14"/>
      <c r="H217" s="14"/>
      <c r="I217" s="14"/>
      <c r="J217" s="14"/>
      <c r="K217" s="14"/>
      <c r="L217" s="14"/>
    </row>
    <row r="218" spans="7:12" s="13" customFormat="1">
      <c r="G218" s="14"/>
      <c r="H218" s="14"/>
      <c r="I218" s="14"/>
      <c r="J218" s="14"/>
      <c r="K218" s="14"/>
      <c r="L218" s="14"/>
    </row>
    <row r="219" spans="7:12" s="13" customFormat="1">
      <c r="G219" s="14"/>
      <c r="H219" s="14"/>
      <c r="I219" s="14"/>
      <c r="J219" s="14"/>
      <c r="K219" s="14"/>
      <c r="L219" s="14"/>
    </row>
    <row r="220" spans="7:12" s="13" customFormat="1">
      <c r="G220" s="14"/>
      <c r="H220" s="14"/>
      <c r="I220" s="14"/>
      <c r="J220" s="14"/>
      <c r="K220" s="14"/>
      <c r="L220" s="14"/>
    </row>
    <row r="221" spans="7:12" s="13" customFormat="1">
      <c r="G221" s="14"/>
      <c r="H221" s="14"/>
      <c r="I221" s="14"/>
      <c r="J221" s="14"/>
      <c r="K221" s="14"/>
      <c r="L221" s="14"/>
    </row>
    <row r="222" spans="7:12" s="13" customFormat="1">
      <c r="G222" s="14"/>
      <c r="H222" s="14"/>
      <c r="I222" s="14"/>
      <c r="J222" s="14"/>
      <c r="K222" s="14"/>
      <c r="L222" s="14"/>
    </row>
    <row r="223" spans="7:12" s="13" customFormat="1">
      <c r="G223" s="14"/>
      <c r="H223" s="14"/>
      <c r="I223" s="14"/>
      <c r="J223" s="14"/>
      <c r="K223" s="14"/>
      <c r="L223" s="14"/>
    </row>
    <row r="224" spans="7:12" s="13" customFormat="1">
      <c r="G224" s="14"/>
      <c r="H224" s="14"/>
      <c r="I224" s="14"/>
      <c r="J224" s="14"/>
      <c r="K224" s="14"/>
      <c r="L224" s="14"/>
    </row>
  </sheetData>
  <mergeCells count="5">
    <mergeCell ref="C15:H15"/>
    <mergeCell ref="C3:D3"/>
    <mergeCell ref="E3:F3"/>
    <mergeCell ref="G3:H3"/>
    <mergeCell ref="B1:H1"/>
  </mergeCells>
  <pageMargins left="0.70866141732283472" right="0.70866141732283472" top="0.74803149606299213" bottom="0.74803149606299213" header="0.31496062992125984" footer="0.31496062992125984"/>
  <pageSetup paperSize="9" scale="90" pageOrder="overThenDown" orientation="landscape" r:id="rId1"/>
  <headerFooter>
    <oddHeader>&amp;RZakładka nr 5 - szkodowość</oddHeader>
    <oddFooter>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3</vt:i4>
      </vt:variant>
    </vt:vector>
  </HeadingPairs>
  <TitlesOfParts>
    <vt:vector size="9" baseType="lpstr">
      <vt:lpstr>Zakładka nr 1</vt:lpstr>
      <vt:lpstr>Zakładka nr 2</vt:lpstr>
      <vt:lpstr>Zakładka nr 3</vt:lpstr>
      <vt:lpstr>Zakładka nr 4 wykaz pojazdów</vt:lpstr>
      <vt:lpstr>Zakładka nr 4A wykaz dróg</vt:lpstr>
      <vt:lpstr>Zakładka nr 5</vt:lpstr>
      <vt:lpstr>'Zakładka nr 2'!Obszar_wydruku</vt:lpstr>
      <vt:lpstr>'Zakładka nr 3'!Obszar_wydruku</vt:lpstr>
      <vt:lpstr>'Zakładka nr 4 wykaz pojazdów'!Obszar_wydruku</vt:lpstr>
    </vt:vector>
  </TitlesOfParts>
  <Manager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Burdach</dc:creator>
  <cp:lastModifiedBy>Ela Pi</cp:lastModifiedBy>
  <cp:lastPrinted>2024-11-05T16:23:36Z</cp:lastPrinted>
  <dcterms:created xsi:type="dcterms:W3CDTF">2012-01-13T14:07:06Z</dcterms:created>
  <dcterms:modified xsi:type="dcterms:W3CDTF">2024-11-06T11:11:53Z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