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Duzik\Desktop\INWESTYCJE\INWESTYCJE 2024\ZAKUP ENERGII ELEKTRYCZNEJ NA 2025 ROK\"/>
    </mc:Choice>
  </mc:AlternateContent>
  <xr:revisionPtr revIDLastSave="0" documentId="13_ncr:1_{D69D4D3D-811E-48F5-A183-2226B285DF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 (2)" sheetId="6" r:id="rId1"/>
  </sheets>
  <definedNames>
    <definedName name="__xlnm._FilterDatabase_1">#REF!</definedName>
    <definedName name="_xlnm._FilterDatabase" localSheetId="0" hidden="1">'Arkusz1 (2)'!$A$2:$M$152</definedName>
    <definedName name="Tabela1">#REF!</definedName>
  </definedNames>
  <calcPr calcId="191029"/>
</workbook>
</file>

<file path=xl/calcChain.xml><?xml version="1.0" encoding="utf-8"?>
<calcChain xmlns="http://schemas.openxmlformats.org/spreadsheetml/2006/main">
  <c r="G164" i="6" l="1"/>
  <c r="E164" i="6"/>
  <c r="D164" i="6"/>
  <c r="G163" i="6"/>
  <c r="E163" i="6"/>
  <c r="D163" i="6"/>
  <c r="G162" i="6"/>
  <c r="E162" i="6"/>
  <c r="D162" i="6"/>
  <c r="C162" i="6" s="1"/>
  <c r="G161" i="6"/>
  <c r="D161" i="6"/>
  <c r="G160" i="6"/>
  <c r="C160" i="6" s="1"/>
  <c r="G159" i="6"/>
  <c r="D159" i="6"/>
  <c r="G158" i="6"/>
  <c r="F158" i="6"/>
  <c r="E158" i="6"/>
  <c r="D158" i="6"/>
  <c r="G157" i="6"/>
  <c r="F157" i="6"/>
  <c r="E157" i="6"/>
  <c r="D157" i="6"/>
  <c r="L151" i="6"/>
  <c r="K151" i="6"/>
  <c r="J151" i="6"/>
  <c r="M150" i="6"/>
  <c r="M149" i="6"/>
  <c r="M148" i="6"/>
  <c r="M147" i="6"/>
  <c r="M146" i="6"/>
  <c r="M145" i="6"/>
  <c r="M144" i="6"/>
  <c r="M143" i="6"/>
  <c r="M142" i="6"/>
  <c r="M141" i="6"/>
  <c r="M140" i="6"/>
  <c r="M139" i="6"/>
  <c r="M138" i="6"/>
  <c r="M137" i="6"/>
  <c r="M136" i="6"/>
  <c r="M135" i="6"/>
  <c r="M134" i="6"/>
  <c r="M133" i="6"/>
  <c r="M132" i="6"/>
  <c r="M131" i="6"/>
  <c r="L129" i="6"/>
  <c r="K129" i="6"/>
  <c r="M128" i="6"/>
  <c r="M129" i="6" s="1"/>
  <c r="K126" i="6"/>
  <c r="J126" i="6"/>
  <c r="M125" i="6"/>
  <c r="M126" i="6" s="1"/>
  <c r="K123" i="6"/>
  <c r="J123" i="6"/>
  <c r="M122" i="6"/>
  <c r="K120" i="6"/>
  <c r="J120" i="6"/>
  <c r="M120" i="6" s="1"/>
  <c r="M119" i="6"/>
  <c r="J117" i="6"/>
  <c r="M116" i="6"/>
  <c r="K114" i="6"/>
  <c r="J114" i="6"/>
  <c r="M113" i="6"/>
  <c r="M112" i="6"/>
  <c r="L110" i="6"/>
  <c r="K110" i="6"/>
  <c r="J110" i="6"/>
  <c r="M109" i="6"/>
  <c r="M108" i="6"/>
  <c r="M107" i="6"/>
  <c r="L105" i="6"/>
  <c r="K105" i="6"/>
  <c r="J105" i="6"/>
  <c r="M104" i="6"/>
  <c r="M103" i="6"/>
  <c r="M102" i="6"/>
  <c r="M101" i="6"/>
  <c r="M100" i="6"/>
  <c r="M99" i="6"/>
  <c r="M98" i="6"/>
  <c r="M97" i="6"/>
  <c r="M96" i="6"/>
  <c r="M95" i="6"/>
  <c r="M94" i="6"/>
  <c r="M93" i="6"/>
  <c r="M92" i="6"/>
  <c r="M91" i="6"/>
  <c r="M90" i="6"/>
  <c r="M89" i="6"/>
  <c r="M88" i="6"/>
  <c r="M87" i="6"/>
  <c r="M86" i="6"/>
  <c r="M85" i="6"/>
  <c r="M84" i="6"/>
  <c r="M83" i="6"/>
  <c r="M82" i="6"/>
  <c r="M81" i="6"/>
  <c r="M80" i="6"/>
  <c r="M79" i="6"/>
  <c r="M78" i="6"/>
  <c r="M77" i="6"/>
  <c r="M76" i="6"/>
  <c r="M75" i="6"/>
  <c r="M74" i="6"/>
  <c r="M73" i="6"/>
  <c r="M72" i="6"/>
  <c r="M71" i="6"/>
  <c r="L70" i="6"/>
  <c r="K70" i="6"/>
  <c r="J70" i="6"/>
  <c r="M69" i="6"/>
  <c r="M68" i="6"/>
  <c r="M67" i="6"/>
  <c r="M66" i="6"/>
  <c r="M65" i="6"/>
  <c r="M6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3" i="6"/>
  <c r="C159" i="6" l="1"/>
  <c r="C161" i="6"/>
  <c r="M123" i="6"/>
  <c r="C163" i="6"/>
  <c r="M110" i="6"/>
  <c r="M151" i="6"/>
  <c r="G165" i="6"/>
  <c r="C158" i="6"/>
  <c r="E165" i="6"/>
  <c r="M114" i="6"/>
  <c r="C157" i="6"/>
  <c r="F165" i="6"/>
  <c r="C164" i="6"/>
  <c r="M105" i="6"/>
  <c r="D165" i="6"/>
  <c r="M70" i="6"/>
  <c r="M117" i="6"/>
  <c r="C165" i="6" l="1"/>
  <c r="M152" i="6"/>
  <c r="L126" i="6"/>
</calcChain>
</file>

<file path=xl/sharedStrings.xml><?xml version="1.0" encoding="utf-8"?>
<sst xmlns="http://schemas.openxmlformats.org/spreadsheetml/2006/main" count="704" uniqueCount="353">
  <si>
    <t>PLZELD060003360121</t>
  </si>
  <si>
    <t xml:space="preserve"> Gmina Ujazd - Oświetlenie Uliczne       NIP 773-22-22-057</t>
  </si>
  <si>
    <t>l.p.</t>
  </si>
  <si>
    <t>punkt odbioru</t>
  </si>
  <si>
    <t>rodzaj punktu poboru</t>
  </si>
  <si>
    <t>Adres punktu poboru</t>
  </si>
  <si>
    <t>numer ewidencyjny/PPE</t>
  </si>
  <si>
    <t>numer licznika</t>
  </si>
  <si>
    <t>taryfa</t>
  </si>
  <si>
    <t>moc umowna</t>
  </si>
  <si>
    <t>taryfa R</t>
  </si>
  <si>
    <t xml:space="preserve">Gmina Ujazd </t>
  </si>
  <si>
    <t>Oświetlenie uliczne</t>
  </si>
  <si>
    <t>Plac Kościuszki, 97-225 Ujazd</t>
  </si>
  <si>
    <t>C12a</t>
  </si>
  <si>
    <t>Gmina Ujazd</t>
  </si>
  <si>
    <t>Buków, 97-225, Ujazd</t>
  </si>
  <si>
    <t>Oświetlenie Uliczne</t>
  </si>
  <si>
    <t>Niewiadów, 97-225 Ujazd</t>
  </si>
  <si>
    <t>Oświetlenie Uliczne (droga wojewódzka 715 odcinek Ujazd - Niewiadów)</t>
  </si>
  <si>
    <t>ul.11-go Listopada, 97-225 Ujazd</t>
  </si>
  <si>
    <t>ul. Parkowa, 97-225 Ujazd</t>
  </si>
  <si>
    <t>Wólka Krzykowska, 97-225 Ujazd</t>
  </si>
  <si>
    <t>Lipianki, 97-225 Ujazd</t>
  </si>
  <si>
    <t>ul. Tomaszowska 15, 97-225 Ujazd</t>
  </si>
  <si>
    <t>Ojrzanów, 97-225 Ujazd</t>
  </si>
  <si>
    <t>Sangrodz 22, 97-225 Ujazd</t>
  </si>
  <si>
    <t>Skrzynki 78, 97-225 Ujazd</t>
  </si>
  <si>
    <t>Skrzynki 27, 97-225 Ujazd</t>
  </si>
  <si>
    <t>Sangrodz 41, 97-225 Ujazd</t>
  </si>
  <si>
    <t>Stasiolas, 97-225 Ujazd</t>
  </si>
  <si>
    <t>Niewiadów Osiedle 21, 97-225 Ujazd</t>
  </si>
  <si>
    <t>ul. Wolborska 25, 97-225 Ujazd</t>
  </si>
  <si>
    <t>ul. Leśna 2, 97-225 Ujazd</t>
  </si>
  <si>
    <t>ul. Leśna 5, 97-225 Ujazd</t>
  </si>
  <si>
    <t>ul. Cmentarna, 97-225 Ujazd</t>
  </si>
  <si>
    <t>Aleksandrów, 97-225 Ujazd</t>
  </si>
  <si>
    <t>Józefin 20, 97-225 Ujazd</t>
  </si>
  <si>
    <t>Konstancin, 97-225 Ujazd</t>
  </si>
  <si>
    <t>ul. Rokicińska 15, 97-225 Ujazd</t>
  </si>
  <si>
    <t>Mącznik, ul. Północna, 97-225 Ujazd</t>
  </si>
  <si>
    <t>ul. 11-go Listopada 18, 97-225 Ujazd</t>
  </si>
  <si>
    <t>Niewiadów 1, 97-225 Ujazd</t>
  </si>
  <si>
    <t>Szymanów 9, 97-225 Ujazd</t>
  </si>
  <si>
    <t>Olszowa Kolonia, 97-225 Ujazd</t>
  </si>
  <si>
    <t>Maksymów, 97-225 Ujazd</t>
  </si>
  <si>
    <t>Helenów 9, 97-225 Ujazd</t>
  </si>
  <si>
    <t>Buków 35, 97-225 Ujazd</t>
  </si>
  <si>
    <t>Zaosie 21, 97-225 Ujazd</t>
  </si>
  <si>
    <t>Zaosie 65, 97-225 Ujazd</t>
  </si>
  <si>
    <t>Wykno, 97-225 Ujazd</t>
  </si>
  <si>
    <t>Łominy 19A, 97-225 Ujazd</t>
  </si>
  <si>
    <t>Dębniak, 97-225 Ujazd</t>
  </si>
  <si>
    <t>Bielina, 97-225 Ujazd</t>
  </si>
  <si>
    <t>Wygoda 12a, 97-225 Ujazd</t>
  </si>
  <si>
    <t>Helenów 18, 97-225 Ujazd</t>
  </si>
  <si>
    <t>ul. Tomaszowska  68, 97-225 Ujazd</t>
  </si>
  <si>
    <t>ul. Antolin 47, 97-225 Ujazd</t>
  </si>
  <si>
    <t>Osiedle Niewiadów  5, 97-225 Ujazd</t>
  </si>
  <si>
    <t>Mącznik, 97-225 Ujazd</t>
  </si>
  <si>
    <t>Ujazd Osiedle domków jednorodzinnych (kierkut), 97-225 Ujazd</t>
  </si>
  <si>
    <t>Tobiasze, 97-225 Ujazd</t>
  </si>
  <si>
    <t>Młynek, 97-225 Ujazd</t>
  </si>
  <si>
    <t>Marszew, 97-225 Ujazd</t>
  </si>
  <si>
    <t>Łączkowice, 97-225 Ujazd</t>
  </si>
  <si>
    <t>Ciosny, 97-225 Ujazd</t>
  </si>
  <si>
    <t>ul. Wodna, 97-225 Ujazd</t>
  </si>
  <si>
    <t>Józefin, 97-225 Ujazd</t>
  </si>
  <si>
    <t>Osiedle Niewiadów, 97-225 Ujazd (boisko)</t>
  </si>
  <si>
    <t>Zaborów II, ul. Piękna 59/a 97-200 Tomaszów Maz. Oświetlenie uliczne miejscowości Sangrodz</t>
  </si>
  <si>
    <t>Bronisławów, 97-225 Ujazd</t>
  </si>
  <si>
    <t>Skrzynki, 97-225 Ujazd</t>
  </si>
  <si>
    <t>Niewiadów Osiedle  22, 97-225 Ujazd</t>
  </si>
  <si>
    <t>Przesiadłów, 97-225 Ujazd, (działka oznaczona numerem ewidencyjnym 248)</t>
  </si>
  <si>
    <t>Dębniak, 97-225 Ujazd (działka oznaczona numerem ewidencyjnym 406</t>
  </si>
  <si>
    <t>C11</t>
  </si>
  <si>
    <t>Wykno dz. nr 87</t>
  </si>
  <si>
    <t xml:space="preserve">Oświetlenie Uliczne </t>
  </si>
  <si>
    <t>Teklów, dz. nr 21</t>
  </si>
  <si>
    <t>Sangrodz, ul. Modrzewiowa dz. 313, 611</t>
  </si>
  <si>
    <t>Wólka Krzykowska dz. nr ewid. 421, 97-225 Ujazd</t>
  </si>
  <si>
    <t>Zaosie, dz. nr ewid. 156/1, 97-225 Ujazd</t>
  </si>
  <si>
    <t>RAZEM</t>
  </si>
  <si>
    <t>Siedziba Urzędu Gminy Ujazd</t>
  </si>
  <si>
    <t>Plac Kościuszki 6, 97-225 Ujazd</t>
  </si>
  <si>
    <t>Plac zabaw - Józefin</t>
  </si>
  <si>
    <t>Józefin , dz. Nr 79/2, 97- 225 Ujazd</t>
  </si>
  <si>
    <t>Świetlica Wiejska</t>
  </si>
  <si>
    <t>Niewiadów-Kolonia działka nr 11/23, 97-225 Ujazd</t>
  </si>
  <si>
    <t>Ciosny 3, 97-225 Ujazd</t>
  </si>
  <si>
    <t>Budynek Użyteczności Publicznej</t>
  </si>
  <si>
    <t>Dębniak 38, 97-225 Ujazd</t>
  </si>
  <si>
    <t>Budynek urzędu</t>
  </si>
  <si>
    <t>ul. Parkowa 2, 97-225 Ujazd</t>
  </si>
  <si>
    <t>Bielina 15 m 1, 97-225 Ujazd</t>
  </si>
  <si>
    <t>Budynek OSP</t>
  </si>
  <si>
    <t>Pl. Kościuszki 6, 97-225 Ujazd</t>
  </si>
  <si>
    <t>Budynek Lokatorski</t>
  </si>
  <si>
    <t>Olszowa 11, 97-225 Ujazd</t>
  </si>
  <si>
    <t>Dom Nauczyciela</t>
  </si>
  <si>
    <t>ul. Antolin 5, 97-225 Ujazd</t>
  </si>
  <si>
    <t>Straż Pożarna</t>
  </si>
  <si>
    <t>Przesiadłów 32, 97-225 Ujazd</t>
  </si>
  <si>
    <t>Plac targowy</t>
  </si>
  <si>
    <t>Mieszkanie Socjalne</t>
  </si>
  <si>
    <t>Dębniak Kolonia 15/2a, 97-225 Ujazd</t>
  </si>
  <si>
    <t>G11</t>
  </si>
  <si>
    <t>Stasiolas dz. nr 173, 97-225 Ujazd</t>
  </si>
  <si>
    <t>Przepompownia ścieków</t>
  </si>
  <si>
    <t xml:space="preserve">Osiedle Niewiadów działka oznaczona numerem ewidencyjnym 1218 obręb Ujazd – przepompownia przy budynku Gminnego Ośrodka Kultury w Ujeździe. </t>
  </si>
  <si>
    <t xml:space="preserve">Świetlica Wiejska w miejscowości Wykno 25 </t>
  </si>
  <si>
    <t>Klub Seniora</t>
  </si>
  <si>
    <t>ul. Parkowa 4 , 97 -225 Ujazd</t>
  </si>
  <si>
    <t>Plac rekreacyjno- sportowy</t>
  </si>
  <si>
    <t>Maksymów, dz. nr 145/7 97-225 Ujazd</t>
  </si>
  <si>
    <t xml:space="preserve">Ojrzanów, działka 336/1 </t>
  </si>
  <si>
    <t>Miejsce spotkań plenerowych</t>
  </si>
  <si>
    <t>Ujazd, ul. Leśna działka 601/2</t>
  </si>
  <si>
    <t>Budynek administracyjno-biurowy</t>
  </si>
  <si>
    <t>Ujazd, ul. Kościelna 24, 97 - 225 Ujazd</t>
  </si>
  <si>
    <t>Świetlica Wiejska w Bukowie</t>
  </si>
  <si>
    <t>Buków 6, 97 - 225 Ujazd</t>
  </si>
  <si>
    <t>Monitoring</t>
  </si>
  <si>
    <t>Ujazd, ul. Sienkiewicza, dz. 1108/2, 97-225 Ujazd</t>
  </si>
  <si>
    <t>R</t>
  </si>
  <si>
    <t>Ujazd, ul. Antolin, dz. 445/1, 97-225 Ujazd</t>
  </si>
  <si>
    <t>Ujazd, ul. Kościelna, dz. 63, 97-225 Ujazd</t>
  </si>
  <si>
    <t xml:space="preserve">Obiekt Sportowy w Osiedlu Niewiadów </t>
  </si>
  <si>
    <t>Stadion sportowy w Osiedlu Niewiadów</t>
  </si>
  <si>
    <t>Niewiadów Osiedle 40, 97-225 Ujazd</t>
  </si>
  <si>
    <t>C21</t>
  </si>
  <si>
    <t>Obiekt rekreacyjno - sportowy w m. Sangrodz</t>
  </si>
  <si>
    <t xml:space="preserve">Boisko Sportowe </t>
  </si>
  <si>
    <t>Sangrodz, dz. Nr 583,584,585</t>
  </si>
  <si>
    <t xml:space="preserve">Gminny Ośrodek Sportu i Rekreacji w Ujeździe </t>
  </si>
  <si>
    <t>Hala Sportowa</t>
  </si>
  <si>
    <t>ul. Rokicińska 6, 97-225 Ujazd</t>
  </si>
  <si>
    <t>GZOZ</t>
  </si>
  <si>
    <t>ul. Parkowa 4, 97-225 Ujazd</t>
  </si>
  <si>
    <t xml:space="preserve">Przedszkole Samorządowe w Osiedlu Niewiadów </t>
  </si>
  <si>
    <t>Przedszkole Samorządowe</t>
  </si>
  <si>
    <t>Osiedle Niewiadów 27, 97-225 Ujazd</t>
  </si>
  <si>
    <t xml:space="preserve">Przedszkole Samorządowe w Ujeździe </t>
  </si>
  <si>
    <t xml:space="preserve"> ul. Przedszkolna 5, 97-225 Ujazd</t>
  </si>
  <si>
    <t xml:space="preserve">Szkoła Podstawowa im. Polskich Olimpijczyków w Osiedlu Niewiadów </t>
  </si>
  <si>
    <t>Szkoła Podstawowa w Osiedlu Niewiadów</t>
  </si>
  <si>
    <t xml:space="preserve"> Osiedle Niewiadów 27, 97-225 Ujazd</t>
  </si>
  <si>
    <t xml:space="preserve">Szkoła Podstawowa w Ujeździe im. Obrońców Westerplatte, ul. Rokicińska 6, 97-225 Ujazd </t>
  </si>
  <si>
    <t>Szkoła Podstawowa w Ujeździe</t>
  </si>
  <si>
    <t>Osiedle Niewiadów bl. 8 lok.B</t>
  </si>
  <si>
    <t>Osiedle Niewiadów 43</t>
  </si>
  <si>
    <t>PE+07</t>
  </si>
  <si>
    <t>Biuro  ZGKiM (bl. 8, lok. A)</t>
  </si>
  <si>
    <t>Osiedle  Niewiadów blok 8 lokal A, 97-225 Ujazd</t>
  </si>
  <si>
    <t>Pompownia ścieków</t>
  </si>
  <si>
    <t>ul. 11-go listopada, 97-225 Ujazd</t>
  </si>
  <si>
    <t>Hydrofornia Tobiasze</t>
  </si>
  <si>
    <t>Tobiasze 26A, 97-225 Ujazd</t>
  </si>
  <si>
    <t>Hydrofornia Ujazd</t>
  </si>
  <si>
    <t>ul. Tomaszowska 17, 97-225 Ujazd</t>
  </si>
  <si>
    <t>Kotłownia</t>
  </si>
  <si>
    <t>Niewiadów Osiedle 22, 97-225 Ujazd</t>
  </si>
  <si>
    <t>Kolonia Niewiadów, 97-225 Ujazd</t>
  </si>
  <si>
    <t>Przepompownia Ścieków</t>
  </si>
  <si>
    <t>ul. Polna, 97-225 Ujazd (działka oznaczona numerem ewidencyjnym 850)</t>
  </si>
  <si>
    <t>Józefin, 97-225 Ujazd (działka oznaczona numerem ewidencyjnym 104)</t>
  </si>
  <si>
    <t>Józefin, 97-225 Ujazd (działka oznaczona numerem ewidencyjnym 85)</t>
  </si>
  <si>
    <t>Oczyszczalnia ścieków</t>
  </si>
  <si>
    <t>Osiedle  Niewiadów, 97-225 Ujazd (działka oznaczona numerem ewidencyjnym 154/1)</t>
  </si>
  <si>
    <t>Osiedle  Niewiadów, 97-225 Ujazd</t>
  </si>
  <si>
    <t>Hydrofornia (oświetlenie)</t>
  </si>
  <si>
    <t>Osiedle  Niewiadów, 97-225 Ujazd (działka oznaczona numerem ewidencyjnym 152/8)</t>
  </si>
  <si>
    <t>ul. Parkowa 17, 97 -225 Ujazd</t>
  </si>
  <si>
    <t>Hydrofornia</t>
  </si>
  <si>
    <t>C22a</t>
  </si>
  <si>
    <t>ul. Wolborska, 97-225 Ujazd (działka oznaczona numerem ewidencyjnym 637 położona w obrębie geodezyjnym Ujazd)</t>
  </si>
  <si>
    <t>B11</t>
  </si>
  <si>
    <t>ul. Tomaszowska 63, 97-225 Ujazd</t>
  </si>
  <si>
    <t>B23</t>
  </si>
  <si>
    <t>Przepompownia ścieków Pb1</t>
  </si>
  <si>
    <t>Skrzynki, dz. nr ewid. 64</t>
  </si>
  <si>
    <t>590543540600272248</t>
  </si>
  <si>
    <t>590543540600226128</t>
  </si>
  <si>
    <t>590543540600139640</t>
  </si>
  <si>
    <t>590543540600052895</t>
  </si>
  <si>
    <t>590543540600053885</t>
  </si>
  <si>
    <t>590543540600085237</t>
  </si>
  <si>
    <t>590543540600091153</t>
  </si>
  <si>
    <t>590543540600094321</t>
  </si>
  <si>
    <t>590543540600230736</t>
  </si>
  <si>
    <t>590543540600164246</t>
  </si>
  <si>
    <t>590543540600295742</t>
  </si>
  <si>
    <t>590543540600215382</t>
  </si>
  <si>
    <t>590543540600058132</t>
  </si>
  <si>
    <t>590543540600311619</t>
  </si>
  <si>
    <t>590543540600191488</t>
  </si>
  <si>
    <t>590543540600115255</t>
  </si>
  <si>
    <t>590543540600287303</t>
  </si>
  <si>
    <t>590543540600257573</t>
  </si>
  <si>
    <t>590543540600099548</t>
  </si>
  <si>
    <t>590543540600063808</t>
  </si>
  <si>
    <t>590543540600157361</t>
  </si>
  <si>
    <t>590543540600074057</t>
  </si>
  <si>
    <t>590543540600127869</t>
  </si>
  <si>
    <t>590543540600117723</t>
  </si>
  <si>
    <t>590543540600251533</t>
  </si>
  <si>
    <t>590543540600093300</t>
  </si>
  <si>
    <t>590543540600067103</t>
  </si>
  <si>
    <t>590543540600082809</t>
  </si>
  <si>
    <t>590543540600291867</t>
  </si>
  <si>
    <t>590543540600213951</t>
  </si>
  <si>
    <t>590543540600302853</t>
  </si>
  <si>
    <t>590543540600026667</t>
  </si>
  <si>
    <t>590543540600120686</t>
  </si>
  <si>
    <t>590543540600000490</t>
  </si>
  <si>
    <t>590543540600114111</t>
  </si>
  <si>
    <t>590543540600010093</t>
  </si>
  <si>
    <t>590543540600252899</t>
  </si>
  <si>
    <t>590543540600321014</t>
  </si>
  <si>
    <t>590543540600139725</t>
  </si>
  <si>
    <t>590543540600292284</t>
  </si>
  <si>
    <t>590543540600225756</t>
  </si>
  <si>
    <t>590543540600138681</t>
  </si>
  <si>
    <t>590543540600051782</t>
  </si>
  <si>
    <t>590543540600030763</t>
  </si>
  <si>
    <t>590543540600276444</t>
  </si>
  <si>
    <t>590543540601002769</t>
  </si>
  <si>
    <t>590543540600234611</t>
  </si>
  <si>
    <t>590543540600184817</t>
  </si>
  <si>
    <t>590543540601002776</t>
  </si>
  <si>
    <t>590543540600054738</t>
  </si>
  <si>
    <t>590543540600303645</t>
  </si>
  <si>
    <t>590543540600223493</t>
  </si>
  <si>
    <t>590543540601000178</t>
  </si>
  <si>
    <t>590543540600297999</t>
  </si>
  <si>
    <t>590543540601003056</t>
  </si>
  <si>
    <t>590543540601003063</t>
  </si>
  <si>
    <t>590543540600322677</t>
  </si>
  <si>
    <t>590543540600350137</t>
  </si>
  <si>
    <t>590543540600208438</t>
  </si>
  <si>
    <t>590543540600248960</t>
  </si>
  <si>
    <t>590543540600147928</t>
  </si>
  <si>
    <t>590543540600201781</t>
  </si>
  <si>
    <t>590543540601000185</t>
  </si>
  <si>
    <t>590543540601000192</t>
  </si>
  <si>
    <t>590543540601000222</t>
  </si>
  <si>
    <t>590543540600031876</t>
  </si>
  <si>
    <t>590543540601000246</t>
  </si>
  <si>
    <t>590543540600350175</t>
  </si>
  <si>
    <t>590543540600350182</t>
  </si>
  <si>
    <t>590543540601000338</t>
  </si>
  <si>
    <t>590543540601000345</t>
  </si>
  <si>
    <t>590543540601000352</t>
  </si>
  <si>
    <t>590543540601000383</t>
  </si>
  <si>
    <t xml:space="preserve">Przepompownia </t>
  </si>
  <si>
    <t>Małecz</t>
  </si>
  <si>
    <t xml:space="preserve">590543540601105040 </t>
  </si>
  <si>
    <t>590543540601072977</t>
  </si>
  <si>
    <t>Budynek rekreacji indywidualnej</t>
  </si>
  <si>
    <t>Wólka Krzykowska, dz. 173/1</t>
  </si>
  <si>
    <t>590543540601119337</t>
  </si>
  <si>
    <t>Zaosie, 97-225 Ujazd , działka oznaczona numerem ewidencyjnym 170/2 położona w obrębie geodezyjnym Zaosie</t>
  </si>
  <si>
    <t>590543540600254923</t>
  </si>
  <si>
    <t>590543540600028012</t>
  </si>
  <si>
    <t>590543540601000208</t>
  </si>
  <si>
    <t>590543540600317420</t>
  </si>
  <si>
    <t>590543540600240315</t>
  </si>
  <si>
    <t>590543540600106093</t>
  </si>
  <si>
    <t>590543540600046771</t>
  </si>
  <si>
    <t>590543540600084162</t>
  </si>
  <si>
    <t>590543540600329140</t>
  </si>
  <si>
    <t xml:space="preserve">590543540600115088 </t>
  </si>
  <si>
    <t>590543540600263291</t>
  </si>
  <si>
    <t>590543540600151079</t>
  </si>
  <si>
    <t>590543540600044425</t>
  </si>
  <si>
    <t>590543540600158573</t>
  </si>
  <si>
    <t>590543540600072855</t>
  </si>
  <si>
    <t>Przepompownia ścieków PB3</t>
  </si>
  <si>
    <t>Przepompownia ścieków Pb4</t>
  </si>
  <si>
    <t>Przesiadłów , dz. 413</t>
  </si>
  <si>
    <t>Przesiadłów, dz. 342</t>
  </si>
  <si>
    <t>590543540601121774</t>
  </si>
  <si>
    <t>590543540601121781</t>
  </si>
  <si>
    <t>590543540600136342</t>
  </si>
  <si>
    <t>590543540600303546</t>
  </si>
  <si>
    <t>Plac Budowy</t>
  </si>
  <si>
    <t>Olszowa, dz. 426/3</t>
  </si>
  <si>
    <t>590543540601129756</t>
  </si>
  <si>
    <t>590543540600101890</t>
  </si>
  <si>
    <t>590543540600184275</t>
  </si>
  <si>
    <t>590543540600326187</t>
  </si>
  <si>
    <t>590543540600244191</t>
  </si>
  <si>
    <t xml:space="preserve">590543540600274471 </t>
  </si>
  <si>
    <t>590543540600206670</t>
  </si>
  <si>
    <t>590543540600007093</t>
  </si>
  <si>
    <t>590543540600180192</t>
  </si>
  <si>
    <t>590543540600314580</t>
  </si>
  <si>
    <t>590543540600234277</t>
  </si>
  <si>
    <t xml:space="preserve">590543540600277304 </t>
  </si>
  <si>
    <t>590543540600246409</t>
  </si>
  <si>
    <t>590543540600220539</t>
  </si>
  <si>
    <t>590543540600285651</t>
  </si>
  <si>
    <t>590543540600168992</t>
  </si>
  <si>
    <t>590543540600037847</t>
  </si>
  <si>
    <t>590543540600193956</t>
  </si>
  <si>
    <t>590543540600104570</t>
  </si>
  <si>
    <t>590543540600144040</t>
  </si>
  <si>
    <t>590543540600034037</t>
  </si>
  <si>
    <t>590543540600192652</t>
  </si>
  <si>
    <t>590543540601000291</t>
  </si>
  <si>
    <t>590543540601000307</t>
  </si>
  <si>
    <t>590543540601000321</t>
  </si>
  <si>
    <t>590543540601000277</t>
  </si>
  <si>
    <t>590543540600131859</t>
  </si>
  <si>
    <t>590543540601000284</t>
  </si>
  <si>
    <t>590543540601000215</t>
  </si>
  <si>
    <t>590543540600152182</t>
  </si>
  <si>
    <t>590543540601000314</t>
  </si>
  <si>
    <t>590543540601000239</t>
  </si>
  <si>
    <t>590543540600204973</t>
  </si>
  <si>
    <t>590543540601000260</t>
  </si>
  <si>
    <t>590543540600094260</t>
  </si>
  <si>
    <t xml:space="preserve"> zużycie energii [kWh] w okresie od 01.01.2025 r. do 31.12.2025 r.  Strefa I</t>
  </si>
  <si>
    <t>szacowane zużycie energii [kWh] w okresie od 01.01.2025 r. do 31.12.2025 r.  Strefa II</t>
  </si>
  <si>
    <t>szacowane zużycie energii [kWh] w okresie od 01.01.2025 r. do 31.12.2025 r.  Strefa III</t>
  </si>
  <si>
    <t xml:space="preserve">  Łączne szacowane zużycie energii [kWh] w roku 2025</t>
  </si>
  <si>
    <t xml:space="preserve">Świetlica Wiejska </t>
  </si>
  <si>
    <r>
      <t xml:space="preserve">Świetlica wiejska  </t>
    </r>
    <r>
      <rPr>
        <sz val="10"/>
        <color theme="1"/>
        <rFont val="Calibri"/>
        <family val="2"/>
        <charset val="238"/>
      </rPr>
      <t xml:space="preserve">Niewiadów wieś, ul. Niewiadów (osada) 17, 97-225 Ujazd </t>
    </r>
  </si>
  <si>
    <t xml:space="preserve">Przedszkole Samorządowe w Osiedlu Niewiadów     </t>
  </si>
  <si>
    <t>Przedszkole Samorządowe w Ujeździe</t>
  </si>
  <si>
    <t xml:space="preserve">Szkoła Podstawowa w Osiedlu Niewiadów   </t>
  </si>
  <si>
    <t xml:space="preserve">Szkoła Podstawowa w Ujeździe, ul. Rokicińska 6, 97-225 Ujazd     </t>
  </si>
  <si>
    <t>Miejskie Centrum Kultury Ujeździe</t>
  </si>
  <si>
    <t xml:space="preserve">Budynek Miejskiego Centrum Kultury  w Ujeździe </t>
  </si>
  <si>
    <r>
      <rPr>
        <sz val="10"/>
        <color indexed="1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 xml:space="preserve">Józefin </t>
    </r>
    <r>
      <rPr>
        <sz val="10"/>
        <color indexed="8"/>
        <rFont val="Calibri"/>
        <family val="2"/>
        <charset val="238"/>
      </rPr>
      <t>97-225 Ujazd (działka oznaczona numerem ewidencyjnym 11)</t>
    </r>
  </si>
  <si>
    <r>
      <rPr>
        <sz val="10"/>
        <color theme="1"/>
        <rFont val="Calibri"/>
        <family val="2"/>
        <charset val="238"/>
      </rPr>
      <t>Józefin</t>
    </r>
    <r>
      <rPr>
        <sz val="10"/>
        <color indexed="8"/>
        <rFont val="Calibri"/>
        <family val="2"/>
        <charset val="238"/>
      </rPr>
      <t xml:space="preserve"> 97-225 Ujazd (działka oznaczona numerem ewidencyjnym 41)</t>
    </r>
  </si>
  <si>
    <t xml:space="preserve">Łączna ilość </t>
  </si>
  <si>
    <t>Grupa taryfowa</t>
  </si>
  <si>
    <t>suma końcowa</t>
  </si>
  <si>
    <t>4250007687</t>
  </si>
  <si>
    <t>Szacowane zużycie energii [kWh] w okresie od 01.01.2025 r. do 31.12.2025 r.  Ryczałt</t>
  </si>
  <si>
    <t>Szacowane łączne zużycie energii [kWh] w okresie od 01.01.2025 do 31.12.2025</t>
  </si>
  <si>
    <t>STREFA I Szacowane zużycie energii [kWh] w okresie od 01.01.2025 do 31.12.2025</t>
  </si>
  <si>
    <t>STREFA II Szacowane zużycie energii [kWh] w okresie od 01.01.2025 do 31.12.2025</t>
  </si>
  <si>
    <t>STREFA III Szacowane zużycie energii [kWh] w okresie od 01.01.2025 do 31.12.2025</t>
  </si>
  <si>
    <t>Zakład Gospodarki Komunalnej i Mieszkaniowej w Osiedlu Niewiadów</t>
  </si>
  <si>
    <t xml:space="preserve">Miejskie Centrum Kultury w Ujeździe         </t>
  </si>
  <si>
    <t>Świetlica wiejska, Bronisławów działka  84 położona w obrębie geodezyjnym Bronisławów</t>
  </si>
  <si>
    <t>Miejskie Centrum Zdrowia w Ujeździe        NIP 7732128312</t>
  </si>
  <si>
    <t xml:space="preserve">Miejskie Centrum Sportu w Ujeździe     </t>
  </si>
  <si>
    <t>MCZ</t>
  </si>
  <si>
    <t>Osiedle Niewiadów  4, 97-225 Ujazd</t>
  </si>
  <si>
    <t>Miejskie Centrum Zdrowia w Ujeździe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</si>
</sst>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#,##0.00&quot; zł &quot;;\-#,##0.00&quot; zł &quot;;&quot; -&quot;#&quot; zł &quot;;@\ "/>
  </numFmts>
  <fonts count="4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4"/>
      <color indexed="8"/>
      <name val="Calibri"/>
      <family val="2"/>
      <charset val="238"/>
    </font>
    <font>
      <i/>
      <sz val="14"/>
      <color indexed="8"/>
      <name val="Calibri"/>
      <family val="2"/>
      <charset val="238"/>
    </font>
    <font>
      <b/>
      <i/>
      <u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i/>
      <sz val="14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5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22"/>
      </patternFill>
    </fill>
    <fill>
      <patternFill patternType="solid">
        <fgColor indexed="31"/>
        <bgColor indexed="42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42"/>
      </patternFill>
    </fill>
    <fill>
      <patternFill patternType="solid">
        <fgColor indexed="22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92D050"/>
        <bgColor indexed="22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indexed="42"/>
        <bgColor indexed="31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164" fontId="18" fillId="0" borderId="0"/>
    <xf numFmtId="0" fontId="32" fillId="0" borderId="0"/>
  </cellStyleXfs>
  <cellXfs count="211">
    <xf numFmtId="0" fontId="0" fillId="0" borderId="0" xfId="0"/>
    <xf numFmtId="0" fontId="19" fillId="33" borderId="10" xfId="42" applyFont="1" applyFill="1" applyBorder="1" applyAlignment="1">
      <alignment horizontal="left"/>
    </xf>
    <xf numFmtId="0" fontId="19" fillId="33" borderId="11" xfId="42" applyFont="1" applyFill="1" applyBorder="1"/>
    <xf numFmtId="0" fontId="20" fillId="34" borderId="13" xfId="42" applyFont="1" applyFill="1" applyBorder="1" applyAlignment="1">
      <alignment horizontal="center" wrapText="1"/>
    </xf>
    <xf numFmtId="0" fontId="20" fillId="34" borderId="14" xfId="42" applyFont="1" applyFill="1" applyBorder="1" applyAlignment="1">
      <alignment horizontal="center" wrapText="1"/>
    </xf>
    <xf numFmtId="0" fontId="20" fillId="34" borderId="14" xfId="42" applyFont="1" applyFill="1" applyBorder="1" applyAlignment="1">
      <alignment horizontal="center" vertical="center" wrapText="1"/>
    </xf>
    <xf numFmtId="2" fontId="20" fillId="34" borderId="14" xfId="42" applyNumberFormat="1" applyFont="1" applyFill="1" applyBorder="1" applyAlignment="1">
      <alignment horizontal="center" vertical="center" wrapText="1"/>
    </xf>
    <xf numFmtId="2" fontId="20" fillId="34" borderId="15" xfId="42" applyNumberFormat="1" applyFont="1" applyFill="1" applyBorder="1" applyAlignment="1">
      <alignment horizontal="center" vertical="center" wrapText="1"/>
    </xf>
    <xf numFmtId="0" fontId="21" fillId="35" borderId="16" xfId="42" applyFont="1" applyFill="1" applyBorder="1" applyAlignment="1">
      <alignment horizontal="center" wrapText="1"/>
    </xf>
    <xf numFmtId="0" fontId="21" fillId="36" borderId="17" xfId="42" applyFont="1" applyFill="1" applyBorder="1" applyAlignment="1">
      <alignment horizontal="center" vertical="center" wrapText="1"/>
    </xf>
    <xf numFmtId="0" fontId="21" fillId="35" borderId="17" xfId="42" applyFont="1" applyFill="1" applyBorder="1" applyAlignment="1">
      <alignment horizontal="center" wrapText="1"/>
    </xf>
    <xf numFmtId="0" fontId="21" fillId="36" borderId="17" xfId="42" applyFont="1" applyFill="1" applyBorder="1" applyAlignment="1">
      <alignment horizontal="center" wrapText="1"/>
    </xf>
    <xf numFmtId="2" fontId="21" fillId="35" borderId="17" xfId="42" applyNumberFormat="1" applyFont="1" applyFill="1" applyBorder="1" applyAlignment="1">
      <alignment horizontal="center" wrapText="1"/>
    </xf>
    <xf numFmtId="0" fontId="22" fillId="36" borderId="17" xfId="42" applyFont="1" applyFill="1" applyBorder="1" applyAlignment="1">
      <alignment horizontal="center" wrapText="1"/>
    </xf>
    <xf numFmtId="2" fontId="21" fillId="35" borderId="17" xfId="42" applyNumberFormat="1" applyFont="1" applyFill="1" applyBorder="1" applyAlignment="1">
      <alignment horizontal="center" vertical="center" wrapText="1"/>
    </xf>
    <xf numFmtId="0" fontId="21" fillId="35" borderId="16" xfId="42" applyFont="1" applyFill="1" applyBorder="1" applyAlignment="1">
      <alignment horizontal="center" vertical="center" wrapText="1"/>
    </xf>
    <xf numFmtId="0" fontId="22" fillId="36" borderId="17" xfId="42" applyFont="1" applyFill="1" applyBorder="1" applyAlignment="1">
      <alignment horizontal="center" vertical="center" wrapText="1"/>
    </xf>
    <xf numFmtId="0" fontId="21" fillId="35" borderId="17" xfId="42" applyFont="1" applyFill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0" fontId="21" fillId="35" borderId="19" xfId="42" applyFont="1" applyFill="1" applyBorder="1" applyAlignment="1">
      <alignment horizontal="center" wrapText="1"/>
    </xf>
    <xf numFmtId="0" fontId="23" fillId="0" borderId="0" xfId="42" applyFont="1" applyAlignment="1">
      <alignment horizontal="center"/>
    </xf>
    <xf numFmtId="0" fontId="22" fillId="35" borderId="16" xfId="42" applyFont="1" applyFill="1" applyBorder="1" applyAlignment="1">
      <alignment horizontal="center" wrapText="1"/>
    </xf>
    <xf numFmtId="0" fontId="22" fillId="35" borderId="17" xfId="42" applyFont="1" applyFill="1" applyBorder="1" applyAlignment="1">
      <alignment horizontal="center" vertical="center" wrapText="1"/>
    </xf>
    <xf numFmtId="0" fontId="22" fillId="35" borderId="17" xfId="42" applyFont="1" applyFill="1" applyBorder="1" applyAlignment="1">
      <alignment horizontal="center" wrapText="1"/>
    </xf>
    <xf numFmtId="2" fontId="22" fillId="35" borderId="17" xfId="42" applyNumberFormat="1" applyFont="1" applyFill="1" applyBorder="1" applyAlignment="1">
      <alignment horizontal="center" wrapText="1"/>
    </xf>
    <xf numFmtId="2" fontId="22" fillId="0" borderId="17" xfId="42" applyNumberFormat="1" applyFont="1" applyBorder="1" applyAlignment="1">
      <alignment horizontal="center" wrapText="1"/>
    </xf>
    <xf numFmtId="0" fontId="20" fillId="37" borderId="16" xfId="42" applyFont="1" applyFill="1" applyBorder="1" applyAlignment="1">
      <alignment horizontal="left" wrapText="1"/>
    </xf>
    <xf numFmtId="0" fontId="20" fillId="38" borderId="17" xfId="42" applyFont="1" applyFill="1" applyBorder="1" applyAlignment="1">
      <alignment horizontal="left" vertical="center" wrapText="1"/>
    </xf>
    <xf numFmtId="0" fontId="20" fillId="38" borderId="17" xfId="42" applyFont="1" applyFill="1" applyBorder="1" applyAlignment="1">
      <alignment horizontal="left" wrapText="1"/>
    </xf>
    <xf numFmtId="0" fontId="20" fillId="38" borderId="17" xfId="42" applyFont="1" applyFill="1" applyBorder="1" applyAlignment="1">
      <alignment horizontal="center" wrapText="1"/>
    </xf>
    <xf numFmtId="0" fontId="22" fillId="38" borderId="17" xfId="42" applyFont="1" applyFill="1" applyBorder="1" applyAlignment="1">
      <alignment horizontal="center" wrapText="1"/>
    </xf>
    <xf numFmtId="0" fontId="20" fillId="37" borderId="17" xfId="42" applyFont="1" applyFill="1" applyBorder="1" applyAlignment="1">
      <alignment horizontal="center" wrapText="1"/>
    </xf>
    <xf numFmtId="2" fontId="22" fillId="35" borderId="17" xfId="42" applyNumberFormat="1" applyFont="1" applyFill="1" applyBorder="1" applyAlignment="1">
      <alignment horizontal="center" vertical="center" wrapText="1"/>
    </xf>
    <xf numFmtId="0" fontId="25" fillId="35" borderId="17" xfId="42" applyFont="1" applyFill="1" applyBorder="1" applyAlignment="1">
      <alignment horizontal="center" vertical="center" wrapText="1"/>
    </xf>
    <xf numFmtId="0" fontId="21" fillId="0" borderId="17" xfId="42" applyFont="1" applyBorder="1" applyAlignment="1">
      <alignment horizontal="center" wrapText="1"/>
    </xf>
    <xf numFmtId="0" fontId="22" fillId="39" borderId="17" xfId="42" applyFont="1" applyFill="1" applyBorder="1" applyAlignment="1">
      <alignment horizontal="center" wrapText="1"/>
    </xf>
    <xf numFmtId="0" fontId="21" fillId="39" borderId="17" xfId="42" applyFont="1" applyFill="1" applyBorder="1" applyAlignment="1">
      <alignment horizontal="center" wrapText="1"/>
    </xf>
    <xf numFmtId="0" fontId="25" fillId="35" borderId="21" xfId="42" applyFont="1" applyFill="1" applyBorder="1" applyAlignment="1">
      <alignment horizontal="center" vertical="center" wrapText="1"/>
    </xf>
    <xf numFmtId="0" fontId="21" fillId="35" borderId="21" xfId="42" applyFont="1" applyFill="1" applyBorder="1" applyAlignment="1">
      <alignment horizontal="center" vertical="center" wrapText="1"/>
    </xf>
    <xf numFmtId="0" fontId="21" fillId="35" borderId="21" xfId="42" applyFont="1" applyFill="1" applyBorder="1" applyAlignment="1">
      <alignment horizontal="center" wrapText="1"/>
    </xf>
    <xf numFmtId="2" fontId="21" fillId="35" borderId="21" xfId="42" applyNumberFormat="1" applyFont="1" applyFill="1" applyBorder="1" applyAlignment="1">
      <alignment horizontal="center" vertical="center" wrapText="1"/>
    </xf>
    <xf numFmtId="0" fontId="21" fillId="0" borderId="21" xfId="42" applyFont="1" applyBorder="1" applyAlignment="1">
      <alignment horizontal="center" vertical="center" wrapText="1"/>
    </xf>
    <xf numFmtId="2" fontId="20" fillId="40" borderId="21" xfId="42" applyNumberFormat="1" applyFont="1" applyFill="1" applyBorder="1" applyAlignment="1">
      <alignment horizontal="center" wrapText="1"/>
    </xf>
    <xf numFmtId="2" fontId="20" fillId="40" borderId="22" xfId="42" applyNumberFormat="1" applyFont="1" applyFill="1" applyBorder="1" applyAlignment="1">
      <alignment horizontal="center" wrapText="1"/>
    </xf>
    <xf numFmtId="2" fontId="20" fillId="33" borderId="10" xfId="42" applyNumberFormat="1" applyFont="1" applyFill="1" applyBorder="1" applyAlignment="1">
      <alignment horizontal="left"/>
    </xf>
    <xf numFmtId="2" fontId="20" fillId="33" borderId="11" xfId="42" applyNumberFormat="1" applyFont="1" applyFill="1" applyBorder="1" applyAlignment="1">
      <alignment horizontal="left" wrapText="1"/>
    </xf>
    <xf numFmtId="2" fontId="20" fillId="33" borderId="11" xfId="42" applyNumberFormat="1" applyFont="1" applyFill="1" applyBorder="1" applyAlignment="1">
      <alignment horizontal="center" wrapText="1"/>
    </xf>
    <xf numFmtId="2" fontId="20" fillId="41" borderId="11" xfId="42" applyNumberFormat="1" applyFont="1" applyFill="1" applyBorder="1" applyAlignment="1">
      <alignment horizontal="center" wrapText="1"/>
    </xf>
    <xf numFmtId="0" fontId="21" fillId="36" borderId="13" xfId="42" applyFont="1" applyFill="1" applyBorder="1" applyAlignment="1">
      <alignment horizontal="center" vertical="center" wrapText="1"/>
    </xf>
    <xf numFmtId="0" fontId="21" fillId="36" borderId="14" xfId="42" applyFont="1" applyFill="1" applyBorder="1" applyAlignment="1">
      <alignment horizontal="center" vertical="center" wrapText="1"/>
    </xf>
    <xf numFmtId="0" fontId="25" fillId="36" borderId="14" xfId="42" applyFont="1" applyFill="1" applyBorder="1" applyAlignment="1">
      <alignment horizontal="center" vertical="center" wrapText="1"/>
    </xf>
    <xf numFmtId="0" fontId="21" fillId="35" borderId="14" xfId="42" applyFont="1" applyFill="1" applyBorder="1" applyAlignment="1">
      <alignment horizontal="center" vertical="center" wrapText="1"/>
    </xf>
    <xf numFmtId="2" fontId="21" fillId="35" borderId="14" xfId="42" applyNumberFormat="1" applyFont="1" applyFill="1" applyBorder="1" applyAlignment="1">
      <alignment horizontal="center" vertical="center" wrapText="1"/>
    </xf>
    <xf numFmtId="0" fontId="21" fillId="36" borderId="16" xfId="42" applyFont="1" applyFill="1" applyBorder="1" applyAlignment="1">
      <alignment horizontal="center" wrapText="1"/>
    </xf>
    <xf numFmtId="2" fontId="24" fillId="40" borderId="21" xfId="42" applyNumberFormat="1" applyFont="1" applyFill="1" applyBorder="1" applyAlignment="1">
      <alignment horizontal="center" wrapText="1"/>
    </xf>
    <xf numFmtId="0" fontId="20" fillId="33" borderId="10" xfId="42" applyFont="1" applyFill="1" applyBorder="1" applyAlignment="1">
      <alignment horizontal="left"/>
    </xf>
    <xf numFmtId="0" fontId="20" fillId="33" borderId="11" xfId="42" applyFont="1" applyFill="1" applyBorder="1" applyAlignment="1">
      <alignment horizontal="left" wrapText="1"/>
    </xf>
    <xf numFmtId="0" fontId="20" fillId="33" borderId="11" xfId="42" applyFont="1" applyFill="1" applyBorder="1" applyAlignment="1">
      <alignment horizontal="center" wrapText="1"/>
    </xf>
    <xf numFmtId="2" fontId="24" fillId="41" borderId="11" xfId="42" applyNumberFormat="1" applyFont="1" applyFill="1" applyBorder="1" applyAlignment="1">
      <alignment horizontal="center" wrapText="1"/>
    </xf>
    <xf numFmtId="0" fontId="21" fillId="36" borderId="13" xfId="42" applyFont="1" applyFill="1" applyBorder="1" applyAlignment="1">
      <alignment horizontal="center" wrapText="1"/>
    </xf>
    <xf numFmtId="0" fontId="26" fillId="36" borderId="14" xfId="42" applyFont="1" applyFill="1" applyBorder="1" applyAlignment="1">
      <alignment horizontal="left" wrapText="1"/>
    </xf>
    <xf numFmtId="0" fontId="21" fillId="36" borderId="14" xfId="42" applyFont="1" applyFill="1" applyBorder="1" applyAlignment="1">
      <alignment horizontal="center" wrapText="1"/>
    </xf>
    <xf numFmtId="0" fontId="21" fillId="35" borderId="14" xfId="42" applyFont="1" applyFill="1" applyBorder="1" applyAlignment="1">
      <alignment horizontal="center" wrapText="1"/>
    </xf>
    <xf numFmtId="2" fontId="21" fillId="35" borderId="14" xfId="42" applyNumberFormat="1" applyFont="1" applyFill="1" applyBorder="1" applyAlignment="1">
      <alignment horizontal="center" wrapText="1"/>
    </xf>
    <xf numFmtId="0" fontId="26" fillId="36" borderId="17" xfId="42" applyFont="1" applyFill="1" applyBorder="1" applyAlignment="1">
      <alignment horizontal="left" wrapText="1"/>
    </xf>
    <xf numFmtId="0" fontId="20" fillId="33" borderId="23" xfId="42" applyFont="1" applyFill="1" applyBorder="1" applyAlignment="1">
      <alignment horizontal="left"/>
    </xf>
    <xf numFmtId="0" fontId="20" fillId="33" borderId="24" xfId="42" applyFont="1" applyFill="1" applyBorder="1" applyAlignment="1">
      <alignment horizontal="left" wrapText="1"/>
    </xf>
    <xf numFmtId="0" fontId="20" fillId="33" borderId="24" xfId="42" applyFont="1" applyFill="1" applyBorder="1" applyAlignment="1">
      <alignment horizontal="center" wrapText="1"/>
    </xf>
    <xf numFmtId="2" fontId="20" fillId="41" borderId="24" xfId="42" applyNumberFormat="1" applyFont="1" applyFill="1" applyBorder="1" applyAlignment="1">
      <alignment horizontal="center" wrapText="1"/>
    </xf>
    <xf numFmtId="0" fontId="26" fillId="35" borderId="26" xfId="42" applyFont="1" applyFill="1" applyBorder="1" applyAlignment="1">
      <alignment horizontal="left" wrapText="1"/>
    </xf>
    <xf numFmtId="0" fontId="21" fillId="35" borderId="26" xfId="42" applyFont="1" applyFill="1" applyBorder="1" applyAlignment="1">
      <alignment horizontal="center" wrapText="1"/>
    </xf>
    <xf numFmtId="0" fontId="20" fillId="40" borderId="21" xfId="42" applyFont="1" applyFill="1" applyBorder="1" applyAlignment="1">
      <alignment horizontal="center" wrapText="1"/>
    </xf>
    <xf numFmtId="0" fontId="22" fillId="0" borderId="27" xfId="42" applyFont="1" applyBorder="1" applyAlignment="1">
      <alignment horizontal="center" vertical="center" wrapText="1"/>
    </xf>
    <xf numFmtId="0" fontId="27" fillId="39" borderId="14" xfId="42" applyFont="1" applyFill="1" applyBorder="1" applyAlignment="1">
      <alignment horizontal="left" vertical="center" wrapText="1"/>
    </xf>
    <xf numFmtId="0" fontId="22" fillId="39" borderId="14" xfId="42" applyFont="1" applyFill="1" applyBorder="1" applyAlignment="1">
      <alignment horizontal="center" vertical="center" wrapText="1"/>
    </xf>
    <xf numFmtId="2" fontId="22" fillId="39" borderId="14" xfId="42" applyNumberFormat="1" applyFont="1" applyFill="1" applyBorder="1" applyAlignment="1">
      <alignment horizontal="center" vertical="center" wrapText="1"/>
    </xf>
    <xf numFmtId="0" fontId="26" fillId="0" borderId="14" xfId="42" applyFont="1" applyBorder="1" applyAlignment="1">
      <alignment horizontal="left" vertical="center" wrapText="1"/>
    </xf>
    <xf numFmtId="0" fontId="21" fillId="0" borderId="14" xfId="42" applyFont="1" applyBorder="1" applyAlignment="1">
      <alignment horizontal="center" vertical="center" wrapText="1"/>
    </xf>
    <xf numFmtId="0" fontId="21" fillId="0" borderId="14" xfId="42" applyFont="1" applyBorder="1" applyAlignment="1">
      <alignment horizontal="center" wrapText="1"/>
    </xf>
    <xf numFmtId="0" fontId="20" fillId="38" borderId="20" xfId="42" applyFont="1" applyFill="1" applyBorder="1" applyAlignment="1">
      <alignment horizontal="left" wrapText="1"/>
    </xf>
    <xf numFmtId="0" fontId="20" fillId="38" borderId="21" xfId="42" applyFont="1" applyFill="1" applyBorder="1" applyAlignment="1">
      <alignment horizontal="left" wrapText="1"/>
    </xf>
    <xf numFmtId="0" fontId="20" fillId="38" borderId="21" xfId="42" applyFont="1" applyFill="1" applyBorder="1" applyAlignment="1">
      <alignment horizontal="center" wrapText="1"/>
    </xf>
    <xf numFmtId="2" fontId="20" fillId="37" borderId="21" xfId="42" applyNumberFormat="1" applyFont="1" applyFill="1" applyBorder="1" applyAlignment="1">
      <alignment horizontal="center" wrapText="1"/>
    </xf>
    <xf numFmtId="2" fontId="20" fillId="42" borderId="14" xfId="42" applyNumberFormat="1" applyFont="1" applyFill="1" applyBorder="1" applyAlignment="1">
      <alignment horizontal="center" wrapText="1"/>
    </xf>
    <xf numFmtId="0" fontId="21" fillId="0" borderId="13" xfId="42" applyFont="1" applyBorder="1" applyAlignment="1">
      <alignment horizontal="center" vertical="center" wrapText="1"/>
    </xf>
    <xf numFmtId="2" fontId="21" fillId="41" borderId="11" xfId="42" applyNumberFormat="1" applyFont="1" applyFill="1" applyBorder="1" applyAlignment="1">
      <alignment horizontal="center" wrapText="1"/>
    </xf>
    <xf numFmtId="0" fontId="20" fillId="0" borderId="14" xfId="42" applyFont="1" applyBorder="1" applyAlignment="1">
      <alignment horizontal="center" vertical="center" wrapText="1"/>
    </xf>
    <xf numFmtId="0" fontId="21" fillId="39" borderId="14" xfId="42" applyFont="1" applyFill="1" applyBorder="1" applyAlignment="1">
      <alignment horizontal="center" vertical="center" wrapText="1"/>
    </xf>
    <xf numFmtId="0" fontId="21" fillId="0" borderId="16" xfId="42" applyFont="1" applyBorder="1" applyAlignment="1">
      <alignment horizontal="center" vertical="center" wrapText="1"/>
    </xf>
    <xf numFmtId="0" fontId="20" fillId="0" borderId="17" xfId="42" applyFont="1" applyBorder="1" applyAlignment="1">
      <alignment horizontal="center" vertical="center" wrapText="1"/>
    </xf>
    <xf numFmtId="0" fontId="21" fillId="39" borderId="17" xfId="42" applyFont="1" applyFill="1" applyBorder="1" applyAlignment="1">
      <alignment horizontal="center" vertical="center" wrapText="1"/>
    </xf>
    <xf numFmtId="0" fontId="22" fillId="39" borderId="17" xfId="42" applyFont="1" applyFill="1" applyBorder="1" applyAlignment="1">
      <alignment horizontal="center" vertical="center" wrapText="1"/>
    </xf>
    <xf numFmtId="0" fontId="19" fillId="33" borderId="24" xfId="42" applyFont="1" applyFill="1" applyBorder="1"/>
    <xf numFmtId="2" fontId="20" fillId="34" borderId="12" xfId="42" applyNumberFormat="1" applyFont="1" applyFill="1" applyBorder="1" applyAlignment="1">
      <alignment horizontal="center" vertical="center" wrapText="1"/>
    </xf>
    <xf numFmtId="2" fontId="21" fillId="35" borderId="18" xfId="42" applyNumberFormat="1" applyFont="1" applyFill="1" applyBorder="1" applyAlignment="1">
      <alignment horizontal="center" wrapText="1"/>
    </xf>
    <xf numFmtId="2" fontId="20" fillId="35" borderId="12" xfId="42" applyNumberFormat="1" applyFont="1" applyFill="1" applyBorder="1" applyAlignment="1">
      <alignment horizontal="center" wrapText="1"/>
    </xf>
    <xf numFmtId="2" fontId="21" fillId="35" borderId="18" xfId="42" applyNumberFormat="1" applyFont="1" applyFill="1" applyBorder="1" applyAlignment="1">
      <alignment horizontal="center" vertical="center" wrapText="1"/>
    </xf>
    <xf numFmtId="2" fontId="20" fillId="35" borderId="12" xfId="42" applyNumberFormat="1" applyFont="1" applyFill="1" applyBorder="1" applyAlignment="1">
      <alignment horizontal="center" vertical="center" wrapText="1"/>
    </xf>
    <xf numFmtId="0" fontId="22" fillId="0" borderId="17" xfId="42" applyFont="1" applyBorder="1" applyAlignment="1">
      <alignment horizontal="center" wrapText="1"/>
    </xf>
    <xf numFmtId="2" fontId="24" fillId="35" borderId="12" xfId="42" applyNumberFormat="1" applyFont="1" applyFill="1" applyBorder="1" applyAlignment="1">
      <alignment horizontal="center" wrapText="1"/>
    </xf>
    <xf numFmtId="2" fontId="24" fillId="0" borderId="12" xfId="42" applyNumberFormat="1" applyFont="1" applyBorder="1" applyAlignment="1">
      <alignment horizontal="center" wrapText="1"/>
    </xf>
    <xf numFmtId="2" fontId="24" fillId="35" borderId="12" xfId="42" applyNumberFormat="1" applyFont="1" applyFill="1" applyBorder="1" applyAlignment="1">
      <alignment horizontal="center" vertical="center" wrapText="1"/>
    </xf>
    <xf numFmtId="2" fontId="20" fillId="37" borderId="17" xfId="42" applyNumberFormat="1" applyFont="1" applyFill="1" applyBorder="1" applyAlignment="1">
      <alignment horizontal="center" vertical="center" wrapText="1"/>
    </xf>
    <xf numFmtId="2" fontId="20" fillId="37" borderId="18" xfId="42" applyNumberFormat="1" applyFont="1" applyFill="1" applyBorder="1" applyAlignment="1">
      <alignment horizontal="center" vertical="center" wrapText="1"/>
    </xf>
    <xf numFmtId="2" fontId="20" fillId="37" borderId="12" xfId="42" applyNumberFormat="1" applyFont="1" applyFill="1" applyBorder="1" applyAlignment="1">
      <alignment horizontal="center" vertical="center" wrapText="1"/>
    </xf>
    <xf numFmtId="2" fontId="22" fillId="35" borderId="18" xfId="42" applyNumberFormat="1" applyFont="1" applyFill="1" applyBorder="1" applyAlignment="1">
      <alignment horizontal="center" vertical="center" wrapText="1"/>
    </xf>
    <xf numFmtId="0" fontId="25" fillId="36" borderId="17" xfId="42" applyFont="1" applyFill="1" applyBorder="1" applyAlignment="1">
      <alignment horizontal="center" vertical="center" wrapText="1"/>
    </xf>
    <xf numFmtId="2" fontId="22" fillId="39" borderId="17" xfId="42" applyNumberFormat="1" applyFont="1" applyFill="1" applyBorder="1" applyAlignment="1">
      <alignment horizontal="center" vertical="center" wrapText="1"/>
    </xf>
    <xf numFmtId="2" fontId="24" fillId="39" borderId="12" xfId="42" applyNumberFormat="1" applyFont="1" applyFill="1" applyBorder="1" applyAlignment="1">
      <alignment horizontal="center" vertical="center" wrapText="1"/>
    </xf>
    <xf numFmtId="2" fontId="24" fillId="39" borderId="12" xfId="42" applyNumberFormat="1" applyFont="1" applyFill="1" applyBorder="1" applyAlignment="1">
      <alignment horizontal="center" wrapText="1"/>
    </xf>
    <xf numFmtId="2" fontId="21" fillId="35" borderId="22" xfId="42" applyNumberFormat="1" applyFont="1" applyFill="1" applyBorder="1" applyAlignment="1">
      <alignment horizontal="center" vertical="center" wrapText="1"/>
    </xf>
    <xf numFmtId="1" fontId="20" fillId="33" borderId="11" xfId="42" applyNumberFormat="1" applyFont="1" applyFill="1" applyBorder="1" applyAlignment="1">
      <alignment horizontal="center" wrapText="1"/>
    </xf>
    <xf numFmtId="2" fontId="20" fillId="41" borderId="12" xfId="42" applyNumberFormat="1" applyFont="1" applyFill="1" applyBorder="1" applyAlignment="1">
      <alignment horizontal="center" wrapText="1"/>
    </xf>
    <xf numFmtId="2" fontId="21" fillId="35" borderId="15" xfId="42" applyNumberFormat="1" applyFont="1" applyFill="1" applyBorder="1" applyAlignment="1">
      <alignment horizontal="center" vertical="center" wrapText="1"/>
    </xf>
    <xf numFmtId="2" fontId="24" fillId="40" borderId="22" xfId="42" applyNumberFormat="1" applyFont="1" applyFill="1" applyBorder="1" applyAlignment="1">
      <alignment horizontal="center" wrapText="1"/>
    </xf>
    <xf numFmtId="2" fontId="24" fillId="41" borderId="12" xfId="42" applyNumberFormat="1" applyFont="1" applyFill="1" applyBorder="1" applyAlignment="1">
      <alignment horizontal="center" wrapText="1"/>
    </xf>
    <xf numFmtId="2" fontId="21" fillId="35" borderId="15" xfId="42" applyNumberFormat="1" applyFont="1" applyFill="1" applyBorder="1" applyAlignment="1">
      <alignment horizontal="center" wrapText="1"/>
    </xf>
    <xf numFmtId="2" fontId="22" fillId="39" borderId="15" xfId="42" applyNumberFormat="1" applyFont="1" applyFill="1" applyBorder="1" applyAlignment="1">
      <alignment horizontal="center" vertical="center" wrapText="1"/>
    </xf>
    <xf numFmtId="2" fontId="20" fillId="37" borderId="22" xfId="42" applyNumberFormat="1" applyFont="1" applyFill="1" applyBorder="1" applyAlignment="1">
      <alignment horizontal="center" wrapText="1"/>
    </xf>
    <xf numFmtId="2" fontId="24" fillId="37" borderId="12" xfId="42" applyNumberFormat="1" applyFont="1" applyFill="1" applyBorder="1" applyAlignment="1">
      <alignment horizontal="center" wrapText="1"/>
    </xf>
    <xf numFmtId="2" fontId="20" fillId="35" borderId="12" xfId="43" applyNumberFormat="1" applyFont="1" applyFill="1" applyBorder="1" applyAlignment="1">
      <alignment horizontal="center" vertical="center" wrapText="1"/>
    </xf>
    <xf numFmtId="49" fontId="21" fillId="0" borderId="17" xfId="42" applyNumberFormat="1" applyFont="1" applyBorder="1" applyAlignment="1">
      <alignment horizontal="center" vertical="center" wrapText="1"/>
    </xf>
    <xf numFmtId="1" fontId="21" fillId="0" borderId="17" xfId="42" applyNumberFormat="1" applyFont="1" applyBorder="1" applyAlignment="1">
      <alignment horizontal="center" vertical="center" wrapText="1"/>
    </xf>
    <xf numFmtId="1" fontId="20" fillId="43" borderId="17" xfId="42" applyNumberFormat="1" applyFont="1" applyFill="1" applyBorder="1" applyAlignment="1">
      <alignment horizontal="center" wrapText="1"/>
    </xf>
    <xf numFmtId="49" fontId="21" fillId="0" borderId="21" xfId="42" applyNumberFormat="1" applyFont="1" applyBorder="1" applyAlignment="1">
      <alignment horizontal="center" vertical="center" wrapText="1"/>
    </xf>
    <xf numFmtId="2" fontId="21" fillId="0" borderId="21" xfId="42" applyNumberFormat="1" applyFont="1" applyBorder="1" applyAlignment="1">
      <alignment horizontal="center" vertical="center" wrapText="1"/>
    </xf>
    <xf numFmtId="2" fontId="21" fillId="0" borderId="22" xfId="42" applyNumberFormat="1" applyFont="1" applyBorder="1" applyAlignment="1">
      <alignment horizontal="center" vertical="center" wrapText="1"/>
    </xf>
    <xf numFmtId="2" fontId="20" fillId="0" borderId="12" xfId="42" applyNumberFormat="1" applyFont="1" applyBorder="1" applyAlignment="1">
      <alignment horizontal="center" vertical="center" wrapText="1"/>
    </xf>
    <xf numFmtId="0" fontId="20" fillId="0" borderId="21" xfId="42" applyFont="1" applyBorder="1" applyAlignment="1">
      <alignment horizontal="center" vertical="center" wrapText="1"/>
    </xf>
    <xf numFmtId="0" fontId="20" fillId="35" borderId="21" xfId="42" applyFont="1" applyFill="1" applyBorder="1" applyAlignment="1">
      <alignment horizontal="center" vertical="center" wrapText="1"/>
    </xf>
    <xf numFmtId="2" fontId="20" fillId="0" borderId="34" xfId="42" applyNumberFormat="1" applyFont="1" applyBorder="1" applyAlignment="1">
      <alignment horizontal="center" vertical="center" wrapText="1"/>
    </xf>
    <xf numFmtId="0" fontId="21" fillId="0" borderId="12" xfId="42" applyFont="1" applyBorder="1" applyAlignment="1">
      <alignment horizontal="center" vertical="center" wrapText="1"/>
    </xf>
    <xf numFmtId="49" fontId="21" fillId="0" borderId="12" xfId="42" applyNumberFormat="1" applyFont="1" applyBorder="1" applyAlignment="1">
      <alignment horizontal="center" vertical="center" wrapText="1"/>
    </xf>
    <xf numFmtId="0" fontId="21" fillId="0" borderId="22" xfId="42" applyFont="1" applyBorder="1" applyAlignment="1">
      <alignment horizontal="center" vertical="center" wrapText="1"/>
    </xf>
    <xf numFmtId="49" fontId="33" fillId="0" borderId="12" xfId="0" applyNumberFormat="1" applyFont="1" applyBorder="1" applyAlignment="1">
      <alignment horizontal="center" vertical="center"/>
    </xf>
    <xf numFmtId="49" fontId="33" fillId="0" borderId="34" xfId="0" applyNumberFormat="1" applyFont="1" applyBorder="1" applyAlignment="1">
      <alignment horizontal="center" vertical="center"/>
    </xf>
    <xf numFmtId="2" fontId="20" fillId="40" borderId="35" xfId="42" applyNumberFormat="1" applyFont="1" applyFill="1" applyBorder="1" applyAlignment="1">
      <alignment horizontal="center" wrapText="1"/>
    </xf>
    <xf numFmtId="2" fontId="20" fillId="40" borderId="36" xfId="42" applyNumberFormat="1" applyFont="1" applyFill="1" applyBorder="1" applyAlignment="1">
      <alignment horizontal="center" wrapText="1"/>
    </xf>
    <xf numFmtId="2" fontId="21" fillId="0" borderId="12" xfId="42" applyNumberFormat="1" applyFont="1" applyBorder="1" applyAlignment="1">
      <alignment horizontal="center" vertical="center" wrapText="1"/>
    </xf>
    <xf numFmtId="0" fontId="25" fillId="36" borderId="17" xfId="42" applyFont="1" applyFill="1" applyBorder="1" applyAlignment="1">
      <alignment horizontal="center" wrapText="1"/>
    </xf>
    <xf numFmtId="0" fontId="21" fillId="0" borderId="28" xfId="42" applyFont="1" applyBorder="1" applyAlignment="1">
      <alignment horizontal="center" vertical="center" wrapText="1"/>
    </xf>
    <xf numFmtId="0" fontId="25" fillId="0" borderId="28" xfId="42" applyFont="1" applyBorder="1" applyAlignment="1">
      <alignment horizontal="center" vertical="center" wrapText="1"/>
    </xf>
    <xf numFmtId="49" fontId="25" fillId="0" borderId="17" xfId="42" applyNumberFormat="1" applyFont="1" applyBorder="1" applyAlignment="1">
      <alignment horizontal="center" vertical="center" wrapText="1"/>
    </xf>
    <xf numFmtId="2" fontId="22" fillId="0" borderId="14" xfId="42" applyNumberFormat="1" applyFont="1" applyBorder="1" applyAlignment="1">
      <alignment horizontal="center" vertical="center" wrapText="1"/>
    </xf>
    <xf numFmtId="2" fontId="22" fillId="0" borderId="15" xfId="42" applyNumberFormat="1" applyFont="1" applyBorder="1" applyAlignment="1">
      <alignment horizontal="center" vertical="center" wrapText="1"/>
    </xf>
    <xf numFmtId="2" fontId="24" fillId="0" borderId="12" xfId="42" applyNumberFormat="1" applyFont="1" applyBorder="1" applyAlignment="1">
      <alignment horizontal="center" vertical="center" wrapText="1"/>
    </xf>
    <xf numFmtId="0" fontId="34" fillId="0" borderId="17" xfId="42" applyFont="1" applyBorder="1" applyAlignment="1">
      <alignment horizontal="center" vertical="center"/>
    </xf>
    <xf numFmtId="0" fontId="20" fillId="44" borderId="20" xfId="42" applyFont="1" applyFill="1" applyBorder="1" applyAlignment="1">
      <alignment horizontal="left" wrapText="1"/>
    </xf>
    <xf numFmtId="0" fontId="20" fillId="44" borderId="21" xfId="42" applyFont="1" applyFill="1" applyBorder="1" applyAlignment="1">
      <alignment horizontal="left" wrapText="1"/>
    </xf>
    <xf numFmtId="1" fontId="20" fillId="44" borderId="21" xfId="42" applyNumberFormat="1" applyFont="1" applyFill="1" applyBorder="1" applyAlignment="1">
      <alignment horizontal="center" wrapText="1"/>
    </xf>
    <xf numFmtId="0" fontId="20" fillId="44" borderId="21" xfId="42" applyFont="1" applyFill="1" applyBorder="1" applyAlignment="1">
      <alignment horizontal="center" wrapText="1"/>
    </xf>
    <xf numFmtId="2" fontId="20" fillId="44" borderId="20" xfId="42" applyNumberFormat="1" applyFont="1" applyFill="1" applyBorder="1" applyAlignment="1">
      <alignment horizontal="left" wrapText="1"/>
    </xf>
    <xf numFmtId="2" fontId="20" fillId="44" borderId="21" xfId="42" applyNumberFormat="1" applyFont="1" applyFill="1" applyBorder="1" applyAlignment="1">
      <alignment horizontal="left" wrapText="1"/>
    </xf>
    <xf numFmtId="2" fontId="20" fillId="44" borderId="21" xfId="42" applyNumberFormat="1" applyFont="1" applyFill="1" applyBorder="1" applyAlignment="1">
      <alignment horizontal="center" wrapText="1"/>
    </xf>
    <xf numFmtId="1" fontId="20" fillId="44" borderId="35" xfId="42" applyNumberFormat="1" applyFont="1" applyFill="1" applyBorder="1" applyAlignment="1">
      <alignment horizontal="center" wrapText="1"/>
    </xf>
    <xf numFmtId="2" fontId="20" fillId="44" borderId="35" xfId="42" applyNumberFormat="1" applyFont="1" applyFill="1" applyBorder="1" applyAlignment="1">
      <alignment horizontal="center" wrapText="1"/>
    </xf>
    <xf numFmtId="0" fontId="0" fillId="47" borderId="0" xfId="0" applyFill="1"/>
    <xf numFmtId="2" fontId="20" fillId="48" borderId="21" xfId="42" applyNumberFormat="1" applyFont="1" applyFill="1" applyBorder="1" applyAlignment="1">
      <alignment horizontal="left" vertical="center" wrapText="1"/>
    </xf>
    <xf numFmtId="2" fontId="20" fillId="48" borderId="22" xfId="42" applyNumberFormat="1" applyFont="1" applyFill="1" applyBorder="1" applyAlignment="1">
      <alignment horizontal="left" vertical="center" wrapText="1"/>
    </xf>
    <xf numFmtId="2" fontId="20" fillId="48" borderId="28" xfId="42" applyNumberFormat="1" applyFont="1" applyFill="1" applyBorder="1" applyAlignment="1">
      <alignment horizontal="center" vertical="center" wrapText="1"/>
    </xf>
    <xf numFmtId="2" fontId="20" fillId="48" borderId="21" xfId="42" applyNumberFormat="1" applyFont="1" applyFill="1" applyBorder="1" applyAlignment="1">
      <alignment horizontal="center" vertical="center" wrapText="1"/>
    </xf>
    <xf numFmtId="2" fontId="20" fillId="44" borderId="21" xfId="42" applyNumberFormat="1" applyFont="1" applyFill="1" applyBorder="1" applyAlignment="1">
      <alignment horizontal="center" vertical="center" wrapText="1"/>
    </xf>
    <xf numFmtId="2" fontId="20" fillId="40" borderId="22" xfId="42" applyNumberFormat="1" applyFont="1" applyFill="1" applyBorder="1" applyAlignment="1">
      <alignment horizontal="center" vertical="center" wrapText="1"/>
    </xf>
    <xf numFmtId="0" fontId="21" fillId="35" borderId="26" xfId="42" applyFont="1" applyFill="1" applyBorder="1" applyAlignment="1">
      <alignment horizontal="center" vertical="center" wrapText="1"/>
    </xf>
    <xf numFmtId="2" fontId="21" fillId="35" borderId="26" xfId="42" applyNumberFormat="1" applyFont="1" applyFill="1" applyBorder="1" applyAlignment="1">
      <alignment horizontal="center" vertical="center" wrapText="1"/>
    </xf>
    <xf numFmtId="2" fontId="21" fillId="35" borderId="32" xfId="42" applyNumberFormat="1" applyFont="1" applyFill="1" applyBorder="1" applyAlignment="1">
      <alignment horizontal="center" vertical="center" wrapText="1"/>
    </xf>
    <xf numFmtId="2" fontId="20" fillId="48" borderId="34" xfId="42" applyNumberFormat="1" applyFont="1" applyFill="1" applyBorder="1" applyAlignment="1">
      <alignment horizontal="left" vertical="center" wrapText="1"/>
    </xf>
    <xf numFmtId="0" fontId="36" fillId="49" borderId="38" xfId="0" applyFont="1" applyFill="1" applyBorder="1"/>
    <xf numFmtId="0" fontId="29" fillId="41" borderId="39" xfId="42" applyFont="1" applyFill="1" applyBorder="1" applyAlignment="1">
      <alignment horizontal="left" wrapText="1"/>
    </xf>
    <xf numFmtId="0" fontId="29" fillId="41" borderId="12" xfId="42" applyFont="1" applyFill="1" applyBorder="1" applyAlignment="1">
      <alignment horizontal="left" wrapText="1"/>
    </xf>
    <xf numFmtId="2" fontId="30" fillId="41" borderId="40" xfId="42" applyNumberFormat="1" applyFont="1" applyFill="1" applyBorder="1" applyAlignment="1">
      <alignment horizontal="center" wrapText="1"/>
    </xf>
    <xf numFmtId="2" fontId="30" fillId="41" borderId="29" xfId="42" applyNumberFormat="1" applyFont="1" applyFill="1" applyBorder="1" applyAlignment="1">
      <alignment horizontal="center" wrapText="1"/>
    </xf>
    <xf numFmtId="2" fontId="35" fillId="41" borderId="30" xfId="42" applyNumberFormat="1" applyFont="1" applyFill="1" applyBorder="1" applyAlignment="1">
      <alignment horizontal="center" wrapText="1"/>
    </xf>
    <xf numFmtId="2" fontId="20" fillId="50" borderId="33" xfId="42" applyNumberFormat="1" applyFont="1" applyFill="1" applyBorder="1" applyAlignment="1">
      <alignment horizontal="center" vertical="center" wrapText="1"/>
    </xf>
    <xf numFmtId="2" fontId="20" fillId="50" borderId="12" xfId="42" applyNumberFormat="1" applyFont="1" applyFill="1" applyBorder="1" applyAlignment="1">
      <alignment horizontal="center" vertical="center" wrapText="1"/>
    </xf>
    <xf numFmtId="2" fontId="24" fillId="50" borderId="12" xfId="42" applyNumberFormat="1" applyFont="1" applyFill="1" applyBorder="1" applyAlignment="1">
      <alignment horizontal="center" wrapText="1"/>
    </xf>
    <xf numFmtId="2" fontId="20" fillId="50" borderId="12" xfId="42" applyNumberFormat="1" applyFont="1" applyFill="1" applyBorder="1" applyAlignment="1">
      <alignment horizontal="center" wrapText="1"/>
    </xf>
    <xf numFmtId="2" fontId="20" fillId="50" borderId="37" xfId="42" applyNumberFormat="1" applyFont="1" applyFill="1" applyBorder="1" applyAlignment="1">
      <alignment horizontal="center" wrapText="1"/>
    </xf>
    <xf numFmtId="2" fontId="31" fillId="41" borderId="31" xfId="42" applyNumberFormat="1" applyFont="1" applyFill="1" applyBorder="1" applyAlignment="1">
      <alignment horizontal="center" vertical="center" wrapText="1"/>
    </xf>
    <xf numFmtId="0" fontId="37" fillId="0" borderId="16" xfId="42" applyFont="1" applyBorder="1" applyAlignment="1">
      <alignment horizontal="center" vertical="center" wrapText="1"/>
    </xf>
    <xf numFmtId="0" fontId="38" fillId="45" borderId="20" xfId="42" applyFont="1" applyFill="1" applyBorder="1" applyAlignment="1">
      <alignment horizontal="center" vertical="center" wrapText="1"/>
    </xf>
    <xf numFmtId="0" fontId="25" fillId="46" borderId="10" xfId="42" applyFont="1" applyFill="1" applyBorder="1" applyAlignment="1">
      <alignment horizontal="center" vertical="center" wrapText="1"/>
    </xf>
    <xf numFmtId="49" fontId="22" fillId="39" borderId="14" xfId="42" applyNumberFormat="1" applyFont="1" applyFill="1" applyBorder="1" applyAlignment="1">
      <alignment horizontal="center" vertical="center" wrapText="1"/>
    </xf>
    <xf numFmtId="0" fontId="21" fillId="36" borderId="25" xfId="42" applyFont="1" applyFill="1" applyBorder="1" applyAlignment="1">
      <alignment horizontal="center" vertical="center" wrapText="1"/>
    </xf>
    <xf numFmtId="0" fontId="21" fillId="36" borderId="16" xfId="42" applyFont="1" applyFill="1" applyBorder="1" applyAlignment="1">
      <alignment horizontal="center" vertical="center" wrapText="1"/>
    </xf>
    <xf numFmtId="0" fontId="39" fillId="0" borderId="12" xfId="42" applyFont="1" applyBorder="1" applyAlignment="1">
      <alignment horizontal="center" wrapText="1"/>
    </xf>
    <xf numFmtId="2" fontId="39" fillId="0" borderId="12" xfId="42" applyNumberFormat="1" applyFont="1" applyBorder="1" applyAlignment="1">
      <alignment horizontal="right"/>
    </xf>
    <xf numFmtId="2" fontId="40" fillId="0" borderId="12" xfId="42" applyNumberFormat="1" applyFont="1" applyBorder="1" applyAlignment="1">
      <alignment horizontal="right"/>
    </xf>
    <xf numFmtId="2" fontId="41" fillId="51" borderId="12" xfId="42" applyNumberFormat="1" applyFont="1" applyFill="1" applyBorder="1" applyAlignment="1">
      <alignment horizontal="right"/>
    </xf>
    <xf numFmtId="0" fontId="39" fillId="51" borderId="12" xfId="42" applyFont="1" applyFill="1" applyBorder="1" applyAlignment="1">
      <alignment horizontal="center" vertical="center" wrapText="1"/>
    </xf>
    <xf numFmtId="2" fontId="42" fillId="51" borderId="12" xfId="42" applyNumberFormat="1" applyFont="1" applyFill="1" applyBorder="1" applyAlignment="1">
      <alignment horizontal="center" vertical="center" wrapText="1"/>
    </xf>
    <xf numFmtId="2" fontId="43" fillId="2" borderId="12" xfId="6" applyNumberFormat="1" applyFont="1" applyBorder="1" applyAlignment="1">
      <alignment horizontal="center" vertical="center" wrapText="1"/>
    </xf>
    <xf numFmtId="0" fontId="39" fillId="51" borderId="12" xfId="42" applyFont="1" applyFill="1" applyBorder="1" applyAlignment="1">
      <alignment horizontal="right" wrapText="1"/>
    </xf>
    <xf numFmtId="2" fontId="43" fillId="2" borderId="12" xfId="6" applyNumberFormat="1" applyFont="1" applyBorder="1" applyAlignment="1">
      <alignment horizontal="right"/>
    </xf>
    <xf numFmtId="2" fontId="21" fillId="0" borderId="17" xfId="42" applyNumberFormat="1" applyFont="1" applyFill="1" applyBorder="1" applyAlignment="1">
      <alignment horizontal="center" wrapText="1"/>
    </xf>
    <xf numFmtId="2" fontId="21" fillId="0" borderId="17" xfId="42" applyNumberFormat="1" applyFont="1" applyFill="1" applyBorder="1" applyAlignment="1">
      <alignment horizontal="center" vertical="center" wrapText="1"/>
    </xf>
    <xf numFmtId="2" fontId="22" fillId="0" borderId="17" xfId="42" applyNumberFormat="1" applyFont="1" applyFill="1" applyBorder="1" applyAlignment="1">
      <alignment horizontal="center" wrapText="1"/>
    </xf>
    <xf numFmtId="2" fontId="22" fillId="0" borderId="17" xfId="42" applyNumberFormat="1" applyFont="1" applyFill="1" applyBorder="1" applyAlignment="1">
      <alignment horizontal="center" vertical="center" wrapText="1"/>
    </xf>
    <xf numFmtId="2" fontId="21" fillId="0" borderId="21" xfId="42" applyNumberFormat="1" applyFont="1" applyFill="1" applyBorder="1" applyAlignment="1">
      <alignment horizontal="center" vertical="center" wrapText="1"/>
    </xf>
    <xf numFmtId="2" fontId="21" fillId="0" borderId="12" xfId="42" applyNumberFormat="1" applyFont="1" applyFill="1" applyBorder="1" applyAlignment="1">
      <alignment horizontal="center" vertical="center" wrapText="1"/>
    </xf>
    <xf numFmtId="2" fontId="21" fillId="0" borderId="14" xfId="42" applyNumberFormat="1" applyFont="1" applyFill="1" applyBorder="1" applyAlignment="1">
      <alignment horizontal="center" vertical="center" wrapText="1"/>
    </xf>
    <xf numFmtId="2" fontId="21" fillId="0" borderId="14" xfId="42" applyNumberFormat="1" applyFont="1" applyFill="1" applyBorder="1" applyAlignment="1">
      <alignment horizontal="center" wrapText="1"/>
    </xf>
    <xf numFmtId="2" fontId="21" fillId="0" borderId="26" xfId="42" applyNumberFormat="1" applyFont="1" applyFill="1" applyBorder="1" applyAlignment="1">
      <alignment horizontal="center" vertical="center" wrapText="1"/>
    </xf>
    <xf numFmtId="2" fontId="22" fillId="0" borderId="14" xfId="42" applyNumberFormat="1" applyFont="1" applyFill="1" applyBorder="1" applyAlignment="1">
      <alignment horizontal="center" vertical="center" wrapText="1"/>
    </xf>
    <xf numFmtId="0" fontId="20" fillId="36" borderId="14" xfId="42" applyFont="1" applyFill="1" applyBorder="1" applyAlignment="1">
      <alignment horizontal="left" vertical="center" wrapText="1"/>
    </xf>
    <xf numFmtId="0" fontId="20" fillId="36" borderId="17" xfId="42" applyFont="1" applyFill="1" applyBorder="1" applyAlignment="1">
      <alignment horizontal="left" vertical="center" wrapText="1"/>
    </xf>
    <xf numFmtId="0" fontId="21" fillId="35" borderId="19" xfId="42" applyFont="1" applyFill="1" applyBorder="1" applyAlignment="1">
      <alignment horizontal="center" vertical="center" wrapText="1"/>
    </xf>
    <xf numFmtId="0" fontId="22" fillId="35" borderId="16" xfId="42" applyFont="1" applyFill="1" applyBorder="1" applyAlignment="1">
      <alignment horizontal="center" vertical="center" wrapText="1"/>
    </xf>
    <xf numFmtId="0" fontId="21" fillId="39" borderId="16" xfId="42" applyFont="1" applyFill="1" applyBorder="1" applyAlignment="1">
      <alignment horizontal="center" vertical="center" wrapText="1"/>
    </xf>
    <xf numFmtId="0" fontId="21" fillId="39" borderId="19" xfId="42" applyFont="1" applyFill="1" applyBorder="1" applyAlignment="1">
      <alignment horizontal="center" vertical="center" wrapText="1"/>
    </xf>
    <xf numFmtId="0" fontId="21" fillId="35" borderId="20" xfId="42" applyFont="1" applyFill="1" applyBorder="1" applyAlignment="1">
      <alignment horizontal="center" vertical="center" wrapText="1"/>
    </xf>
  </cellXfs>
  <cellStyles count="45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Excel Built-in Normal" xfId="42" xr:uid="{CEFE9104-8EFA-4FE1-991D-0C61792DE173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4" xr:uid="{6AD2988B-0AFC-4A80-9E7C-C99C288B2EA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Walutowy 2" xfId="43" xr:uid="{99CC3F46-9639-4891-8C3E-DFE6504A01DB}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1993-E239-4BFA-9178-94C1B7E8CBD3}">
  <dimension ref="A1:M165"/>
  <sheetViews>
    <sheetView tabSelected="1" topLeftCell="A92" zoomScale="80" zoomScaleNormal="80" workbookViewId="0">
      <selection activeCell="E93" sqref="E93"/>
    </sheetView>
  </sheetViews>
  <sheetFormatPr defaultRowHeight="15"/>
  <cols>
    <col min="1" max="1" width="8.140625" customWidth="1"/>
    <col min="2" max="2" width="15.5703125" customWidth="1"/>
    <col min="3" max="3" width="17" customWidth="1"/>
    <col min="4" max="4" width="22.28515625" customWidth="1"/>
    <col min="5" max="5" width="24" customWidth="1"/>
    <col min="6" max="6" width="22.7109375" customWidth="1"/>
    <col min="7" max="7" width="17.28515625" customWidth="1"/>
    <col min="8" max="8" width="16.7109375" customWidth="1"/>
    <col min="9" max="9" width="15.140625" customWidth="1"/>
    <col min="10" max="10" width="15" customWidth="1"/>
    <col min="11" max="11" width="15.5703125" customWidth="1"/>
    <col min="12" max="12" width="14.42578125" customWidth="1"/>
    <col min="13" max="13" width="23.85546875" customWidth="1"/>
  </cols>
  <sheetData>
    <row r="1" spans="1:13" ht="15.75" thickBot="1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92"/>
    </row>
    <row r="2" spans="1:13" ht="76.5">
      <c r="A2" s="3" t="s">
        <v>2</v>
      </c>
      <c r="B2" s="4" t="s">
        <v>3</v>
      </c>
      <c r="C2" s="5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6" t="s">
        <v>322</v>
      </c>
      <c r="K2" s="6" t="s">
        <v>323</v>
      </c>
      <c r="L2" s="7" t="s">
        <v>324</v>
      </c>
      <c r="M2" s="93" t="s">
        <v>325</v>
      </c>
    </row>
    <row r="3" spans="1:13" ht="39.75" customHeight="1">
      <c r="A3" s="8">
        <v>1</v>
      </c>
      <c r="B3" s="9" t="s">
        <v>11</v>
      </c>
      <c r="C3" s="9" t="s">
        <v>12</v>
      </c>
      <c r="D3" s="10" t="s">
        <v>13</v>
      </c>
      <c r="E3" s="121" t="s">
        <v>218</v>
      </c>
      <c r="F3" s="98">
        <v>98987607</v>
      </c>
      <c r="G3" s="10" t="s">
        <v>14</v>
      </c>
      <c r="H3" s="11">
        <v>12</v>
      </c>
      <c r="I3" s="11"/>
      <c r="J3" s="194">
        <v>302</v>
      </c>
      <c r="K3" s="12">
        <v>1310</v>
      </c>
      <c r="L3" s="94">
        <v>0</v>
      </c>
      <c r="M3" s="95">
        <f>SUM(J3:L3)</f>
        <v>1612</v>
      </c>
    </row>
    <row r="4" spans="1:13" ht="39" customHeight="1">
      <c r="A4" s="8">
        <v>2</v>
      </c>
      <c r="B4" s="9" t="s">
        <v>15</v>
      </c>
      <c r="C4" s="9" t="s">
        <v>12</v>
      </c>
      <c r="D4" s="9" t="s">
        <v>16</v>
      </c>
      <c r="E4" s="121" t="s">
        <v>228</v>
      </c>
      <c r="F4" s="13">
        <v>92149784</v>
      </c>
      <c r="G4" s="10" t="s">
        <v>14</v>
      </c>
      <c r="H4" s="11">
        <v>3</v>
      </c>
      <c r="I4" s="11"/>
      <c r="J4" s="195">
        <v>406</v>
      </c>
      <c r="K4" s="14">
        <v>2070</v>
      </c>
      <c r="L4" s="94">
        <v>0</v>
      </c>
      <c r="M4" s="97">
        <f>SUM(J4:L4)</f>
        <v>2476</v>
      </c>
    </row>
    <row r="5" spans="1:13" ht="39" customHeight="1">
      <c r="A5" s="8">
        <v>3</v>
      </c>
      <c r="B5" s="9" t="s">
        <v>11</v>
      </c>
      <c r="C5" s="9" t="s">
        <v>17</v>
      </c>
      <c r="D5" s="11" t="s">
        <v>18</v>
      </c>
      <c r="E5" s="121" t="s">
        <v>271</v>
      </c>
      <c r="F5" s="13">
        <v>13469297</v>
      </c>
      <c r="G5" s="10" t="s">
        <v>14</v>
      </c>
      <c r="H5" s="11">
        <v>3</v>
      </c>
      <c r="I5" s="11"/>
      <c r="J5" s="194">
        <v>512</v>
      </c>
      <c r="K5" s="12">
        <v>2118</v>
      </c>
      <c r="L5" s="94">
        <v>0</v>
      </c>
      <c r="M5" s="95">
        <f>SUM(J5:L5)</f>
        <v>2630</v>
      </c>
    </row>
    <row r="6" spans="1:13" ht="81.75" customHeight="1">
      <c r="A6" s="15">
        <v>4</v>
      </c>
      <c r="B6" s="9" t="s">
        <v>11</v>
      </c>
      <c r="C6" s="9" t="s">
        <v>19</v>
      </c>
      <c r="D6" s="9" t="s">
        <v>20</v>
      </c>
      <c r="E6" s="121" t="s">
        <v>235</v>
      </c>
      <c r="F6" s="16">
        <v>93588703</v>
      </c>
      <c r="G6" s="10" t="s">
        <v>14</v>
      </c>
      <c r="H6" s="11">
        <v>12</v>
      </c>
      <c r="I6" s="11"/>
      <c r="J6" s="194">
        <v>2500</v>
      </c>
      <c r="K6" s="12">
        <v>14115</v>
      </c>
      <c r="L6" s="94">
        <v>0</v>
      </c>
      <c r="M6" s="95">
        <f>SUM(J6:K6)</f>
        <v>16615</v>
      </c>
    </row>
    <row r="7" spans="1:13" ht="36" customHeight="1">
      <c r="A7" s="15">
        <v>5</v>
      </c>
      <c r="B7" s="9" t="s">
        <v>15</v>
      </c>
      <c r="C7" s="9" t="s">
        <v>17</v>
      </c>
      <c r="D7" s="9" t="s">
        <v>21</v>
      </c>
      <c r="E7" s="121" t="s">
        <v>276</v>
      </c>
      <c r="F7" s="13">
        <v>95351099</v>
      </c>
      <c r="G7" s="10" t="s">
        <v>14</v>
      </c>
      <c r="H7" s="11">
        <v>3</v>
      </c>
      <c r="I7" s="11"/>
      <c r="J7" s="194">
        <v>813</v>
      </c>
      <c r="K7" s="12">
        <v>4881</v>
      </c>
      <c r="L7" s="94">
        <v>0</v>
      </c>
      <c r="M7" s="95">
        <f t="shared" ref="M7:M20" si="0">SUM(J7:L7)</f>
        <v>5694</v>
      </c>
    </row>
    <row r="8" spans="1:13" ht="32.25" customHeight="1">
      <c r="A8" s="8">
        <v>6</v>
      </c>
      <c r="B8" s="9" t="s">
        <v>11</v>
      </c>
      <c r="C8" s="9" t="s">
        <v>17</v>
      </c>
      <c r="D8" s="9" t="s">
        <v>22</v>
      </c>
      <c r="E8" s="121" t="s">
        <v>272</v>
      </c>
      <c r="F8" s="13">
        <v>95451811</v>
      </c>
      <c r="G8" s="10" t="s">
        <v>14</v>
      </c>
      <c r="H8" s="11">
        <v>3</v>
      </c>
      <c r="I8" s="11"/>
      <c r="J8" s="194">
        <v>300</v>
      </c>
      <c r="K8" s="12">
        <v>1580</v>
      </c>
      <c r="L8" s="94">
        <v>0</v>
      </c>
      <c r="M8" s="95">
        <f t="shared" si="0"/>
        <v>1880</v>
      </c>
    </row>
    <row r="9" spans="1:13" ht="25.5">
      <c r="A9" s="8">
        <v>7</v>
      </c>
      <c r="B9" s="9" t="s">
        <v>11</v>
      </c>
      <c r="C9" s="9" t="s">
        <v>17</v>
      </c>
      <c r="D9" s="9" t="s">
        <v>23</v>
      </c>
      <c r="E9" s="121" t="s">
        <v>273</v>
      </c>
      <c r="F9" s="13">
        <v>97254916</v>
      </c>
      <c r="G9" s="10" t="s">
        <v>14</v>
      </c>
      <c r="H9" s="11">
        <v>1</v>
      </c>
      <c r="I9" s="11"/>
      <c r="J9" s="194">
        <v>876</v>
      </c>
      <c r="K9" s="12">
        <v>2241</v>
      </c>
      <c r="L9" s="94">
        <v>0</v>
      </c>
      <c r="M9" s="95">
        <f t="shared" si="0"/>
        <v>3117</v>
      </c>
    </row>
    <row r="10" spans="1:13" ht="36.75" customHeight="1">
      <c r="A10" s="8">
        <v>8</v>
      </c>
      <c r="B10" s="9" t="s">
        <v>15</v>
      </c>
      <c r="C10" s="9" t="s">
        <v>17</v>
      </c>
      <c r="D10" s="17" t="s">
        <v>24</v>
      </c>
      <c r="E10" s="121" t="s">
        <v>290</v>
      </c>
      <c r="F10" s="13">
        <v>92034316</v>
      </c>
      <c r="G10" s="10" t="s">
        <v>14</v>
      </c>
      <c r="H10" s="11">
        <v>3</v>
      </c>
      <c r="I10" s="11"/>
      <c r="J10" s="194">
        <v>890</v>
      </c>
      <c r="K10" s="12">
        <v>4835</v>
      </c>
      <c r="L10" s="94">
        <v>0</v>
      </c>
      <c r="M10" s="95">
        <f t="shared" si="0"/>
        <v>5725</v>
      </c>
    </row>
    <row r="11" spans="1:13" ht="25.5">
      <c r="A11" s="8">
        <v>9</v>
      </c>
      <c r="B11" s="9" t="s">
        <v>15</v>
      </c>
      <c r="C11" s="9" t="s">
        <v>17</v>
      </c>
      <c r="D11" s="9" t="s">
        <v>25</v>
      </c>
      <c r="E11" s="121" t="s">
        <v>291</v>
      </c>
      <c r="F11" s="13">
        <v>97186533</v>
      </c>
      <c r="G11" s="10" t="s">
        <v>14</v>
      </c>
      <c r="H11" s="11">
        <v>2</v>
      </c>
      <c r="I11" s="11"/>
      <c r="J11" s="194">
        <v>790</v>
      </c>
      <c r="K11" s="12">
        <v>3390</v>
      </c>
      <c r="L11" s="94">
        <v>0</v>
      </c>
      <c r="M11" s="95">
        <f t="shared" si="0"/>
        <v>4180</v>
      </c>
    </row>
    <row r="12" spans="1:13" ht="33.75" customHeight="1">
      <c r="A12" s="8">
        <v>10</v>
      </c>
      <c r="B12" s="9" t="s">
        <v>15</v>
      </c>
      <c r="C12" s="9" t="s">
        <v>17</v>
      </c>
      <c r="D12" s="18" t="s">
        <v>26</v>
      </c>
      <c r="E12" s="122" t="s">
        <v>190</v>
      </c>
      <c r="F12" s="13">
        <v>95358732</v>
      </c>
      <c r="G12" s="10" t="s">
        <v>14</v>
      </c>
      <c r="H12" s="11">
        <v>1</v>
      </c>
      <c r="I12" s="11"/>
      <c r="J12" s="194">
        <v>1300</v>
      </c>
      <c r="K12" s="12">
        <v>6798</v>
      </c>
      <c r="L12" s="94">
        <v>0</v>
      </c>
      <c r="M12" s="95">
        <f t="shared" si="0"/>
        <v>8098</v>
      </c>
    </row>
    <row r="13" spans="1:13" ht="25.5">
      <c r="A13" s="8">
        <v>11</v>
      </c>
      <c r="B13" s="9" t="s">
        <v>15</v>
      </c>
      <c r="C13" s="9" t="s">
        <v>17</v>
      </c>
      <c r="D13" s="17" t="s">
        <v>27</v>
      </c>
      <c r="E13" s="121" t="s">
        <v>274</v>
      </c>
      <c r="F13" s="13">
        <v>97085304</v>
      </c>
      <c r="G13" s="10" t="s">
        <v>14</v>
      </c>
      <c r="H13" s="11">
        <v>3</v>
      </c>
      <c r="I13" s="11"/>
      <c r="J13" s="194">
        <v>900</v>
      </c>
      <c r="K13" s="12">
        <v>3384</v>
      </c>
      <c r="L13" s="94">
        <v>0</v>
      </c>
      <c r="M13" s="95">
        <f t="shared" si="0"/>
        <v>4284</v>
      </c>
    </row>
    <row r="14" spans="1:13" ht="25.5">
      <c r="A14" s="8">
        <v>12</v>
      </c>
      <c r="B14" s="9" t="s">
        <v>15</v>
      </c>
      <c r="C14" s="9" t="s">
        <v>17</v>
      </c>
      <c r="D14" s="17" t="s">
        <v>28</v>
      </c>
      <c r="E14" s="121" t="s">
        <v>191</v>
      </c>
      <c r="F14" s="13">
        <v>97085302</v>
      </c>
      <c r="G14" s="10" t="s">
        <v>14</v>
      </c>
      <c r="H14" s="11">
        <v>1</v>
      </c>
      <c r="I14" s="11"/>
      <c r="J14" s="194">
        <v>815</v>
      </c>
      <c r="K14" s="12">
        <v>883</v>
      </c>
      <c r="L14" s="94">
        <v>0</v>
      </c>
      <c r="M14" s="95">
        <f t="shared" si="0"/>
        <v>1698</v>
      </c>
    </row>
    <row r="15" spans="1:13" ht="39.75" customHeight="1">
      <c r="A15" s="8">
        <v>13</v>
      </c>
      <c r="B15" s="9" t="s">
        <v>15</v>
      </c>
      <c r="C15" s="9" t="s">
        <v>17</v>
      </c>
      <c r="D15" s="9" t="s">
        <v>22</v>
      </c>
      <c r="E15" s="121" t="s">
        <v>192</v>
      </c>
      <c r="F15" s="13">
        <v>97254928</v>
      </c>
      <c r="G15" s="10" t="s">
        <v>14</v>
      </c>
      <c r="H15" s="11">
        <v>1</v>
      </c>
      <c r="I15" s="11"/>
      <c r="J15" s="194">
        <v>285</v>
      </c>
      <c r="K15" s="12">
        <v>1217</v>
      </c>
      <c r="L15" s="94">
        <v>0</v>
      </c>
      <c r="M15" s="95">
        <f t="shared" si="0"/>
        <v>1502</v>
      </c>
    </row>
    <row r="16" spans="1:13" ht="31.5" customHeight="1">
      <c r="A16" s="8">
        <v>14</v>
      </c>
      <c r="B16" s="9" t="s">
        <v>15</v>
      </c>
      <c r="C16" s="9" t="s">
        <v>17</v>
      </c>
      <c r="D16" s="9" t="s">
        <v>29</v>
      </c>
      <c r="E16" s="121" t="s">
        <v>283</v>
      </c>
      <c r="F16" s="13">
        <v>92149474</v>
      </c>
      <c r="G16" s="10" t="s">
        <v>14</v>
      </c>
      <c r="H16" s="11">
        <v>3</v>
      </c>
      <c r="I16" s="11"/>
      <c r="J16" s="194">
        <v>1004</v>
      </c>
      <c r="K16" s="12">
        <v>3730</v>
      </c>
      <c r="L16" s="94">
        <v>0</v>
      </c>
      <c r="M16" s="95">
        <f t="shared" si="0"/>
        <v>4734</v>
      </c>
    </row>
    <row r="17" spans="1:13" ht="25.5">
      <c r="A17" s="8">
        <v>15</v>
      </c>
      <c r="B17" s="9" t="s">
        <v>15</v>
      </c>
      <c r="C17" s="9" t="s">
        <v>17</v>
      </c>
      <c r="D17" s="9" t="s">
        <v>30</v>
      </c>
      <c r="E17" s="121" t="s">
        <v>193</v>
      </c>
      <c r="F17" s="13">
        <v>97254887</v>
      </c>
      <c r="G17" s="10" t="s">
        <v>14</v>
      </c>
      <c r="H17" s="11">
        <v>1</v>
      </c>
      <c r="I17" s="11"/>
      <c r="J17" s="194">
        <v>390</v>
      </c>
      <c r="K17" s="12">
        <v>1120</v>
      </c>
      <c r="L17" s="94">
        <v>0</v>
      </c>
      <c r="M17" s="95">
        <f t="shared" si="0"/>
        <v>1510</v>
      </c>
    </row>
    <row r="18" spans="1:13" ht="25.5">
      <c r="A18" s="8">
        <v>16</v>
      </c>
      <c r="B18" s="9" t="s">
        <v>15</v>
      </c>
      <c r="C18" s="9" t="s">
        <v>17</v>
      </c>
      <c r="D18" s="9" t="s">
        <v>30</v>
      </c>
      <c r="E18" s="121" t="s">
        <v>194</v>
      </c>
      <c r="F18" s="13">
        <v>97254884</v>
      </c>
      <c r="G18" s="10" t="s">
        <v>14</v>
      </c>
      <c r="H18" s="11">
        <v>1</v>
      </c>
      <c r="I18" s="11"/>
      <c r="J18" s="194">
        <v>502</v>
      </c>
      <c r="K18" s="12">
        <v>2303</v>
      </c>
      <c r="L18" s="94">
        <v>0</v>
      </c>
      <c r="M18" s="95">
        <f t="shared" si="0"/>
        <v>2805</v>
      </c>
    </row>
    <row r="19" spans="1:13" ht="25.5">
      <c r="A19" s="8">
        <v>17</v>
      </c>
      <c r="B19" s="9" t="s">
        <v>15</v>
      </c>
      <c r="C19" s="9" t="s">
        <v>17</v>
      </c>
      <c r="D19" s="9" t="s">
        <v>30</v>
      </c>
      <c r="E19" s="121" t="s">
        <v>292</v>
      </c>
      <c r="F19" s="13">
        <v>97254879</v>
      </c>
      <c r="G19" s="10" t="s">
        <v>14</v>
      </c>
      <c r="H19" s="11">
        <v>1</v>
      </c>
      <c r="I19" s="11"/>
      <c r="J19" s="194">
        <v>350</v>
      </c>
      <c r="K19" s="12">
        <v>1740</v>
      </c>
      <c r="L19" s="94">
        <v>0</v>
      </c>
      <c r="M19" s="95">
        <f t="shared" si="0"/>
        <v>2090</v>
      </c>
    </row>
    <row r="20" spans="1:13" ht="35.25" customHeight="1">
      <c r="A20" s="8">
        <v>18</v>
      </c>
      <c r="B20" s="9" t="s">
        <v>15</v>
      </c>
      <c r="C20" s="9" t="s">
        <v>17</v>
      </c>
      <c r="D20" s="17" t="s">
        <v>31</v>
      </c>
      <c r="E20" s="121" t="s">
        <v>195</v>
      </c>
      <c r="F20" s="13">
        <v>96220160</v>
      </c>
      <c r="G20" s="10" t="s">
        <v>14</v>
      </c>
      <c r="H20" s="11">
        <v>3</v>
      </c>
      <c r="I20" s="11"/>
      <c r="J20" s="194">
        <v>1010</v>
      </c>
      <c r="K20" s="12">
        <v>8805</v>
      </c>
      <c r="L20" s="94">
        <v>0</v>
      </c>
      <c r="M20" s="95">
        <f t="shared" si="0"/>
        <v>9815</v>
      </c>
    </row>
    <row r="21" spans="1:13" ht="36.75" customHeight="1">
      <c r="A21" s="8">
        <v>19</v>
      </c>
      <c r="B21" s="9" t="s">
        <v>15</v>
      </c>
      <c r="C21" s="9" t="s">
        <v>17</v>
      </c>
      <c r="D21" s="18" t="s">
        <v>32</v>
      </c>
      <c r="E21" s="121" t="s">
        <v>196</v>
      </c>
      <c r="F21" s="13">
        <v>13469289</v>
      </c>
      <c r="G21" s="10" t="s">
        <v>14</v>
      </c>
      <c r="H21" s="11">
        <v>3</v>
      </c>
      <c r="I21" s="11"/>
      <c r="J21" s="194">
        <v>680</v>
      </c>
      <c r="K21" s="12">
        <v>2470</v>
      </c>
      <c r="L21" s="94">
        <v>0</v>
      </c>
      <c r="M21" s="95">
        <f>SUM(J21:K21)</f>
        <v>3150</v>
      </c>
    </row>
    <row r="22" spans="1:13" ht="25.5">
      <c r="A22" s="8">
        <v>20</v>
      </c>
      <c r="B22" s="9" t="s">
        <v>15</v>
      </c>
      <c r="C22" s="9" t="s">
        <v>17</v>
      </c>
      <c r="D22" s="18" t="s">
        <v>33</v>
      </c>
      <c r="E22" s="121" t="s">
        <v>307</v>
      </c>
      <c r="F22" s="13">
        <v>97004078</v>
      </c>
      <c r="G22" s="10" t="s">
        <v>14</v>
      </c>
      <c r="H22" s="11">
        <v>1</v>
      </c>
      <c r="I22" s="11"/>
      <c r="J22" s="194">
        <v>780</v>
      </c>
      <c r="K22" s="12">
        <v>4484</v>
      </c>
      <c r="L22" s="94">
        <v>0</v>
      </c>
      <c r="M22" s="95">
        <f>SUM(J22:K22)</f>
        <v>5264</v>
      </c>
    </row>
    <row r="23" spans="1:13" ht="25.5">
      <c r="A23" s="8">
        <v>21</v>
      </c>
      <c r="B23" s="9" t="s">
        <v>15</v>
      </c>
      <c r="C23" s="9" t="s">
        <v>17</v>
      </c>
      <c r="D23" s="17" t="s">
        <v>34</v>
      </c>
      <c r="E23" s="121" t="s">
        <v>197</v>
      </c>
      <c r="F23" s="13">
        <v>97004084</v>
      </c>
      <c r="G23" s="10" t="s">
        <v>14</v>
      </c>
      <c r="H23" s="11">
        <v>1</v>
      </c>
      <c r="I23" s="11"/>
      <c r="J23" s="194">
        <v>260</v>
      </c>
      <c r="K23" s="12">
        <v>1455</v>
      </c>
      <c r="L23" s="94">
        <v>0</v>
      </c>
      <c r="M23" s="95">
        <f>SUM(J23:L23)</f>
        <v>1715</v>
      </c>
    </row>
    <row r="24" spans="1:13" ht="25.5">
      <c r="A24" s="8">
        <v>22</v>
      </c>
      <c r="B24" s="9" t="s">
        <v>15</v>
      </c>
      <c r="C24" s="9" t="s">
        <v>17</v>
      </c>
      <c r="D24" s="9" t="s">
        <v>35</v>
      </c>
      <c r="E24" s="121" t="s">
        <v>293</v>
      </c>
      <c r="F24" s="13">
        <v>96177665</v>
      </c>
      <c r="G24" s="10" t="s">
        <v>14</v>
      </c>
      <c r="H24" s="11">
        <v>7</v>
      </c>
      <c r="I24" s="11"/>
      <c r="J24" s="194">
        <v>1457</v>
      </c>
      <c r="K24" s="12">
        <v>7240</v>
      </c>
      <c r="L24" s="94">
        <v>0</v>
      </c>
      <c r="M24" s="95">
        <f>SUM(J24:K24)</f>
        <v>8697</v>
      </c>
    </row>
    <row r="25" spans="1:13" ht="31.5" customHeight="1">
      <c r="A25" s="8">
        <v>23</v>
      </c>
      <c r="B25" s="9" t="s">
        <v>15</v>
      </c>
      <c r="C25" s="9" t="s">
        <v>17</v>
      </c>
      <c r="D25" s="9" t="s">
        <v>36</v>
      </c>
      <c r="E25" s="121" t="s">
        <v>270</v>
      </c>
      <c r="F25" s="13">
        <v>97255122</v>
      </c>
      <c r="G25" s="10" t="s">
        <v>14</v>
      </c>
      <c r="H25" s="11">
        <v>1</v>
      </c>
      <c r="I25" s="11"/>
      <c r="J25" s="194">
        <v>591</v>
      </c>
      <c r="K25" s="12">
        <v>2312</v>
      </c>
      <c r="L25" s="94">
        <v>0</v>
      </c>
      <c r="M25" s="95">
        <f>SUM(J25:L25)</f>
        <v>2903</v>
      </c>
    </row>
    <row r="26" spans="1:13" ht="25.5">
      <c r="A26" s="8">
        <v>24</v>
      </c>
      <c r="B26" s="9" t="s">
        <v>15</v>
      </c>
      <c r="C26" s="9" t="s">
        <v>17</v>
      </c>
      <c r="D26" s="9" t="s">
        <v>37</v>
      </c>
      <c r="E26" s="121" t="s">
        <v>269</v>
      </c>
      <c r="F26" s="13">
        <v>97255170</v>
      </c>
      <c r="G26" s="10" t="s">
        <v>14</v>
      </c>
      <c r="H26" s="11">
        <v>1</v>
      </c>
      <c r="I26" s="11"/>
      <c r="J26" s="194">
        <v>270</v>
      </c>
      <c r="K26" s="12">
        <v>1138</v>
      </c>
      <c r="L26" s="94">
        <v>0</v>
      </c>
      <c r="M26" s="95">
        <f>SUM(J26:L26)</f>
        <v>1408</v>
      </c>
    </row>
    <row r="27" spans="1:13" ht="25.5">
      <c r="A27" s="8">
        <v>25</v>
      </c>
      <c r="B27" s="9" t="s">
        <v>15</v>
      </c>
      <c r="C27" s="9" t="s">
        <v>17</v>
      </c>
      <c r="D27" s="9" t="s">
        <v>38</v>
      </c>
      <c r="E27" s="121" t="s">
        <v>294</v>
      </c>
      <c r="F27" s="13">
        <v>97186517</v>
      </c>
      <c r="G27" s="10" t="s">
        <v>14</v>
      </c>
      <c r="H27" s="11">
        <v>1</v>
      </c>
      <c r="I27" s="11"/>
      <c r="J27" s="194">
        <v>397</v>
      </c>
      <c r="K27" s="12">
        <v>1985</v>
      </c>
      <c r="L27" s="94">
        <v>0</v>
      </c>
      <c r="M27" s="95">
        <f>SUM(J27:L27)</f>
        <v>2382</v>
      </c>
    </row>
    <row r="28" spans="1:13" ht="33.75" customHeight="1">
      <c r="A28" s="8">
        <v>26</v>
      </c>
      <c r="B28" s="9" t="s">
        <v>15</v>
      </c>
      <c r="C28" s="9" t="s">
        <v>17</v>
      </c>
      <c r="D28" s="9" t="s">
        <v>39</v>
      </c>
      <c r="E28" s="121" t="s">
        <v>198</v>
      </c>
      <c r="F28" s="13">
        <v>97035405</v>
      </c>
      <c r="G28" s="10" t="s">
        <v>14</v>
      </c>
      <c r="H28" s="11">
        <v>3</v>
      </c>
      <c r="I28" s="11"/>
      <c r="J28" s="194">
        <v>434</v>
      </c>
      <c r="K28" s="12">
        <v>2452</v>
      </c>
      <c r="L28" s="94">
        <v>0</v>
      </c>
      <c r="M28" s="95">
        <f>SUM(J28:L28)</f>
        <v>2886</v>
      </c>
    </row>
    <row r="29" spans="1:13" ht="31.5" customHeight="1">
      <c r="A29" s="8">
        <v>27</v>
      </c>
      <c r="B29" s="9" t="s">
        <v>15</v>
      </c>
      <c r="C29" s="9" t="s">
        <v>17</v>
      </c>
      <c r="D29" s="9" t="s">
        <v>40</v>
      </c>
      <c r="E29" s="121" t="s">
        <v>295</v>
      </c>
      <c r="F29" s="13">
        <v>13412103</v>
      </c>
      <c r="G29" s="10" t="s">
        <v>14</v>
      </c>
      <c r="H29" s="11">
        <v>1</v>
      </c>
      <c r="I29" s="11"/>
      <c r="J29" s="194">
        <v>310</v>
      </c>
      <c r="K29" s="12">
        <v>1255</v>
      </c>
      <c r="L29" s="94">
        <v>0</v>
      </c>
      <c r="M29" s="95">
        <f t="shared" ref="M29:M43" si="1">SUM(J29:L29)</f>
        <v>1565</v>
      </c>
    </row>
    <row r="30" spans="1:13" ht="25.5">
      <c r="A30" s="8">
        <v>28</v>
      </c>
      <c r="B30" s="9" t="s">
        <v>15</v>
      </c>
      <c r="C30" s="9" t="s">
        <v>17</v>
      </c>
      <c r="D30" s="9" t="s">
        <v>41</v>
      </c>
      <c r="E30" s="121" t="s">
        <v>199</v>
      </c>
      <c r="F30" s="13">
        <v>92034314</v>
      </c>
      <c r="G30" s="10" t="s">
        <v>14</v>
      </c>
      <c r="H30" s="11">
        <v>2</v>
      </c>
      <c r="I30" s="11"/>
      <c r="J30" s="194">
        <v>700</v>
      </c>
      <c r="K30" s="12">
        <v>4669</v>
      </c>
      <c r="L30" s="94">
        <v>0</v>
      </c>
      <c r="M30" s="95">
        <f t="shared" si="1"/>
        <v>5369</v>
      </c>
    </row>
    <row r="31" spans="1:13" ht="25.5">
      <c r="A31" s="8">
        <v>29</v>
      </c>
      <c r="B31" s="9" t="s">
        <v>15</v>
      </c>
      <c r="C31" s="9" t="s">
        <v>17</v>
      </c>
      <c r="D31" s="9" t="s">
        <v>42</v>
      </c>
      <c r="E31" s="121" t="s">
        <v>296</v>
      </c>
      <c r="F31" s="16">
        <v>13469279</v>
      </c>
      <c r="G31" s="17" t="s">
        <v>14</v>
      </c>
      <c r="H31" s="9">
        <v>2</v>
      </c>
      <c r="I31" s="11"/>
      <c r="J31" s="195">
        <v>520</v>
      </c>
      <c r="K31" s="14">
        <v>2302</v>
      </c>
      <c r="L31" s="94">
        <v>0</v>
      </c>
      <c r="M31" s="97">
        <f t="shared" si="1"/>
        <v>2822</v>
      </c>
    </row>
    <row r="32" spans="1:13" ht="25.5">
      <c r="A32" s="8">
        <v>30</v>
      </c>
      <c r="B32" s="9" t="s">
        <v>15</v>
      </c>
      <c r="C32" s="9" t="s">
        <v>17</v>
      </c>
      <c r="D32" s="9" t="s">
        <v>43</v>
      </c>
      <c r="E32" s="121" t="s">
        <v>297</v>
      </c>
      <c r="F32" s="13">
        <v>97254890</v>
      </c>
      <c r="G32" s="10" t="s">
        <v>14</v>
      </c>
      <c r="H32" s="11">
        <v>1</v>
      </c>
      <c r="I32" s="11"/>
      <c r="J32" s="194">
        <v>300</v>
      </c>
      <c r="K32" s="12">
        <v>1552</v>
      </c>
      <c r="L32" s="94">
        <v>0</v>
      </c>
      <c r="M32" s="95">
        <f t="shared" si="1"/>
        <v>1852</v>
      </c>
    </row>
    <row r="33" spans="1:13" ht="25.5">
      <c r="A33" s="8">
        <v>31</v>
      </c>
      <c r="B33" s="9" t="s">
        <v>15</v>
      </c>
      <c r="C33" s="9" t="s">
        <v>17</v>
      </c>
      <c r="D33" s="9" t="s">
        <v>44</v>
      </c>
      <c r="E33" s="121" t="s">
        <v>201</v>
      </c>
      <c r="F33" s="13">
        <v>97254888</v>
      </c>
      <c r="G33" s="10" t="s">
        <v>14</v>
      </c>
      <c r="H33" s="11">
        <v>2</v>
      </c>
      <c r="I33" s="11"/>
      <c r="J33" s="194">
        <v>850</v>
      </c>
      <c r="K33" s="12">
        <v>4501</v>
      </c>
      <c r="L33" s="94">
        <v>0</v>
      </c>
      <c r="M33" s="95">
        <f t="shared" si="1"/>
        <v>5351</v>
      </c>
    </row>
    <row r="34" spans="1:13" ht="25.5">
      <c r="A34" s="8">
        <v>32</v>
      </c>
      <c r="B34" s="9" t="s">
        <v>15</v>
      </c>
      <c r="C34" s="9" t="s">
        <v>17</v>
      </c>
      <c r="D34" s="9" t="s">
        <v>45</v>
      </c>
      <c r="E34" s="121" t="s">
        <v>202</v>
      </c>
      <c r="F34" s="13">
        <v>97093630</v>
      </c>
      <c r="G34" s="10" t="s">
        <v>14</v>
      </c>
      <c r="H34" s="11">
        <v>1</v>
      </c>
      <c r="I34" s="11"/>
      <c r="J34" s="194">
        <v>593</v>
      </c>
      <c r="K34" s="12">
        <v>2089</v>
      </c>
      <c r="L34" s="94">
        <v>0</v>
      </c>
      <c r="M34" s="95">
        <f t="shared" si="1"/>
        <v>2682</v>
      </c>
    </row>
    <row r="35" spans="1:13" ht="36" customHeight="1">
      <c r="A35" s="8">
        <v>33</v>
      </c>
      <c r="B35" s="9" t="s">
        <v>15</v>
      </c>
      <c r="C35" s="9" t="s">
        <v>17</v>
      </c>
      <c r="D35" s="9" t="s">
        <v>46</v>
      </c>
      <c r="E35" s="121" t="s">
        <v>298</v>
      </c>
      <c r="F35" s="13">
        <v>97186561</v>
      </c>
      <c r="G35" s="10" t="s">
        <v>14</v>
      </c>
      <c r="H35" s="11">
        <v>1</v>
      </c>
      <c r="I35" s="11"/>
      <c r="J35" s="194">
        <v>201</v>
      </c>
      <c r="K35" s="12">
        <v>1150</v>
      </c>
      <c r="L35" s="94">
        <v>0</v>
      </c>
      <c r="M35" s="95">
        <f t="shared" si="1"/>
        <v>1351</v>
      </c>
    </row>
    <row r="36" spans="1:13" ht="25.5">
      <c r="A36" s="8">
        <v>34</v>
      </c>
      <c r="B36" s="9" t="s">
        <v>15</v>
      </c>
      <c r="C36" s="9" t="s">
        <v>17</v>
      </c>
      <c r="D36" s="9" t="s">
        <v>47</v>
      </c>
      <c r="E36" s="121" t="s">
        <v>299</v>
      </c>
      <c r="F36" s="13">
        <v>97254889</v>
      </c>
      <c r="G36" s="10" t="s">
        <v>14</v>
      </c>
      <c r="H36" s="11">
        <v>3</v>
      </c>
      <c r="I36" s="11"/>
      <c r="J36" s="194">
        <v>1161</v>
      </c>
      <c r="K36" s="12">
        <v>4722</v>
      </c>
      <c r="L36" s="94">
        <v>0</v>
      </c>
      <c r="M36" s="95">
        <f t="shared" si="1"/>
        <v>5883</v>
      </c>
    </row>
    <row r="37" spans="1:13" ht="25.5">
      <c r="A37" s="8">
        <v>35</v>
      </c>
      <c r="B37" s="9" t="s">
        <v>15</v>
      </c>
      <c r="C37" s="9" t="s">
        <v>17</v>
      </c>
      <c r="D37" s="17" t="s">
        <v>48</v>
      </c>
      <c r="E37" s="121" t="s">
        <v>203</v>
      </c>
      <c r="F37" s="13">
        <v>97186622</v>
      </c>
      <c r="G37" s="10" t="s">
        <v>14</v>
      </c>
      <c r="H37" s="11">
        <v>5</v>
      </c>
      <c r="I37" s="11"/>
      <c r="J37" s="194">
        <v>596</v>
      </c>
      <c r="K37" s="12">
        <v>2656</v>
      </c>
      <c r="L37" s="94">
        <v>0</v>
      </c>
      <c r="M37" s="95">
        <f t="shared" si="1"/>
        <v>3252</v>
      </c>
    </row>
    <row r="38" spans="1:13" ht="25.5">
      <c r="A38" s="8">
        <v>36</v>
      </c>
      <c r="B38" s="9" t="s">
        <v>15</v>
      </c>
      <c r="C38" s="9" t="s">
        <v>17</v>
      </c>
      <c r="D38" s="17" t="s">
        <v>49</v>
      </c>
      <c r="E38" s="121" t="s">
        <v>268</v>
      </c>
      <c r="F38" s="13">
        <v>97186616</v>
      </c>
      <c r="G38" s="10" t="s">
        <v>14</v>
      </c>
      <c r="H38" s="11">
        <v>6</v>
      </c>
      <c r="I38" s="11"/>
      <c r="J38" s="194">
        <v>595</v>
      </c>
      <c r="K38" s="12">
        <v>2997</v>
      </c>
      <c r="L38" s="94">
        <v>0</v>
      </c>
      <c r="M38" s="95">
        <f t="shared" si="1"/>
        <v>3592</v>
      </c>
    </row>
    <row r="39" spans="1:13" ht="25.5">
      <c r="A39" s="8">
        <v>37</v>
      </c>
      <c r="B39" s="9" t="s">
        <v>15</v>
      </c>
      <c r="C39" s="9" t="s">
        <v>17</v>
      </c>
      <c r="D39" s="9" t="s">
        <v>50</v>
      </c>
      <c r="E39" s="121" t="s">
        <v>284</v>
      </c>
      <c r="F39" s="13">
        <v>97254990</v>
      </c>
      <c r="G39" s="10" t="s">
        <v>14</v>
      </c>
      <c r="H39" s="11">
        <v>1</v>
      </c>
      <c r="I39" s="11"/>
      <c r="J39" s="194">
        <v>632</v>
      </c>
      <c r="K39" s="12">
        <v>1340</v>
      </c>
      <c r="L39" s="94">
        <v>0</v>
      </c>
      <c r="M39" s="95">
        <f t="shared" si="1"/>
        <v>1972</v>
      </c>
    </row>
    <row r="40" spans="1:13" ht="25.5">
      <c r="A40" s="8">
        <v>38</v>
      </c>
      <c r="B40" s="9" t="s">
        <v>15</v>
      </c>
      <c r="C40" s="9" t="s">
        <v>17</v>
      </c>
      <c r="D40" s="9" t="s">
        <v>51</v>
      </c>
      <c r="E40" s="121" t="s">
        <v>300</v>
      </c>
      <c r="F40" s="13">
        <v>97254883</v>
      </c>
      <c r="G40" s="10" t="s">
        <v>14</v>
      </c>
      <c r="H40" s="11">
        <v>2</v>
      </c>
      <c r="I40" s="11"/>
      <c r="J40" s="194">
        <v>682</v>
      </c>
      <c r="K40" s="12">
        <v>1693</v>
      </c>
      <c r="L40" s="94">
        <v>0</v>
      </c>
      <c r="M40" s="95">
        <f t="shared" si="1"/>
        <v>2375</v>
      </c>
    </row>
    <row r="41" spans="1:13" ht="25.5">
      <c r="A41" s="8">
        <v>39</v>
      </c>
      <c r="B41" s="9" t="s">
        <v>15</v>
      </c>
      <c r="C41" s="9" t="s">
        <v>17</v>
      </c>
      <c r="D41" s="9" t="s">
        <v>52</v>
      </c>
      <c r="E41" s="121" t="s">
        <v>306</v>
      </c>
      <c r="F41" s="13">
        <v>97254833</v>
      </c>
      <c r="G41" s="10" t="s">
        <v>14</v>
      </c>
      <c r="H41" s="11">
        <v>2</v>
      </c>
      <c r="I41" s="11"/>
      <c r="J41" s="194">
        <v>624</v>
      </c>
      <c r="K41" s="12">
        <v>1724</v>
      </c>
      <c r="L41" s="94">
        <v>0</v>
      </c>
      <c r="M41" s="95">
        <f t="shared" si="1"/>
        <v>2348</v>
      </c>
    </row>
    <row r="42" spans="1:13" ht="25.5">
      <c r="A42" s="19">
        <v>40</v>
      </c>
      <c r="B42" s="9" t="s">
        <v>15</v>
      </c>
      <c r="C42" s="9" t="s">
        <v>17</v>
      </c>
      <c r="D42" s="9" t="s">
        <v>53</v>
      </c>
      <c r="E42" s="121" t="s">
        <v>305</v>
      </c>
      <c r="F42" s="13">
        <v>95451801</v>
      </c>
      <c r="G42" s="10" t="s">
        <v>14</v>
      </c>
      <c r="H42" s="11">
        <v>1</v>
      </c>
      <c r="I42" s="11"/>
      <c r="J42" s="194">
        <v>608</v>
      </c>
      <c r="K42" s="12">
        <v>3278</v>
      </c>
      <c r="L42" s="94">
        <v>0</v>
      </c>
      <c r="M42" s="95">
        <f t="shared" si="1"/>
        <v>3886</v>
      </c>
    </row>
    <row r="43" spans="1:13" ht="25.5">
      <c r="A43" s="8">
        <v>41</v>
      </c>
      <c r="B43" s="9" t="s">
        <v>15</v>
      </c>
      <c r="C43" s="9" t="s">
        <v>17</v>
      </c>
      <c r="D43" s="9" t="s">
        <v>54</v>
      </c>
      <c r="E43" s="121" t="s">
        <v>263</v>
      </c>
      <c r="F43" s="13">
        <v>97254915</v>
      </c>
      <c r="G43" s="10" t="s">
        <v>14</v>
      </c>
      <c r="H43" s="11">
        <v>1</v>
      </c>
      <c r="I43" s="11"/>
      <c r="J43" s="194">
        <v>571</v>
      </c>
      <c r="K43" s="12">
        <v>1225</v>
      </c>
      <c r="L43" s="94">
        <v>0</v>
      </c>
      <c r="M43" s="95">
        <f t="shared" si="1"/>
        <v>1796</v>
      </c>
    </row>
    <row r="44" spans="1:13" ht="25.5">
      <c r="A44" s="8">
        <v>42</v>
      </c>
      <c r="B44" s="9" t="s">
        <v>15</v>
      </c>
      <c r="C44" s="9" t="s">
        <v>17</v>
      </c>
      <c r="D44" s="9" t="s">
        <v>55</v>
      </c>
      <c r="E44" s="121" t="s">
        <v>304</v>
      </c>
      <c r="F44" s="13">
        <v>97186568</v>
      </c>
      <c r="G44" s="10" t="s">
        <v>14</v>
      </c>
      <c r="H44" s="11">
        <v>1</v>
      </c>
      <c r="I44" s="11"/>
      <c r="J44" s="194">
        <v>404</v>
      </c>
      <c r="K44" s="12">
        <v>1121</v>
      </c>
      <c r="L44" s="94">
        <v>0</v>
      </c>
      <c r="M44" s="95">
        <f>SUM(J44:L44)</f>
        <v>1525</v>
      </c>
    </row>
    <row r="45" spans="1:13" ht="33.75" customHeight="1">
      <c r="A45" s="8">
        <v>43</v>
      </c>
      <c r="B45" s="9" t="s">
        <v>15</v>
      </c>
      <c r="C45" s="9" t="s">
        <v>17</v>
      </c>
      <c r="D45" s="17" t="s">
        <v>56</v>
      </c>
      <c r="E45" s="121" t="s">
        <v>204</v>
      </c>
      <c r="F45" s="13">
        <v>97035404</v>
      </c>
      <c r="G45" s="10" t="s">
        <v>14</v>
      </c>
      <c r="H45" s="11">
        <v>1</v>
      </c>
      <c r="I45" s="11"/>
      <c r="J45" s="194">
        <v>1110</v>
      </c>
      <c r="K45" s="12">
        <v>7455</v>
      </c>
      <c r="L45" s="94">
        <v>0</v>
      </c>
      <c r="M45" s="95">
        <f t="shared" ref="M45:M53" si="2">SUM(J45:L45)</f>
        <v>8565</v>
      </c>
    </row>
    <row r="46" spans="1:13" ht="25.5">
      <c r="A46" s="8">
        <v>44</v>
      </c>
      <c r="B46" s="9" t="s">
        <v>15</v>
      </c>
      <c r="C46" s="9" t="s">
        <v>17</v>
      </c>
      <c r="D46" s="9" t="s">
        <v>57</v>
      </c>
      <c r="E46" s="121" t="s">
        <v>303</v>
      </c>
      <c r="F46" s="20">
        <v>97004073</v>
      </c>
      <c r="G46" s="10" t="s">
        <v>14</v>
      </c>
      <c r="H46" s="11">
        <v>1</v>
      </c>
      <c r="I46" s="11"/>
      <c r="J46" s="194">
        <v>568</v>
      </c>
      <c r="K46" s="12">
        <v>2319</v>
      </c>
      <c r="L46" s="94">
        <v>0</v>
      </c>
      <c r="M46" s="95">
        <f t="shared" si="2"/>
        <v>2887</v>
      </c>
    </row>
    <row r="47" spans="1:13" ht="33.75" customHeight="1">
      <c r="A47" s="8">
        <v>45</v>
      </c>
      <c r="B47" s="9" t="s">
        <v>15</v>
      </c>
      <c r="C47" s="9" t="s">
        <v>17</v>
      </c>
      <c r="D47" s="9" t="s">
        <v>58</v>
      </c>
      <c r="E47" s="121" t="s">
        <v>205</v>
      </c>
      <c r="F47" s="13">
        <v>97003974</v>
      </c>
      <c r="G47" s="10" t="s">
        <v>14</v>
      </c>
      <c r="H47" s="11">
        <v>1</v>
      </c>
      <c r="I47" s="11"/>
      <c r="J47" s="194">
        <v>535</v>
      </c>
      <c r="K47" s="12">
        <v>1586</v>
      </c>
      <c r="L47" s="94">
        <v>0</v>
      </c>
      <c r="M47" s="95">
        <f t="shared" si="2"/>
        <v>2121</v>
      </c>
    </row>
    <row r="48" spans="1:13" ht="25.5">
      <c r="A48" s="8">
        <v>46</v>
      </c>
      <c r="B48" s="9" t="s">
        <v>15</v>
      </c>
      <c r="C48" s="9" t="s">
        <v>17</v>
      </c>
      <c r="D48" s="9" t="s">
        <v>59</v>
      </c>
      <c r="E48" s="121" t="s">
        <v>302</v>
      </c>
      <c r="F48" s="13">
        <v>95350884</v>
      </c>
      <c r="G48" s="10" t="s">
        <v>14</v>
      </c>
      <c r="H48" s="11">
        <v>1</v>
      </c>
      <c r="I48" s="11"/>
      <c r="J48" s="194">
        <v>630</v>
      </c>
      <c r="K48" s="12">
        <v>3797</v>
      </c>
      <c r="L48" s="94">
        <v>0</v>
      </c>
      <c r="M48" s="95">
        <f t="shared" si="2"/>
        <v>4427</v>
      </c>
    </row>
    <row r="49" spans="1:13" ht="50.25" customHeight="1">
      <c r="A49" s="8">
        <v>47</v>
      </c>
      <c r="B49" s="9" t="s">
        <v>15</v>
      </c>
      <c r="C49" s="9" t="s">
        <v>17</v>
      </c>
      <c r="D49" s="17" t="s">
        <v>60</v>
      </c>
      <c r="E49" s="121" t="s">
        <v>206</v>
      </c>
      <c r="F49" s="13">
        <v>92034299</v>
      </c>
      <c r="G49" s="10" t="s">
        <v>14</v>
      </c>
      <c r="H49" s="11">
        <v>2</v>
      </c>
      <c r="I49" s="11"/>
      <c r="J49" s="194">
        <v>704</v>
      </c>
      <c r="K49" s="12">
        <v>4390</v>
      </c>
      <c r="L49" s="94">
        <v>0</v>
      </c>
      <c r="M49" s="95">
        <f t="shared" si="2"/>
        <v>5094</v>
      </c>
    </row>
    <row r="50" spans="1:13" ht="25.5">
      <c r="A50" s="8">
        <v>48</v>
      </c>
      <c r="B50" s="9" t="s">
        <v>15</v>
      </c>
      <c r="C50" s="9" t="s">
        <v>17</v>
      </c>
      <c r="D50" s="9" t="s">
        <v>61</v>
      </c>
      <c r="E50" s="121" t="s">
        <v>289</v>
      </c>
      <c r="F50" s="13">
        <v>97186535</v>
      </c>
      <c r="G50" s="10" t="s">
        <v>14</v>
      </c>
      <c r="H50" s="11">
        <v>1</v>
      </c>
      <c r="I50" s="11"/>
      <c r="J50" s="194">
        <v>1062</v>
      </c>
      <c r="K50" s="12">
        <v>4317</v>
      </c>
      <c r="L50" s="94">
        <v>0</v>
      </c>
      <c r="M50" s="95">
        <f t="shared" si="2"/>
        <v>5379</v>
      </c>
    </row>
    <row r="51" spans="1:13" ht="25.5">
      <c r="A51" s="19">
        <v>49</v>
      </c>
      <c r="B51" s="9" t="s">
        <v>15</v>
      </c>
      <c r="C51" s="9" t="s">
        <v>17</v>
      </c>
      <c r="D51" s="9" t="s">
        <v>62</v>
      </c>
      <c r="E51" s="121" t="s">
        <v>288</v>
      </c>
      <c r="F51" s="13">
        <v>92035917</v>
      </c>
      <c r="G51" s="10" t="s">
        <v>14</v>
      </c>
      <c r="H51" s="11">
        <v>1</v>
      </c>
      <c r="I51" s="11"/>
      <c r="J51" s="194">
        <v>298</v>
      </c>
      <c r="K51" s="12">
        <v>912</v>
      </c>
      <c r="L51" s="94">
        <v>0</v>
      </c>
      <c r="M51" s="95">
        <f t="shared" si="2"/>
        <v>1210</v>
      </c>
    </row>
    <row r="52" spans="1:13" ht="25.5">
      <c r="A52" s="8">
        <v>50</v>
      </c>
      <c r="B52" s="9" t="s">
        <v>15</v>
      </c>
      <c r="C52" s="9" t="s">
        <v>17</v>
      </c>
      <c r="D52" s="9" t="s">
        <v>63</v>
      </c>
      <c r="E52" s="121" t="s">
        <v>208</v>
      </c>
      <c r="F52" s="13">
        <v>92149842</v>
      </c>
      <c r="G52" s="10" t="s">
        <v>14</v>
      </c>
      <c r="H52" s="11">
        <v>1</v>
      </c>
      <c r="I52" s="11"/>
      <c r="J52" s="194">
        <v>274</v>
      </c>
      <c r="K52" s="12">
        <v>426</v>
      </c>
      <c r="L52" s="94">
        <v>0</v>
      </c>
      <c r="M52" s="95">
        <f t="shared" si="2"/>
        <v>700</v>
      </c>
    </row>
    <row r="53" spans="1:13" ht="25.5">
      <c r="A53" s="8">
        <v>51</v>
      </c>
      <c r="B53" s="9" t="s">
        <v>15</v>
      </c>
      <c r="C53" s="9" t="s">
        <v>17</v>
      </c>
      <c r="D53" s="9" t="s">
        <v>64</v>
      </c>
      <c r="E53" s="121" t="s">
        <v>209</v>
      </c>
      <c r="F53" s="13">
        <v>97254927</v>
      </c>
      <c r="G53" s="10" t="s">
        <v>14</v>
      </c>
      <c r="H53" s="11">
        <v>1</v>
      </c>
      <c r="I53" s="11"/>
      <c r="J53" s="194">
        <v>708</v>
      </c>
      <c r="K53" s="12">
        <v>2921</v>
      </c>
      <c r="L53" s="94">
        <v>0</v>
      </c>
      <c r="M53" s="95">
        <f t="shared" si="2"/>
        <v>3629</v>
      </c>
    </row>
    <row r="54" spans="1:13" ht="25.5">
      <c r="A54" s="8">
        <v>52</v>
      </c>
      <c r="B54" s="9" t="s">
        <v>15</v>
      </c>
      <c r="C54" s="9" t="s">
        <v>17</v>
      </c>
      <c r="D54" s="9" t="s">
        <v>65</v>
      </c>
      <c r="E54" s="121" t="s">
        <v>211</v>
      </c>
      <c r="F54" s="13">
        <v>97254880</v>
      </c>
      <c r="G54" s="10" t="s">
        <v>14</v>
      </c>
      <c r="H54" s="11">
        <v>1</v>
      </c>
      <c r="I54" s="11"/>
      <c r="J54" s="194">
        <v>795</v>
      </c>
      <c r="K54" s="12">
        <v>3289</v>
      </c>
      <c r="L54" s="94">
        <v>0</v>
      </c>
      <c r="M54" s="95">
        <f>SUM(J54:K54)</f>
        <v>4084</v>
      </c>
    </row>
    <row r="55" spans="1:13" ht="25.5">
      <c r="A55" s="8">
        <v>53</v>
      </c>
      <c r="B55" s="9" t="s">
        <v>15</v>
      </c>
      <c r="C55" s="9" t="s">
        <v>17</v>
      </c>
      <c r="D55" s="17" t="s">
        <v>66</v>
      </c>
      <c r="E55" s="121" t="s">
        <v>212</v>
      </c>
      <c r="F55" s="98">
        <v>13407550</v>
      </c>
      <c r="G55" s="10" t="s">
        <v>14</v>
      </c>
      <c r="H55" s="11">
        <v>4</v>
      </c>
      <c r="I55" s="11"/>
      <c r="J55" s="194">
        <v>1375</v>
      </c>
      <c r="K55" s="12">
        <v>7707</v>
      </c>
      <c r="L55" s="94">
        <v>0</v>
      </c>
      <c r="M55" s="95">
        <f>SUM(J55:K55)</f>
        <v>9082</v>
      </c>
    </row>
    <row r="56" spans="1:13" ht="32.25" customHeight="1">
      <c r="A56" s="8">
        <v>54</v>
      </c>
      <c r="B56" s="9" t="s">
        <v>15</v>
      </c>
      <c r="C56" s="9" t="s">
        <v>17</v>
      </c>
      <c r="D56" s="9" t="s">
        <v>67</v>
      </c>
      <c r="E56" s="121" t="s">
        <v>301</v>
      </c>
      <c r="F56" s="13">
        <v>97186532</v>
      </c>
      <c r="G56" s="10" t="s">
        <v>14</v>
      </c>
      <c r="H56" s="11">
        <v>2</v>
      </c>
      <c r="I56" s="11"/>
      <c r="J56" s="194">
        <v>629</v>
      </c>
      <c r="K56" s="12">
        <v>2282</v>
      </c>
      <c r="L56" s="94">
        <v>0</v>
      </c>
      <c r="M56" s="95">
        <f t="shared" ref="M56:M68" si="3">SUM(J56:L56)</f>
        <v>2911</v>
      </c>
    </row>
    <row r="57" spans="1:13" ht="35.25" customHeight="1">
      <c r="A57" s="8">
        <v>55</v>
      </c>
      <c r="B57" s="9" t="s">
        <v>15</v>
      </c>
      <c r="C57" s="9" t="s">
        <v>17</v>
      </c>
      <c r="D57" s="17" t="s">
        <v>68</v>
      </c>
      <c r="E57" s="121" t="s">
        <v>213</v>
      </c>
      <c r="F57" s="13">
        <v>97003996</v>
      </c>
      <c r="G57" s="10" t="s">
        <v>14</v>
      </c>
      <c r="H57" s="11">
        <v>1</v>
      </c>
      <c r="I57" s="11"/>
      <c r="J57" s="194">
        <v>835</v>
      </c>
      <c r="K57" s="12">
        <v>4074</v>
      </c>
      <c r="L57" s="94">
        <v>0</v>
      </c>
      <c r="M57" s="95">
        <f t="shared" si="3"/>
        <v>4909</v>
      </c>
    </row>
    <row r="58" spans="1:13" ht="67.5" customHeight="1">
      <c r="A58" s="8">
        <v>56</v>
      </c>
      <c r="B58" s="9" t="s">
        <v>15</v>
      </c>
      <c r="C58" s="9" t="s">
        <v>17</v>
      </c>
      <c r="D58" s="9" t="s">
        <v>69</v>
      </c>
      <c r="E58" s="121" t="s">
        <v>214</v>
      </c>
      <c r="F58" s="13">
        <v>95358730</v>
      </c>
      <c r="G58" s="10" t="s">
        <v>14</v>
      </c>
      <c r="H58" s="11">
        <v>1</v>
      </c>
      <c r="I58" s="11"/>
      <c r="J58" s="194">
        <v>483</v>
      </c>
      <c r="K58" s="12">
        <v>1474</v>
      </c>
      <c r="L58" s="94">
        <v>0</v>
      </c>
      <c r="M58" s="95">
        <f t="shared" si="3"/>
        <v>1957</v>
      </c>
    </row>
    <row r="59" spans="1:13" ht="39" customHeight="1">
      <c r="A59" s="8">
        <v>57</v>
      </c>
      <c r="B59" s="9" t="s">
        <v>15</v>
      </c>
      <c r="C59" s="9" t="s">
        <v>17</v>
      </c>
      <c r="D59" s="9" t="s">
        <v>70</v>
      </c>
      <c r="E59" s="121" t="s">
        <v>215</v>
      </c>
      <c r="F59" s="13">
        <v>97186516</v>
      </c>
      <c r="G59" s="10" t="s">
        <v>14</v>
      </c>
      <c r="H59" s="11">
        <v>2</v>
      </c>
      <c r="I59" s="11"/>
      <c r="J59" s="194">
        <v>704</v>
      </c>
      <c r="K59" s="12">
        <v>1110</v>
      </c>
      <c r="L59" s="94">
        <v>0</v>
      </c>
      <c r="M59" s="95">
        <f t="shared" si="3"/>
        <v>1814</v>
      </c>
    </row>
    <row r="60" spans="1:13" ht="25.5">
      <c r="A60" s="8">
        <v>58</v>
      </c>
      <c r="B60" s="9" t="s">
        <v>15</v>
      </c>
      <c r="C60" s="9" t="s">
        <v>17</v>
      </c>
      <c r="D60" s="9" t="s">
        <v>71</v>
      </c>
      <c r="E60" s="121" t="s">
        <v>216</v>
      </c>
      <c r="F60" s="13">
        <v>96486992</v>
      </c>
      <c r="G60" s="10" t="s">
        <v>14</v>
      </c>
      <c r="H60" s="11">
        <v>2</v>
      </c>
      <c r="I60" s="11"/>
      <c r="J60" s="194">
        <v>574</v>
      </c>
      <c r="K60" s="12">
        <v>1275</v>
      </c>
      <c r="L60" s="94">
        <v>0</v>
      </c>
      <c r="M60" s="95">
        <f t="shared" si="3"/>
        <v>1849</v>
      </c>
    </row>
    <row r="61" spans="1:13" ht="25.5">
      <c r="A61" s="8">
        <v>59</v>
      </c>
      <c r="B61" s="9" t="s">
        <v>15</v>
      </c>
      <c r="C61" s="9" t="s">
        <v>17</v>
      </c>
      <c r="D61" s="17" t="s">
        <v>30</v>
      </c>
      <c r="E61" s="121" t="s">
        <v>217</v>
      </c>
      <c r="F61" s="13">
        <v>97254891</v>
      </c>
      <c r="G61" s="10" t="s">
        <v>14</v>
      </c>
      <c r="H61" s="11">
        <v>2</v>
      </c>
      <c r="I61" s="11"/>
      <c r="J61" s="194">
        <v>411</v>
      </c>
      <c r="K61" s="12">
        <v>738</v>
      </c>
      <c r="L61" s="94">
        <v>0</v>
      </c>
      <c r="M61" s="95">
        <f t="shared" si="3"/>
        <v>1149</v>
      </c>
    </row>
    <row r="62" spans="1:13" ht="33.75" customHeight="1">
      <c r="A62" s="8">
        <v>60</v>
      </c>
      <c r="B62" s="9" t="s">
        <v>15</v>
      </c>
      <c r="C62" s="9" t="s">
        <v>17</v>
      </c>
      <c r="D62" s="17" t="s">
        <v>72</v>
      </c>
      <c r="E62" s="121" t="s">
        <v>200</v>
      </c>
      <c r="F62" s="13">
        <v>72442156</v>
      </c>
      <c r="G62" s="10" t="s">
        <v>14</v>
      </c>
      <c r="H62" s="11">
        <v>6</v>
      </c>
      <c r="I62" s="11"/>
      <c r="J62" s="194">
        <v>626</v>
      </c>
      <c r="K62" s="12">
        <v>3262</v>
      </c>
      <c r="L62" s="94">
        <v>0</v>
      </c>
      <c r="M62" s="95">
        <f t="shared" si="3"/>
        <v>3888</v>
      </c>
    </row>
    <row r="63" spans="1:13" ht="61.5" customHeight="1">
      <c r="A63" s="21">
        <v>61</v>
      </c>
      <c r="B63" s="9" t="s">
        <v>15</v>
      </c>
      <c r="C63" s="16" t="s">
        <v>17</v>
      </c>
      <c r="D63" s="22" t="s">
        <v>73</v>
      </c>
      <c r="E63" s="122" t="s">
        <v>245</v>
      </c>
      <c r="F63" s="13">
        <v>13469283</v>
      </c>
      <c r="G63" s="23" t="s">
        <v>14</v>
      </c>
      <c r="H63" s="13">
        <v>2</v>
      </c>
      <c r="I63" s="13"/>
      <c r="J63" s="196">
        <v>367</v>
      </c>
      <c r="K63" s="24">
        <v>756</v>
      </c>
      <c r="L63" s="94">
        <v>0</v>
      </c>
      <c r="M63" s="99">
        <f t="shared" si="3"/>
        <v>1123</v>
      </c>
    </row>
    <row r="64" spans="1:13" ht="51">
      <c r="A64" s="21">
        <v>62</v>
      </c>
      <c r="B64" s="9" t="s">
        <v>15</v>
      </c>
      <c r="C64" s="16" t="s">
        <v>17</v>
      </c>
      <c r="D64" s="16" t="s">
        <v>74</v>
      </c>
      <c r="E64" s="121" t="s">
        <v>264</v>
      </c>
      <c r="F64" s="98">
        <v>13691647</v>
      </c>
      <c r="G64" s="23" t="s">
        <v>75</v>
      </c>
      <c r="H64" s="13">
        <v>3</v>
      </c>
      <c r="I64" s="13"/>
      <c r="J64" s="196">
        <v>4043</v>
      </c>
      <c r="K64" s="24">
        <v>0</v>
      </c>
      <c r="L64" s="94">
        <v>0</v>
      </c>
      <c r="M64" s="99">
        <f t="shared" si="3"/>
        <v>4043</v>
      </c>
    </row>
    <row r="65" spans="1:13" ht="33.75" customHeight="1">
      <c r="A65" s="21">
        <v>63</v>
      </c>
      <c r="B65" s="9" t="s">
        <v>15</v>
      </c>
      <c r="C65" s="16" t="s">
        <v>17</v>
      </c>
      <c r="D65" s="16" t="s">
        <v>76</v>
      </c>
      <c r="E65" s="121" t="s">
        <v>308</v>
      </c>
      <c r="F65" s="13">
        <v>13469296</v>
      </c>
      <c r="G65" s="23" t="s">
        <v>14</v>
      </c>
      <c r="H65" s="13">
        <v>2</v>
      </c>
      <c r="I65" s="13"/>
      <c r="J65" s="196">
        <v>487</v>
      </c>
      <c r="K65" s="25">
        <v>830</v>
      </c>
      <c r="L65" s="94">
        <v>0</v>
      </c>
      <c r="M65" s="100">
        <f t="shared" si="3"/>
        <v>1317</v>
      </c>
    </row>
    <row r="66" spans="1:13" ht="25.5">
      <c r="A66" s="21">
        <v>64</v>
      </c>
      <c r="B66" s="9" t="s">
        <v>15</v>
      </c>
      <c r="C66" s="22" t="s">
        <v>77</v>
      </c>
      <c r="D66" s="22" t="s">
        <v>78</v>
      </c>
      <c r="E66" s="121" t="s">
        <v>309</v>
      </c>
      <c r="F66" s="23">
        <v>97174937</v>
      </c>
      <c r="G66" s="23" t="s">
        <v>14</v>
      </c>
      <c r="H66" s="23">
        <v>3</v>
      </c>
      <c r="I66" s="23"/>
      <c r="J66" s="196">
        <v>500</v>
      </c>
      <c r="K66" s="24">
        <v>1043</v>
      </c>
      <c r="L66" s="94">
        <v>0</v>
      </c>
      <c r="M66" s="99">
        <f t="shared" si="3"/>
        <v>1543</v>
      </c>
    </row>
    <row r="67" spans="1:13" ht="41.25" customHeight="1">
      <c r="A67" s="21">
        <v>65</v>
      </c>
      <c r="B67" s="9" t="s">
        <v>15</v>
      </c>
      <c r="C67" s="22" t="s">
        <v>12</v>
      </c>
      <c r="D67" s="22" t="s">
        <v>79</v>
      </c>
      <c r="E67" s="121" t="s">
        <v>310</v>
      </c>
      <c r="F67" s="23">
        <v>97222688</v>
      </c>
      <c r="G67" s="23" t="s">
        <v>14</v>
      </c>
      <c r="H67" s="23">
        <v>2</v>
      </c>
      <c r="I67" s="23"/>
      <c r="J67" s="196">
        <v>538</v>
      </c>
      <c r="K67" s="24">
        <v>1118</v>
      </c>
      <c r="L67" s="94">
        <v>0</v>
      </c>
      <c r="M67" s="99">
        <f t="shared" si="3"/>
        <v>1656</v>
      </c>
    </row>
    <row r="68" spans="1:13" ht="35.25" customHeight="1">
      <c r="A68" s="21">
        <v>66</v>
      </c>
      <c r="B68" s="9" t="s">
        <v>15</v>
      </c>
      <c r="C68" s="22" t="s">
        <v>12</v>
      </c>
      <c r="D68" s="22" t="s">
        <v>80</v>
      </c>
      <c r="E68" s="121" t="s">
        <v>311</v>
      </c>
      <c r="F68" s="23">
        <v>97713361</v>
      </c>
      <c r="G68" s="23" t="s">
        <v>14</v>
      </c>
      <c r="H68" s="23">
        <v>3</v>
      </c>
      <c r="I68" s="23"/>
      <c r="J68" s="197">
        <v>508</v>
      </c>
      <c r="K68" s="32">
        <v>1080</v>
      </c>
      <c r="L68" s="94">
        <v>0</v>
      </c>
      <c r="M68" s="101">
        <f t="shared" si="3"/>
        <v>1588</v>
      </c>
    </row>
    <row r="69" spans="1:13" ht="37.5" customHeight="1">
      <c r="A69" s="21">
        <v>67</v>
      </c>
      <c r="B69" s="9" t="s">
        <v>15</v>
      </c>
      <c r="C69" s="22" t="s">
        <v>12</v>
      </c>
      <c r="D69" s="22" t="s">
        <v>81</v>
      </c>
      <c r="E69" s="121" t="s">
        <v>253</v>
      </c>
      <c r="F69" s="22">
        <v>13640767</v>
      </c>
      <c r="G69" s="22" t="s">
        <v>14</v>
      </c>
      <c r="H69" s="22">
        <v>1</v>
      </c>
      <c r="I69" s="23"/>
      <c r="J69" s="197">
        <v>250</v>
      </c>
      <c r="K69" s="32">
        <v>257</v>
      </c>
      <c r="L69" s="94">
        <v>0</v>
      </c>
      <c r="M69" s="101">
        <f>SUM(J69:K69)</f>
        <v>507</v>
      </c>
    </row>
    <row r="70" spans="1:13" ht="26.25">
      <c r="A70" s="26" t="s">
        <v>82</v>
      </c>
      <c r="B70" s="27"/>
      <c r="C70" s="28"/>
      <c r="D70" s="29"/>
      <c r="E70" s="123"/>
      <c r="F70" s="30"/>
      <c r="G70" s="31"/>
      <c r="H70" s="29"/>
      <c r="I70" s="29"/>
      <c r="J70" s="102">
        <f>(SUM(J3:J69))</f>
        <v>47175</v>
      </c>
      <c r="K70" s="102">
        <f>(SUM(K3:K69))</f>
        <v>186748</v>
      </c>
      <c r="L70" s="103">
        <f>SUM(L3:L69)</f>
        <v>0</v>
      </c>
      <c r="M70" s="104">
        <f>SUM(M3:M69)</f>
        <v>233923</v>
      </c>
    </row>
    <row r="71" spans="1:13" ht="37.5" customHeight="1">
      <c r="A71" s="15">
        <v>1</v>
      </c>
      <c r="B71" s="9" t="s">
        <v>15</v>
      </c>
      <c r="C71" s="9" t="s">
        <v>83</v>
      </c>
      <c r="D71" s="18" t="s">
        <v>84</v>
      </c>
      <c r="E71" s="121" t="s">
        <v>248</v>
      </c>
      <c r="F71" s="16">
        <v>1862156</v>
      </c>
      <c r="G71" s="17" t="s">
        <v>75</v>
      </c>
      <c r="H71" s="9">
        <v>39</v>
      </c>
      <c r="I71" s="11"/>
      <c r="J71" s="197">
        <v>44180</v>
      </c>
      <c r="K71" s="32">
        <v>0</v>
      </c>
      <c r="L71" s="105">
        <v>0</v>
      </c>
      <c r="M71" s="101">
        <f>SUM(J71:L71)</f>
        <v>44180</v>
      </c>
    </row>
    <row r="72" spans="1:13" ht="25.5">
      <c r="A72" s="15">
        <v>2</v>
      </c>
      <c r="B72" s="9" t="s">
        <v>15</v>
      </c>
      <c r="C72" s="9" t="s">
        <v>85</v>
      </c>
      <c r="D72" s="9" t="s">
        <v>86</v>
      </c>
      <c r="E72" s="121" t="s">
        <v>312</v>
      </c>
      <c r="F72" s="16">
        <v>92561727</v>
      </c>
      <c r="G72" s="17" t="s">
        <v>75</v>
      </c>
      <c r="H72" s="9">
        <v>5</v>
      </c>
      <c r="I72" s="11"/>
      <c r="J72" s="195">
        <v>616</v>
      </c>
      <c r="K72" s="14">
        <v>0</v>
      </c>
      <c r="L72" s="105">
        <v>0</v>
      </c>
      <c r="M72" s="97">
        <f>SUM(J72:L72)</f>
        <v>616</v>
      </c>
    </row>
    <row r="73" spans="1:13" ht="44.25" customHeight="1">
      <c r="A73" s="15">
        <v>3</v>
      </c>
      <c r="B73" s="9" t="s">
        <v>15</v>
      </c>
      <c r="C73" s="9" t="s">
        <v>87</v>
      </c>
      <c r="D73" s="9" t="s">
        <v>88</v>
      </c>
      <c r="E73" s="121" t="s">
        <v>233</v>
      </c>
      <c r="F73" s="13">
        <v>96717450</v>
      </c>
      <c r="G73" s="10" t="s">
        <v>14</v>
      </c>
      <c r="H73" s="11">
        <v>6</v>
      </c>
      <c r="I73" s="11"/>
      <c r="J73" s="194">
        <v>48</v>
      </c>
      <c r="K73" s="12">
        <v>300</v>
      </c>
      <c r="L73" s="105">
        <v>0</v>
      </c>
      <c r="M73" s="97">
        <f>SUM(J73:K73)</f>
        <v>348</v>
      </c>
    </row>
    <row r="74" spans="1:13">
      <c r="A74" s="15">
        <v>5</v>
      </c>
      <c r="B74" s="17" t="s">
        <v>15</v>
      </c>
      <c r="C74" s="17" t="s">
        <v>87</v>
      </c>
      <c r="D74" s="17" t="s">
        <v>89</v>
      </c>
      <c r="E74" s="121" t="s">
        <v>262</v>
      </c>
      <c r="F74" s="33">
        <v>13370778</v>
      </c>
      <c r="G74" s="17" t="s">
        <v>14</v>
      </c>
      <c r="H74" s="17">
        <v>4</v>
      </c>
      <c r="I74" s="10"/>
      <c r="J74" s="195">
        <v>510</v>
      </c>
      <c r="K74" s="14">
        <v>937</v>
      </c>
      <c r="L74" s="105">
        <v>0</v>
      </c>
      <c r="M74" s="97">
        <f>SUM(J74:L74)</f>
        <v>1447</v>
      </c>
    </row>
    <row r="75" spans="1:13" ht="38.25">
      <c r="A75" s="15">
        <v>6</v>
      </c>
      <c r="B75" s="9" t="s">
        <v>15</v>
      </c>
      <c r="C75" s="9" t="s">
        <v>90</v>
      </c>
      <c r="D75" s="9" t="s">
        <v>91</v>
      </c>
      <c r="E75" s="121" t="s">
        <v>188</v>
      </c>
      <c r="F75" s="13">
        <v>93459905</v>
      </c>
      <c r="G75" s="10" t="s">
        <v>14</v>
      </c>
      <c r="H75" s="11">
        <v>6</v>
      </c>
      <c r="I75" s="11"/>
      <c r="J75" s="194">
        <v>603</v>
      </c>
      <c r="K75" s="12">
        <v>1331</v>
      </c>
      <c r="L75" s="105">
        <v>0</v>
      </c>
      <c r="M75" s="95">
        <f>SUM(J75:L75)</f>
        <v>1934</v>
      </c>
    </row>
    <row r="76" spans="1:13" ht="25.5">
      <c r="A76" s="15">
        <v>7</v>
      </c>
      <c r="B76" s="9" t="s">
        <v>15</v>
      </c>
      <c r="C76" s="9" t="s">
        <v>92</v>
      </c>
      <c r="D76" s="17" t="s">
        <v>93</v>
      </c>
      <c r="E76" s="121" t="s">
        <v>189</v>
      </c>
      <c r="F76" s="13">
        <v>96579279</v>
      </c>
      <c r="G76" s="10" t="s">
        <v>14</v>
      </c>
      <c r="H76" s="11">
        <v>2</v>
      </c>
      <c r="I76" s="11"/>
      <c r="J76" s="194">
        <v>138</v>
      </c>
      <c r="K76" s="14">
        <v>263</v>
      </c>
      <c r="L76" s="105">
        <v>0</v>
      </c>
      <c r="M76" s="95">
        <f>SUM(J76:K76)</f>
        <v>401</v>
      </c>
    </row>
    <row r="77" spans="1:13" ht="25.5">
      <c r="A77" s="15">
        <v>9</v>
      </c>
      <c r="B77" s="9" t="s">
        <v>15</v>
      </c>
      <c r="C77" s="9" t="s">
        <v>87</v>
      </c>
      <c r="D77" s="9" t="s">
        <v>94</v>
      </c>
      <c r="E77" s="121" t="s">
        <v>207</v>
      </c>
      <c r="F77" s="13">
        <v>97254827</v>
      </c>
      <c r="G77" s="10" t="s">
        <v>14</v>
      </c>
      <c r="H77" s="11">
        <v>3</v>
      </c>
      <c r="I77" s="11"/>
      <c r="J77" s="194">
        <v>70</v>
      </c>
      <c r="K77" s="12">
        <v>211</v>
      </c>
      <c r="L77" s="105">
        <v>0</v>
      </c>
      <c r="M77" s="95">
        <f>SUM(J77:L77)</f>
        <v>281</v>
      </c>
    </row>
    <row r="78" spans="1:13" ht="25.5">
      <c r="A78" s="15">
        <v>10</v>
      </c>
      <c r="B78" s="9" t="s">
        <v>15</v>
      </c>
      <c r="C78" s="9" t="s">
        <v>95</v>
      </c>
      <c r="D78" s="9" t="s">
        <v>96</v>
      </c>
      <c r="E78" s="121" t="s">
        <v>265</v>
      </c>
      <c r="F78" s="13">
        <v>2920925</v>
      </c>
      <c r="G78" s="10" t="s">
        <v>14</v>
      </c>
      <c r="H78" s="11">
        <v>15</v>
      </c>
      <c r="I78" s="11"/>
      <c r="J78" s="194">
        <v>2324</v>
      </c>
      <c r="K78" s="12">
        <v>3687</v>
      </c>
      <c r="L78" s="105">
        <v>0</v>
      </c>
      <c r="M78" s="95">
        <f>SUM(J78:L78)</f>
        <v>6011</v>
      </c>
    </row>
    <row r="79" spans="1:13" ht="36" customHeight="1">
      <c r="A79" s="15">
        <v>11</v>
      </c>
      <c r="B79" s="9" t="s">
        <v>15</v>
      </c>
      <c r="C79" s="9" t="s">
        <v>97</v>
      </c>
      <c r="D79" s="9" t="s">
        <v>98</v>
      </c>
      <c r="E79" s="121" t="s">
        <v>266</v>
      </c>
      <c r="F79" s="13">
        <v>93371796</v>
      </c>
      <c r="G79" s="10" t="s">
        <v>14</v>
      </c>
      <c r="H79" s="11">
        <v>10</v>
      </c>
      <c r="I79" s="11"/>
      <c r="J79" s="194">
        <v>320</v>
      </c>
      <c r="K79" s="12">
        <v>1217</v>
      </c>
      <c r="L79" s="105">
        <v>0</v>
      </c>
      <c r="M79" s="95">
        <f>SUM(J79:L79)</f>
        <v>1537</v>
      </c>
    </row>
    <row r="80" spans="1:13" ht="36.75" customHeight="1">
      <c r="A80" s="15">
        <v>12</v>
      </c>
      <c r="B80" s="9" t="s">
        <v>15</v>
      </c>
      <c r="C80" s="9" t="s">
        <v>99</v>
      </c>
      <c r="D80" s="9" t="s">
        <v>100</v>
      </c>
      <c r="E80" s="122" t="s">
        <v>210</v>
      </c>
      <c r="F80" s="13">
        <v>97004079</v>
      </c>
      <c r="G80" s="10" t="s">
        <v>14</v>
      </c>
      <c r="H80" s="11">
        <v>1</v>
      </c>
      <c r="I80" s="11"/>
      <c r="J80" s="194">
        <v>191</v>
      </c>
      <c r="K80" s="12">
        <v>343</v>
      </c>
      <c r="L80" s="105">
        <v>0</v>
      </c>
      <c r="M80" s="95">
        <f>SUM(J80:K80)</f>
        <v>534</v>
      </c>
    </row>
    <row r="81" spans="1:13" ht="25.5">
      <c r="A81" s="15">
        <v>13</v>
      </c>
      <c r="B81" s="9" t="s">
        <v>15</v>
      </c>
      <c r="C81" s="11" t="s">
        <v>101</v>
      </c>
      <c r="D81" s="9" t="s">
        <v>102</v>
      </c>
      <c r="E81" s="121" t="s">
        <v>267</v>
      </c>
      <c r="F81" s="16">
        <v>56131503</v>
      </c>
      <c r="G81" s="10" t="s">
        <v>14</v>
      </c>
      <c r="H81" s="11">
        <v>21</v>
      </c>
      <c r="I81" s="11"/>
      <c r="J81" s="194">
        <v>1200</v>
      </c>
      <c r="K81" s="12">
        <v>3578</v>
      </c>
      <c r="L81" s="105">
        <v>0</v>
      </c>
      <c r="M81" s="95">
        <f t="shared" ref="M81:M86" si="4">SUM(J81:L81)</f>
        <v>4778</v>
      </c>
    </row>
    <row r="82" spans="1:13" ht="27.75" customHeight="1">
      <c r="A82" s="15">
        <v>14</v>
      </c>
      <c r="B82" s="9" t="s">
        <v>15</v>
      </c>
      <c r="C82" s="9" t="s">
        <v>103</v>
      </c>
      <c r="D82" s="17" t="s">
        <v>33</v>
      </c>
      <c r="E82" s="121" t="s">
        <v>243</v>
      </c>
      <c r="F82" s="9">
        <v>56283941</v>
      </c>
      <c r="G82" s="17" t="s">
        <v>75</v>
      </c>
      <c r="H82" s="9">
        <v>22</v>
      </c>
      <c r="I82" s="11"/>
      <c r="J82" s="195">
        <v>6285</v>
      </c>
      <c r="K82" s="14">
        <v>0</v>
      </c>
      <c r="L82" s="105">
        <v>0</v>
      </c>
      <c r="M82" s="97">
        <f t="shared" si="4"/>
        <v>6285</v>
      </c>
    </row>
    <row r="83" spans="1:13" ht="37.5" customHeight="1">
      <c r="A83" s="15">
        <v>15</v>
      </c>
      <c r="B83" s="9" t="s">
        <v>15</v>
      </c>
      <c r="C83" s="9" t="s">
        <v>104</v>
      </c>
      <c r="D83" s="9" t="s">
        <v>105</v>
      </c>
      <c r="E83" s="121" t="s">
        <v>236</v>
      </c>
      <c r="F83" s="9">
        <v>25155626</v>
      </c>
      <c r="G83" s="22" t="s">
        <v>106</v>
      </c>
      <c r="H83" s="9">
        <v>4</v>
      </c>
      <c r="I83" s="11"/>
      <c r="J83" s="195">
        <v>414</v>
      </c>
      <c r="K83" s="14">
        <v>0</v>
      </c>
      <c r="L83" s="105">
        <v>0</v>
      </c>
      <c r="M83" s="97">
        <f t="shared" si="4"/>
        <v>414</v>
      </c>
    </row>
    <row r="84" spans="1:13">
      <c r="A84" s="206">
        <v>16</v>
      </c>
      <c r="B84" s="9" t="s">
        <v>15</v>
      </c>
      <c r="C84" s="18" t="s">
        <v>87</v>
      </c>
      <c r="D84" s="18" t="s">
        <v>26</v>
      </c>
      <c r="E84" s="121" t="s">
        <v>275</v>
      </c>
      <c r="F84" s="18">
        <v>98987595</v>
      </c>
      <c r="G84" s="35" t="s">
        <v>106</v>
      </c>
      <c r="H84" s="34">
        <v>2</v>
      </c>
      <c r="I84" s="34"/>
      <c r="J84" s="195">
        <v>1023</v>
      </c>
      <c r="K84" s="14">
        <v>0</v>
      </c>
      <c r="L84" s="105">
        <v>0</v>
      </c>
      <c r="M84" s="97">
        <f t="shared" si="4"/>
        <v>1023</v>
      </c>
    </row>
    <row r="85" spans="1:13" ht="39.75" customHeight="1">
      <c r="A85" s="206">
        <v>17</v>
      </c>
      <c r="B85" s="9" t="s">
        <v>15</v>
      </c>
      <c r="C85" s="22" t="s">
        <v>326</v>
      </c>
      <c r="D85" s="17" t="s">
        <v>107</v>
      </c>
      <c r="E85" s="121" t="s">
        <v>313</v>
      </c>
      <c r="F85" s="10">
        <v>93663335</v>
      </c>
      <c r="G85" s="10" t="s">
        <v>75</v>
      </c>
      <c r="H85" s="10">
        <v>14</v>
      </c>
      <c r="I85" s="10"/>
      <c r="J85" s="195">
        <v>2556</v>
      </c>
      <c r="K85" s="14">
        <v>0</v>
      </c>
      <c r="L85" s="105">
        <v>0</v>
      </c>
      <c r="M85" s="97">
        <f t="shared" si="4"/>
        <v>2556</v>
      </c>
    </row>
    <row r="86" spans="1:13" ht="109.5" customHeight="1">
      <c r="A86" s="207">
        <v>18</v>
      </c>
      <c r="B86" s="17" t="s">
        <v>15</v>
      </c>
      <c r="C86" s="22" t="s">
        <v>108</v>
      </c>
      <c r="D86" s="22" t="s">
        <v>109</v>
      </c>
      <c r="E86" s="121" t="s">
        <v>239</v>
      </c>
      <c r="F86" s="22">
        <v>94595838</v>
      </c>
      <c r="G86" s="22" t="s">
        <v>75</v>
      </c>
      <c r="H86" s="22">
        <v>7</v>
      </c>
      <c r="I86" s="23"/>
      <c r="J86" s="197">
        <v>4201</v>
      </c>
      <c r="K86" s="32">
        <v>0</v>
      </c>
      <c r="L86" s="105">
        <v>0</v>
      </c>
      <c r="M86" s="101">
        <f t="shared" si="4"/>
        <v>4201</v>
      </c>
    </row>
    <row r="87" spans="1:13" ht="88.5" customHeight="1">
      <c r="A87" s="15">
        <v>19</v>
      </c>
      <c r="B87" s="9" t="s">
        <v>15</v>
      </c>
      <c r="C87" s="9" t="s">
        <v>87</v>
      </c>
      <c r="D87" s="11" t="s">
        <v>261</v>
      </c>
      <c r="E87" s="121" t="s">
        <v>237</v>
      </c>
      <c r="F87" s="106">
        <v>2870857</v>
      </c>
      <c r="G87" s="17" t="s">
        <v>75</v>
      </c>
      <c r="H87" s="9">
        <v>11</v>
      </c>
      <c r="I87" s="9"/>
      <c r="J87" s="195">
        <v>9642</v>
      </c>
      <c r="K87" s="14">
        <v>0</v>
      </c>
      <c r="L87" s="105">
        <v>0</v>
      </c>
      <c r="M87" s="97">
        <f>SUM(J87:L87)</f>
        <v>9642</v>
      </c>
    </row>
    <row r="88" spans="1:13" ht="26.25">
      <c r="A88" s="15">
        <v>20</v>
      </c>
      <c r="B88" s="9" t="s">
        <v>15</v>
      </c>
      <c r="C88" s="9" t="s">
        <v>87</v>
      </c>
      <c r="D88" s="11" t="s">
        <v>110</v>
      </c>
      <c r="E88" s="121" t="s">
        <v>314</v>
      </c>
      <c r="F88" s="11">
        <v>94715710</v>
      </c>
      <c r="G88" s="17" t="s">
        <v>75</v>
      </c>
      <c r="H88" s="9">
        <v>11</v>
      </c>
      <c r="I88" s="9"/>
      <c r="J88" s="197">
        <v>3773</v>
      </c>
      <c r="K88" s="107">
        <v>0</v>
      </c>
      <c r="L88" s="105">
        <v>0</v>
      </c>
      <c r="M88" s="108">
        <f t="shared" ref="M88:M102" si="5">SUM(J88:L88)</f>
        <v>3773</v>
      </c>
    </row>
    <row r="89" spans="1:13" ht="64.5" customHeight="1">
      <c r="A89" s="207">
        <v>21</v>
      </c>
      <c r="B89" s="9" t="s">
        <v>15</v>
      </c>
      <c r="C89" s="13" t="s">
        <v>87</v>
      </c>
      <c r="D89" s="16" t="s">
        <v>327</v>
      </c>
      <c r="E89" s="121" t="s">
        <v>244</v>
      </c>
      <c r="F89" s="98">
        <v>98987612</v>
      </c>
      <c r="G89" s="23" t="s">
        <v>75</v>
      </c>
      <c r="H89" s="16">
        <v>14</v>
      </c>
      <c r="I89" s="16"/>
      <c r="J89" s="197">
        <v>4804</v>
      </c>
      <c r="K89" s="32">
        <v>0</v>
      </c>
      <c r="L89" s="105">
        <v>0</v>
      </c>
      <c r="M89" s="101">
        <f t="shared" si="5"/>
        <v>4804</v>
      </c>
    </row>
    <row r="90" spans="1:13" ht="78" customHeight="1">
      <c r="A90" s="208">
        <v>22</v>
      </c>
      <c r="B90" s="9" t="s">
        <v>15</v>
      </c>
      <c r="C90" s="11" t="s">
        <v>87</v>
      </c>
      <c r="D90" s="9" t="s">
        <v>347</v>
      </c>
      <c r="E90" s="121" t="s">
        <v>315</v>
      </c>
      <c r="F90" s="34">
        <v>2921131</v>
      </c>
      <c r="G90" s="10" t="s">
        <v>75</v>
      </c>
      <c r="H90" s="11">
        <v>14</v>
      </c>
      <c r="I90" s="11"/>
      <c r="J90" s="195">
        <v>224</v>
      </c>
      <c r="K90" s="14">
        <v>0</v>
      </c>
      <c r="L90" s="105">
        <v>0</v>
      </c>
      <c r="M90" s="97">
        <f t="shared" si="5"/>
        <v>224</v>
      </c>
    </row>
    <row r="91" spans="1:13" ht="39.75" customHeight="1">
      <c r="A91" s="208">
        <v>23</v>
      </c>
      <c r="B91" s="9" t="s">
        <v>15</v>
      </c>
      <c r="C91" s="11" t="s">
        <v>111</v>
      </c>
      <c r="D91" s="17" t="s">
        <v>112</v>
      </c>
      <c r="E91" s="121" t="s">
        <v>316</v>
      </c>
      <c r="F91" s="139">
        <v>56214376</v>
      </c>
      <c r="G91" s="10" t="s">
        <v>75</v>
      </c>
      <c r="H91" s="11">
        <v>17</v>
      </c>
      <c r="I91" s="11"/>
      <c r="J91" s="194">
        <v>909</v>
      </c>
      <c r="K91" s="14">
        <v>0</v>
      </c>
      <c r="L91" s="105">
        <v>0</v>
      </c>
      <c r="M91" s="95">
        <f t="shared" si="5"/>
        <v>909</v>
      </c>
    </row>
    <row r="92" spans="1:13" ht="47.25" customHeight="1">
      <c r="A92" s="206">
        <v>24</v>
      </c>
      <c r="B92" s="9" t="s">
        <v>15</v>
      </c>
      <c r="C92" s="10" t="s">
        <v>113</v>
      </c>
      <c r="D92" s="17" t="s">
        <v>114</v>
      </c>
      <c r="E92" s="121" t="s">
        <v>247</v>
      </c>
      <c r="F92" s="34">
        <v>13691629</v>
      </c>
      <c r="G92" s="10" t="s">
        <v>75</v>
      </c>
      <c r="H92" s="10">
        <v>5</v>
      </c>
      <c r="I92" s="10"/>
      <c r="J92" s="194">
        <v>134</v>
      </c>
      <c r="K92" s="14">
        <v>0</v>
      </c>
      <c r="L92" s="105">
        <v>0</v>
      </c>
      <c r="M92" s="95">
        <f t="shared" si="5"/>
        <v>134</v>
      </c>
    </row>
    <row r="93" spans="1:13" ht="39.75" customHeight="1">
      <c r="A93" s="209">
        <v>25</v>
      </c>
      <c r="B93" s="9" t="s">
        <v>15</v>
      </c>
      <c r="C93" s="34" t="s">
        <v>87</v>
      </c>
      <c r="D93" s="18" t="s">
        <v>115</v>
      </c>
      <c r="E93" s="121" t="s">
        <v>317</v>
      </c>
      <c r="F93" s="34">
        <v>72441970</v>
      </c>
      <c r="G93" s="36" t="s">
        <v>75</v>
      </c>
      <c r="H93" s="34">
        <v>14</v>
      </c>
      <c r="I93" s="34"/>
      <c r="J93" s="197">
        <v>20686</v>
      </c>
      <c r="K93" s="14">
        <v>0</v>
      </c>
      <c r="L93" s="105">
        <v>0</v>
      </c>
      <c r="M93" s="109">
        <f t="shared" si="5"/>
        <v>20686</v>
      </c>
    </row>
    <row r="94" spans="1:13" ht="45.75" customHeight="1">
      <c r="A94" s="15">
        <v>26</v>
      </c>
      <c r="B94" s="9" t="s">
        <v>15</v>
      </c>
      <c r="C94" s="11" t="s">
        <v>116</v>
      </c>
      <c r="D94" s="17" t="s">
        <v>117</v>
      </c>
      <c r="E94" s="121" t="s">
        <v>318</v>
      </c>
      <c r="F94" s="34">
        <v>13691630</v>
      </c>
      <c r="G94" s="10" t="s">
        <v>75</v>
      </c>
      <c r="H94" s="11">
        <v>5</v>
      </c>
      <c r="I94" s="11"/>
      <c r="J94" s="194">
        <v>220</v>
      </c>
      <c r="K94" s="14">
        <v>0</v>
      </c>
      <c r="L94" s="105">
        <v>0</v>
      </c>
      <c r="M94" s="95">
        <f t="shared" si="5"/>
        <v>220</v>
      </c>
    </row>
    <row r="95" spans="1:13" ht="52.5" customHeight="1">
      <c r="A95" s="210">
        <v>27</v>
      </c>
      <c r="B95" s="9" t="s">
        <v>15</v>
      </c>
      <c r="C95" s="37" t="s">
        <v>118</v>
      </c>
      <c r="D95" s="38" t="s">
        <v>119</v>
      </c>
      <c r="E95" s="121" t="s">
        <v>219</v>
      </c>
      <c r="F95" s="37">
        <v>56214380</v>
      </c>
      <c r="G95" s="37" t="s">
        <v>75</v>
      </c>
      <c r="H95" s="37">
        <v>27</v>
      </c>
      <c r="I95" s="39"/>
      <c r="J95" s="198">
        <v>9606</v>
      </c>
      <c r="K95" s="14">
        <v>0</v>
      </c>
      <c r="L95" s="105">
        <v>0</v>
      </c>
      <c r="M95" s="97">
        <f t="shared" si="5"/>
        <v>9606</v>
      </c>
    </row>
    <row r="96" spans="1:13" ht="45.75" customHeight="1">
      <c r="A96" s="210">
        <v>28</v>
      </c>
      <c r="B96" s="38" t="s">
        <v>15</v>
      </c>
      <c r="C96" s="39" t="s">
        <v>120</v>
      </c>
      <c r="D96" s="38" t="s">
        <v>121</v>
      </c>
      <c r="E96" s="121" t="s">
        <v>227</v>
      </c>
      <c r="F96" s="38">
        <v>56214229</v>
      </c>
      <c r="G96" s="38" t="s">
        <v>75</v>
      </c>
      <c r="H96" s="38">
        <v>21</v>
      </c>
      <c r="I96" s="39"/>
      <c r="J96" s="198">
        <v>949</v>
      </c>
      <c r="K96" s="14">
        <v>0</v>
      </c>
      <c r="L96" s="105">
        <v>0</v>
      </c>
      <c r="M96" s="97">
        <f t="shared" si="5"/>
        <v>949</v>
      </c>
    </row>
    <row r="97" spans="1:13" ht="41.25" customHeight="1">
      <c r="A97" s="210">
        <v>29</v>
      </c>
      <c r="B97" s="38" t="s">
        <v>15</v>
      </c>
      <c r="C97" s="38" t="s">
        <v>122</v>
      </c>
      <c r="D97" s="38" t="s">
        <v>123</v>
      </c>
      <c r="E97" s="121" t="s">
        <v>250</v>
      </c>
      <c r="F97" s="38"/>
      <c r="G97" s="41" t="s">
        <v>124</v>
      </c>
      <c r="H97" s="38">
        <v>1</v>
      </c>
      <c r="I97" s="40">
        <v>136</v>
      </c>
      <c r="J97" s="198">
        <v>0</v>
      </c>
      <c r="K97" s="14">
        <v>0</v>
      </c>
      <c r="L97" s="105">
        <v>0</v>
      </c>
      <c r="M97" s="97">
        <f>SUM(I97:L97)</f>
        <v>136</v>
      </c>
    </row>
    <row r="98" spans="1:13" ht="39" customHeight="1">
      <c r="A98" s="210">
        <v>30</v>
      </c>
      <c r="B98" s="38" t="s">
        <v>15</v>
      </c>
      <c r="C98" s="38" t="s">
        <v>122</v>
      </c>
      <c r="D98" s="38" t="s">
        <v>125</v>
      </c>
      <c r="E98" s="121" t="s">
        <v>252</v>
      </c>
      <c r="F98" s="38"/>
      <c r="G98" s="41" t="s">
        <v>124</v>
      </c>
      <c r="H98" s="38">
        <v>1</v>
      </c>
      <c r="I98" s="40">
        <v>136</v>
      </c>
      <c r="J98" s="198">
        <v>0</v>
      </c>
      <c r="K98" s="14">
        <v>0</v>
      </c>
      <c r="L98" s="105">
        <v>0</v>
      </c>
      <c r="M98" s="97">
        <f>SUM(I98:L98)</f>
        <v>136</v>
      </c>
    </row>
    <row r="99" spans="1:13" ht="39.75" customHeight="1">
      <c r="A99" s="210">
        <v>31</v>
      </c>
      <c r="B99" s="38" t="s">
        <v>15</v>
      </c>
      <c r="C99" s="38" t="s">
        <v>122</v>
      </c>
      <c r="D99" s="38" t="s">
        <v>126</v>
      </c>
      <c r="E99" s="124" t="s">
        <v>251</v>
      </c>
      <c r="F99" s="38"/>
      <c r="G99" s="41" t="s">
        <v>124</v>
      </c>
      <c r="H99" s="38">
        <v>1</v>
      </c>
      <c r="I99" s="40">
        <v>136</v>
      </c>
      <c r="J99" s="198">
        <v>0</v>
      </c>
      <c r="K99" s="14">
        <v>0</v>
      </c>
      <c r="L99" s="105">
        <v>0</v>
      </c>
      <c r="M99" s="97">
        <f>SUM(I99:L99)</f>
        <v>136</v>
      </c>
    </row>
    <row r="100" spans="1:13" ht="45" customHeight="1">
      <c r="A100" s="210">
        <v>32</v>
      </c>
      <c r="B100" s="41" t="s">
        <v>15</v>
      </c>
      <c r="C100" s="41" t="s">
        <v>258</v>
      </c>
      <c r="D100" s="41" t="s">
        <v>259</v>
      </c>
      <c r="E100" s="132" t="s">
        <v>260</v>
      </c>
      <c r="F100" s="141">
        <v>14016166</v>
      </c>
      <c r="G100" s="41" t="s">
        <v>75</v>
      </c>
      <c r="H100" s="41">
        <v>14</v>
      </c>
      <c r="I100" s="125"/>
      <c r="J100" s="198">
        <v>1000</v>
      </c>
      <c r="K100" s="14">
        <v>0</v>
      </c>
      <c r="L100" s="105">
        <v>0</v>
      </c>
      <c r="M100" s="127">
        <f t="shared" si="5"/>
        <v>1000</v>
      </c>
    </row>
    <row r="101" spans="1:13" ht="41.25" customHeight="1">
      <c r="A101" s="210">
        <v>33</v>
      </c>
      <c r="B101" s="41" t="s">
        <v>15</v>
      </c>
      <c r="C101" s="41" t="s">
        <v>277</v>
      </c>
      <c r="D101" s="41" t="s">
        <v>279</v>
      </c>
      <c r="E101" s="134" t="s">
        <v>281</v>
      </c>
      <c r="F101" s="140">
        <v>30385752</v>
      </c>
      <c r="G101" s="41" t="s">
        <v>75</v>
      </c>
      <c r="H101" s="41">
        <v>12</v>
      </c>
      <c r="I101" s="125"/>
      <c r="J101" s="198">
        <v>3000</v>
      </c>
      <c r="K101" s="14">
        <v>0</v>
      </c>
      <c r="L101" s="105">
        <v>0</v>
      </c>
      <c r="M101" s="127">
        <f t="shared" si="5"/>
        <v>3000</v>
      </c>
    </row>
    <row r="102" spans="1:13" ht="41.25" customHeight="1">
      <c r="A102" s="210">
        <v>34</v>
      </c>
      <c r="B102" s="41" t="s">
        <v>15</v>
      </c>
      <c r="C102" s="41" t="s">
        <v>278</v>
      </c>
      <c r="D102" s="41" t="s">
        <v>280</v>
      </c>
      <c r="E102" s="135" t="s">
        <v>282</v>
      </c>
      <c r="F102" s="140">
        <v>30378272</v>
      </c>
      <c r="G102" s="41" t="s">
        <v>75</v>
      </c>
      <c r="H102" s="41">
        <v>12</v>
      </c>
      <c r="I102" s="125"/>
      <c r="J102" s="198">
        <v>3000</v>
      </c>
      <c r="K102" s="14">
        <v>0</v>
      </c>
      <c r="L102" s="105">
        <v>0</v>
      </c>
      <c r="M102" s="130">
        <f t="shared" si="5"/>
        <v>3000</v>
      </c>
    </row>
    <row r="103" spans="1:13" ht="41.25" customHeight="1">
      <c r="A103" s="210">
        <v>35</v>
      </c>
      <c r="B103" s="41" t="s">
        <v>15</v>
      </c>
      <c r="C103" s="41" t="s">
        <v>285</v>
      </c>
      <c r="D103" s="133" t="s">
        <v>286</v>
      </c>
      <c r="E103" s="134" t="s">
        <v>287</v>
      </c>
      <c r="F103" s="131">
        <v>56953922</v>
      </c>
      <c r="G103" s="131" t="s">
        <v>75</v>
      </c>
      <c r="H103" s="131">
        <v>17</v>
      </c>
      <c r="I103" s="138"/>
      <c r="J103" s="199">
        <v>3000</v>
      </c>
      <c r="K103" s="14">
        <v>0</v>
      </c>
      <c r="L103" s="105">
        <v>0</v>
      </c>
      <c r="M103" s="127">
        <f>SUM(J103:L103)</f>
        <v>3000</v>
      </c>
    </row>
    <row r="104" spans="1:13" ht="51.75" customHeight="1">
      <c r="A104" s="210">
        <v>36</v>
      </c>
      <c r="B104" s="41" t="s">
        <v>15</v>
      </c>
      <c r="C104" s="41" t="s">
        <v>90</v>
      </c>
      <c r="D104" s="133" t="s">
        <v>149</v>
      </c>
      <c r="E104" s="121" t="s">
        <v>241</v>
      </c>
      <c r="F104" s="77">
        <v>13999235</v>
      </c>
      <c r="G104" s="77" t="s">
        <v>14</v>
      </c>
      <c r="H104" s="77">
        <v>14</v>
      </c>
      <c r="I104" s="77"/>
      <c r="J104" s="200">
        <v>593</v>
      </c>
      <c r="K104" s="143">
        <v>2000</v>
      </c>
      <c r="L104" s="144">
        <v>0</v>
      </c>
      <c r="M104" s="145">
        <f>J104+K104+L104</f>
        <v>2593</v>
      </c>
    </row>
    <row r="105" spans="1:13" ht="27" thickBot="1">
      <c r="A105" s="151" t="s">
        <v>82</v>
      </c>
      <c r="B105" s="152"/>
      <c r="C105" s="152"/>
      <c r="D105" s="152"/>
      <c r="E105" s="154"/>
      <c r="F105" s="155"/>
      <c r="G105" s="155"/>
      <c r="H105" s="155"/>
      <c r="I105" s="155"/>
      <c r="J105" s="136">
        <f>SUM(J71:J104)</f>
        <v>126219</v>
      </c>
      <c r="K105" s="136">
        <f>SUM(K71:K104)</f>
        <v>13867</v>
      </c>
      <c r="L105" s="137">
        <f>SUM(L71:L104)</f>
        <v>0</v>
      </c>
      <c r="M105" s="177">
        <f>SUM(M71:M104)</f>
        <v>140494</v>
      </c>
    </row>
    <row r="106" spans="1:13" ht="15.75" thickBot="1">
      <c r="A106" s="44" t="s">
        <v>349</v>
      </c>
      <c r="B106" s="45"/>
      <c r="C106" s="45"/>
      <c r="D106" s="45"/>
      <c r="E106" s="111"/>
      <c r="F106" s="46"/>
      <c r="G106" s="46"/>
      <c r="H106" s="47"/>
      <c r="I106" s="47"/>
      <c r="J106" s="47"/>
      <c r="K106" s="47"/>
      <c r="L106" s="47"/>
      <c r="M106" s="112"/>
    </row>
    <row r="107" spans="1:13" ht="51">
      <c r="A107" s="48">
        <v>1</v>
      </c>
      <c r="B107" s="204" t="s">
        <v>127</v>
      </c>
      <c r="C107" s="49" t="s">
        <v>128</v>
      </c>
      <c r="D107" s="49" t="s">
        <v>129</v>
      </c>
      <c r="E107" s="121" t="s">
        <v>319</v>
      </c>
      <c r="F107" s="50">
        <v>371358</v>
      </c>
      <c r="G107" s="51" t="s">
        <v>14</v>
      </c>
      <c r="H107" s="49">
        <v>20</v>
      </c>
      <c r="I107" s="49"/>
      <c r="J107" s="200">
        <v>3000</v>
      </c>
      <c r="K107" s="52">
        <v>5151</v>
      </c>
      <c r="L107" s="113">
        <v>0</v>
      </c>
      <c r="M107" s="97">
        <f>SUM(J107:L107)</f>
        <v>8151</v>
      </c>
    </row>
    <row r="108" spans="1:13" ht="54" customHeight="1">
      <c r="A108" s="15">
        <v>2</v>
      </c>
      <c r="B108" s="205" t="s">
        <v>131</v>
      </c>
      <c r="C108" s="9" t="s">
        <v>132</v>
      </c>
      <c r="D108" s="9" t="s">
        <v>133</v>
      </c>
      <c r="E108" s="121" t="s">
        <v>320</v>
      </c>
      <c r="F108" s="9">
        <v>93459940</v>
      </c>
      <c r="G108" s="17" t="s">
        <v>75</v>
      </c>
      <c r="H108" s="9">
        <v>11</v>
      </c>
      <c r="I108" s="9"/>
      <c r="J108" s="195">
        <v>635</v>
      </c>
      <c r="K108" s="14">
        <v>0</v>
      </c>
      <c r="L108" s="96">
        <v>0</v>
      </c>
      <c r="M108" s="97">
        <f>SUM(J108:L108)</f>
        <v>635</v>
      </c>
    </row>
    <row r="109" spans="1:13" ht="55.5" customHeight="1">
      <c r="A109" s="184">
        <v>3</v>
      </c>
      <c r="B109" s="205" t="s">
        <v>134</v>
      </c>
      <c r="C109" s="9" t="s">
        <v>135</v>
      </c>
      <c r="D109" s="9" t="s">
        <v>136</v>
      </c>
      <c r="E109" s="121" t="s">
        <v>321</v>
      </c>
      <c r="F109" s="9">
        <v>13894164</v>
      </c>
      <c r="G109" s="17" t="s">
        <v>130</v>
      </c>
      <c r="H109" s="9">
        <v>55</v>
      </c>
      <c r="I109" s="9"/>
      <c r="J109" s="195">
        <v>20000</v>
      </c>
      <c r="K109" s="14">
        <v>22527</v>
      </c>
      <c r="L109" s="96">
        <v>0</v>
      </c>
      <c r="M109" s="97">
        <f>SUM(J109:L109)</f>
        <v>42527</v>
      </c>
    </row>
    <row r="110" spans="1:13" ht="27" thickBot="1">
      <c r="A110" s="147" t="s">
        <v>82</v>
      </c>
      <c r="B110" s="148"/>
      <c r="C110" s="148"/>
      <c r="D110" s="148"/>
      <c r="E110" s="149"/>
      <c r="F110" s="150"/>
      <c r="G110" s="150"/>
      <c r="H110" s="150"/>
      <c r="I110" s="150"/>
      <c r="J110" s="54">
        <f>SUM(J107:J109)</f>
        <v>23635</v>
      </c>
      <c r="K110" s="54">
        <f>SUM(K107:K109)</f>
        <v>27678</v>
      </c>
      <c r="L110" s="114">
        <f>SUM(L107:L109)</f>
        <v>0</v>
      </c>
      <c r="M110" s="175">
        <f>SUM(M107:M109)</f>
        <v>51313</v>
      </c>
    </row>
    <row r="111" spans="1:13" ht="15.75" thickBot="1">
      <c r="A111" s="55" t="s">
        <v>348</v>
      </c>
      <c r="B111" s="56"/>
      <c r="C111" s="56"/>
      <c r="D111" s="56"/>
      <c r="E111" s="111"/>
      <c r="F111" s="57"/>
      <c r="G111" s="57"/>
      <c r="H111" s="57"/>
      <c r="I111" s="57"/>
      <c r="J111" s="58"/>
      <c r="K111" s="58"/>
      <c r="L111" s="58"/>
      <c r="M111" s="115"/>
    </row>
    <row r="112" spans="1:13" ht="63.75" customHeight="1">
      <c r="A112" s="59">
        <v>1</v>
      </c>
      <c r="B112" s="60" t="s">
        <v>352</v>
      </c>
      <c r="C112" s="61" t="s">
        <v>350</v>
      </c>
      <c r="D112" s="61" t="s">
        <v>138</v>
      </c>
      <c r="E112" s="121" t="s">
        <v>226</v>
      </c>
      <c r="F112" s="61">
        <v>96579328</v>
      </c>
      <c r="G112" s="62" t="s">
        <v>14</v>
      </c>
      <c r="H112" s="61">
        <v>13</v>
      </c>
      <c r="I112" s="61"/>
      <c r="J112" s="201">
        <v>4274</v>
      </c>
      <c r="K112" s="63">
        <v>10605</v>
      </c>
      <c r="L112" s="116">
        <v>0</v>
      </c>
      <c r="M112" s="95">
        <f>K112+J112+L112</f>
        <v>14879</v>
      </c>
    </row>
    <row r="113" spans="1:13" ht="67.5" customHeight="1">
      <c r="A113" s="53">
        <v>2</v>
      </c>
      <c r="B113" s="64" t="s">
        <v>352</v>
      </c>
      <c r="C113" s="11" t="s">
        <v>137</v>
      </c>
      <c r="D113" s="11" t="s">
        <v>351</v>
      </c>
      <c r="E113" s="121" t="s">
        <v>229</v>
      </c>
      <c r="F113" s="11">
        <v>96220186</v>
      </c>
      <c r="G113" s="10" t="s">
        <v>14</v>
      </c>
      <c r="H113" s="11">
        <v>13</v>
      </c>
      <c r="I113" s="11"/>
      <c r="J113" s="194">
        <v>1042</v>
      </c>
      <c r="K113" s="12">
        <v>2209</v>
      </c>
      <c r="L113" s="94">
        <v>0</v>
      </c>
      <c r="M113" s="95">
        <f>K113+J113+L113</f>
        <v>3251</v>
      </c>
    </row>
    <row r="114" spans="1:13" ht="27" thickBot="1">
      <c r="A114" s="147" t="s">
        <v>82</v>
      </c>
      <c r="B114" s="148"/>
      <c r="C114" s="148"/>
      <c r="D114" s="148"/>
      <c r="E114" s="149"/>
      <c r="F114" s="150"/>
      <c r="G114" s="150"/>
      <c r="H114" s="150"/>
      <c r="I114" s="150"/>
      <c r="J114" s="42">
        <f>(SUM(J112:J113))</f>
        <v>5316</v>
      </c>
      <c r="K114" s="42">
        <f>(SUM(K112:K113))</f>
        <v>12814</v>
      </c>
      <c r="L114" s="43">
        <v>0</v>
      </c>
      <c r="M114" s="176">
        <f>SUM(M112:M113)</f>
        <v>18130</v>
      </c>
    </row>
    <row r="115" spans="1:13" ht="15.75" thickBot="1">
      <c r="A115" s="55" t="s">
        <v>328</v>
      </c>
      <c r="B115" s="56"/>
      <c r="C115" s="56"/>
      <c r="D115" s="56"/>
      <c r="E115" s="111"/>
      <c r="F115" s="57"/>
      <c r="G115" s="57"/>
      <c r="H115" s="57"/>
      <c r="I115" s="57"/>
      <c r="J115" s="47"/>
      <c r="K115" s="47"/>
      <c r="L115" s="47"/>
      <c r="M115" s="112"/>
    </row>
    <row r="116" spans="1:13" ht="76.5" customHeight="1">
      <c r="A116" s="48">
        <v>1</v>
      </c>
      <c r="B116" s="60" t="s">
        <v>139</v>
      </c>
      <c r="C116" s="49" t="s">
        <v>140</v>
      </c>
      <c r="D116" s="61" t="s">
        <v>141</v>
      </c>
      <c r="E116" s="142" t="s">
        <v>242</v>
      </c>
      <c r="F116" s="49">
        <v>172054</v>
      </c>
      <c r="G116" s="51" t="s">
        <v>75</v>
      </c>
      <c r="H116" s="49">
        <v>40</v>
      </c>
      <c r="I116" s="49"/>
      <c r="J116" s="200">
        <v>26134</v>
      </c>
      <c r="K116" s="52">
        <v>0</v>
      </c>
      <c r="L116" s="113">
        <v>0</v>
      </c>
      <c r="M116" s="97">
        <f>J116+K116+L116</f>
        <v>26134</v>
      </c>
    </row>
    <row r="117" spans="1:13" ht="27" thickBot="1">
      <c r="A117" s="147" t="s">
        <v>82</v>
      </c>
      <c r="B117" s="148"/>
      <c r="C117" s="148"/>
      <c r="D117" s="148"/>
      <c r="E117" s="149"/>
      <c r="F117" s="150"/>
      <c r="G117" s="150"/>
      <c r="H117" s="150"/>
      <c r="I117" s="150"/>
      <c r="J117" s="42">
        <f>(J116)</f>
        <v>26134</v>
      </c>
      <c r="K117" s="42">
        <v>0</v>
      </c>
      <c r="L117" s="43">
        <v>0</v>
      </c>
      <c r="M117" s="176">
        <f>M116</f>
        <v>26134</v>
      </c>
    </row>
    <row r="118" spans="1:13" ht="15.75" thickBot="1">
      <c r="A118" s="65" t="s">
        <v>329</v>
      </c>
      <c r="B118" s="66"/>
      <c r="C118" s="66"/>
      <c r="D118" s="66"/>
      <c r="E118" s="111"/>
      <c r="F118" s="67"/>
      <c r="G118" s="67"/>
      <c r="H118" s="67"/>
      <c r="I118" s="67"/>
      <c r="J118" s="68"/>
      <c r="K118" s="68"/>
      <c r="L118" s="68"/>
      <c r="M118" s="112"/>
    </row>
    <row r="119" spans="1:13" ht="62.25" customHeight="1">
      <c r="A119" s="183">
        <v>1</v>
      </c>
      <c r="B119" s="69" t="s">
        <v>142</v>
      </c>
      <c r="C119" s="70" t="s">
        <v>140</v>
      </c>
      <c r="D119" s="70" t="s">
        <v>143</v>
      </c>
      <c r="E119" s="142" t="s">
        <v>249</v>
      </c>
      <c r="F119" s="163">
        <v>42100370</v>
      </c>
      <c r="G119" s="163" t="s">
        <v>130</v>
      </c>
      <c r="H119" s="163">
        <v>100</v>
      </c>
      <c r="I119" s="163"/>
      <c r="J119" s="202">
        <v>55000</v>
      </c>
      <c r="K119" s="164">
        <v>0</v>
      </c>
      <c r="L119" s="165">
        <v>0</v>
      </c>
      <c r="M119" s="97">
        <f>J119+K119+L119</f>
        <v>55000</v>
      </c>
    </row>
    <row r="120" spans="1:13" ht="27" thickBot="1">
      <c r="A120" s="147" t="s">
        <v>82</v>
      </c>
      <c r="B120" s="148"/>
      <c r="C120" s="148"/>
      <c r="D120" s="148"/>
      <c r="E120" s="149"/>
      <c r="F120" s="150"/>
      <c r="G120" s="150"/>
      <c r="H120" s="71"/>
      <c r="I120" s="71"/>
      <c r="J120" s="42">
        <f>(J119)</f>
        <v>55000</v>
      </c>
      <c r="K120" s="42">
        <f>(K119)</f>
        <v>0</v>
      </c>
      <c r="L120" s="43">
        <v>0</v>
      </c>
      <c r="M120" s="176">
        <f>J120+K120</f>
        <v>55000</v>
      </c>
    </row>
    <row r="121" spans="1:13" ht="15.75" thickBot="1">
      <c r="A121" s="55" t="s">
        <v>330</v>
      </c>
      <c r="B121" s="56"/>
      <c r="C121" s="56"/>
      <c r="D121" s="56"/>
      <c r="E121" s="111"/>
      <c r="F121" s="57"/>
      <c r="G121" s="57"/>
      <c r="H121" s="57"/>
      <c r="I121" s="57"/>
      <c r="J121" s="47"/>
      <c r="K121" s="47"/>
      <c r="L121" s="47"/>
      <c r="M121" s="112"/>
    </row>
    <row r="122" spans="1:13" ht="101.25" customHeight="1">
      <c r="A122" s="72">
        <v>1</v>
      </c>
      <c r="B122" s="73" t="s">
        <v>144</v>
      </c>
      <c r="C122" s="74" t="s">
        <v>145</v>
      </c>
      <c r="D122" s="74" t="s">
        <v>146</v>
      </c>
      <c r="E122" s="142" t="s">
        <v>185</v>
      </c>
      <c r="F122" s="182">
        <v>144000000000000</v>
      </c>
      <c r="G122" s="74" t="s">
        <v>14</v>
      </c>
      <c r="H122" s="74">
        <v>40</v>
      </c>
      <c r="I122" s="74"/>
      <c r="J122" s="203">
        <v>10000</v>
      </c>
      <c r="K122" s="75">
        <v>18900</v>
      </c>
      <c r="L122" s="117">
        <v>0</v>
      </c>
      <c r="M122" s="108">
        <f>J122+K122+L122</f>
        <v>28900</v>
      </c>
    </row>
    <row r="123" spans="1:13" ht="27" thickBot="1">
      <c r="A123" s="147" t="s">
        <v>82</v>
      </c>
      <c r="B123" s="148"/>
      <c r="C123" s="148"/>
      <c r="D123" s="150"/>
      <c r="E123" s="149"/>
      <c r="F123" s="150"/>
      <c r="G123" s="150"/>
      <c r="H123" s="150"/>
      <c r="I123" s="150"/>
      <c r="J123" s="42">
        <f>(J122)</f>
        <v>10000</v>
      </c>
      <c r="K123" s="42">
        <f>K122</f>
        <v>18900</v>
      </c>
      <c r="L123" s="43">
        <v>0</v>
      </c>
      <c r="M123" s="175">
        <f>M122</f>
        <v>28900</v>
      </c>
    </row>
    <row r="124" spans="1:13" ht="15.75" thickBot="1">
      <c r="A124" s="55" t="s">
        <v>331</v>
      </c>
      <c r="B124" s="56"/>
      <c r="C124" s="56"/>
      <c r="D124" s="57"/>
      <c r="E124" s="111"/>
      <c r="F124" s="57"/>
      <c r="G124" s="57"/>
      <c r="H124" s="57"/>
      <c r="I124" s="57"/>
      <c r="J124" s="47"/>
      <c r="K124" s="47"/>
      <c r="L124" s="47"/>
      <c r="M124" s="112"/>
    </row>
    <row r="125" spans="1:13" ht="106.5" customHeight="1">
      <c r="A125" s="84">
        <v>1</v>
      </c>
      <c r="B125" s="76" t="s">
        <v>147</v>
      </c>
      <c r="C125" s="77" t="s">
        <v>148</v>
      </c>
      <c r="D125" s="77" t="s">
        <v>136</v>
      </c>
      <c r="E125" s="142" t="s">
        <v>0</v>
      </c>
      <c r="F125" s="77">
        <v>13893841</v>
      </c>
      <c r="G125" s="87" t="s">
        <v>14</v>
      </c>
      <c r="H125" s="77">
        <v>30</v>
      </c>
      <c r="I125" s="78"/>
      <c r="J125" s="200">
        <v>12000</v>
      </c>
      <c r="K125" s="52">
        <v>21719</v>
      </c>
      <c r="L125" s="113">
        <v>0</v>
      </c>
      <c r="M125" s="101">
        <f>J125+K125+L125</f>
        <v>33719</v>
      </c>
    </row>
    <row r="126" spans="1:13" ht="27" thickBot="1">
      <c r="A126" s="79" t="s">
        <v>82</v>
      </c>
      <c r="B126" s="80"/>
      <c r="C126" s="80"/>
      <c r="D126" s="81"/>
      <c r="E126" s="149"/>
      <c r="F126" s="81"/>
      <c r="G126" s="81"/>
      <c r="H126" s="81"/>
      <c r="I126" s="81"/>
      <c r="J126" s="82">
        <f>(J125)</f>
        <v>12000</v>
      </c>
      <c r="K126" s="83">
        <f>(K125)</f>
        <v>21719</v>
      </c>
      <c r="L126" s="118">
        <f ca="1">(L126)</f>
        <v>0</v>
      </c>
      <c r="M126" s="119">
        <f>SUM(M125)</f>
        <v>33719</v>
      </c>
    </row>
    <row r="127" spans="1:13" ht="15.75" thickBot="1">
      <c r="A127" s="55" t="s">
        <v>346</v>
      </c>
      <c r="B127" s="56"/>
      <c r="C127" s="56"/>
      <c r="D127" s="57"/>
      <c r="E127" s="111"/>
      <c r="F127" s="57"/>
      <c r="G127" s="56"/>
      <c r="H127" s="57"/>
      <c r="I127" s="57"/>
      <c r="J127" s="47"/>
      <c r="K127" s="85"/>
      <c r="L127" s="85"/>
      <c r="M127" s="112"/>
    </row>
    <row r="128" spans="1:13" ht="90.75" customHeight="1">
      <c r="A128" s="84">
        <v>1</v>
      </c>
      <c r="B128" s="76" t="s">
        <v>332</v>
      </c>
      <c r="C128" s="77" t="s">
        <v>333</v>
      </c>
      <c r="D128" s="77" t="s">
        <v>150</v>
      </c>
      <c r="E128" s="121" t="s">
        <v>238</v>
      </c>
      <c r="F128" s="146" t="s">
        <v>151</v>
      </c>
      <c r="G128" s="87" t="s">
        <v>130</v>
      </c>
      <c r="H128" s="49">
        <v>60</v>
      </c>
      <c r="I128" s="61"/>
      <c r="J128" s="200">
        <v>60000</v>
      </c>
      <c r="K128" s="52">
        <v>0</v>
      </c>
      <c r="L128" s="113">
        <v>0</v>
      </c>
      <c r="M128" s="97">
        <f>SUM(J128:L128)</f>
        <v>60000</v>
      </c>
    </row>
    <row r="129" spans="1:13" ht="27" thickBot="1">
      <c r="A129" s="151" t="s">
        <v>82</v>
      </c>
      <c r="B129" s="152"/>
      <c r="C129" s="152"/>
      <c r="D129" s="153"/>
      <c r="E129" s="149"/>
      <c r="F129" s="153"/>
      <c r="G129" s="152"/>
      <c r="H129" s="153"/>
      <c r="I129" s="153"/>
      <c r="J129" s="161">
        <v>60000</v>
      </c>
      <c r="K129" s="161">
        <f>(K128)</f>
        <v>0</v>
      </c>
      <c r="L129" s="162">
        <f>(L128)</f>
        <v>0</v>
      </c>
      <c r="M129" s="174">
        <f>M128</f>
        <v>60000</v>
      </c>
    </row>
    <row r="130" spans="1:13" ht="15.75" thickBot="1">
      <c r="A130" s="44" t="s">
        <v>345</v>
      </c>
      <c r="B130" s="45"/>
      <c r="C130" s="45"/>
      <c r="D130" s="46"/>
      <c r="E130" s="111"/>
      <c r="F130" s="46"/>
      <c r="G130" s="45"/>
      <c r="H130" s="46"/>
      <c r="I130" s="46"/>
      <c r="J130" s="46"/>
      <c r="K130" s="46"/>
      <c r="L130" s="46"/>
      <c r="M130" s="112"/>
    </row>
    <row r="131" spans="1:13" ht="90" customHeight="1">
      <c r="A131" s="84">
        <v>1</v>
      </c>
      <c r="B131" s="86" t="s">
        <v>345</v>
      </c>
      <c r="C131" s="77" t="s">
        <v>152</v>
      </c>
      <c r="D131" s="77" t="s">
        <v>153</v>
      </c>
      <c r="E131" s="121" t="s">
        <v>240</v>
      </c>
      <c r="F131" s="77">
        <v>2910758</v>
      </c>
      <c r="G131" s="87" t="s">
        <v>14</v>
      </c>
      <c r="H131" s="77">
        <v>14</v>
      </c>
      <c r="I131" s="77"/>
      <c r="J131" s="200">
        <v>813</v>
      </c>
      <c r="K131" s="52">
        <v>901</v>
      </c>
      <c r="L131" s="113">
        <v>0</v>
      </c>
      <c r="M131" s="97">
        <f>SUM(J131:L131)</f>
        <v>1714</v>
      </c>
    </row>
    <row r="132" spans="1:13" ht="95.25" customHeight="1">
      <c r="A132" s="88">
        <v>2</v>
      </c>
      <c r="B132" s="89" t="s">
        <v>345</v>
      </c>
      <c r="C132" s="18" t="s">
        <v>154</v>
      </c>
      <c r="D132" s="18" t="s">
        <v>155</v>
      </c>
      <c r="E132" s="121" t="s">
        <v>181</v>
      </c>
      <c r="F132" s="18">
        <v>90640063</v>
      </c>
      <c r="G132" s="90" t="s">
        <v>14</v>
      </c>
      <c r="H132" s="18">
        <v>8</v>
      </c>
      <c r="I132" s="18"/>
      <c r="J132" s="195">
        <v>2596</v>
      </c>
      <c r="K132" s="14">
        <v>6247</v>
      </c>
      <c r="L132" s="96">
        <v>0</v>
      </c>
      <c r="M132" s="97">
        <f t="shared" ref="M132:M141" si="6">J132+K132+L132</f>
        <v>8843</v>
      </c>
    </row>
    <row r="133" spans="1:13" ht="76.5" customHeight="1">
      <c r="A133" s="88">
        <v>3</v>
      </c>
      <c r="B133" s="89" t="s">
        <v>345</v>
      </c>
      <c r="C133" s="18" t="s">
        <v>156</v>
      </c>
      <c r="D133" s="18" t="s">
        <v>157</v>
      </c>
      <c r="E133" s="121" t="s">
        <v>182</v>
      </c>
      <c r="F133" s="18">
        <v>1277938</v>
      </c>
      <c r="G133" s="90" t="s">
        <v>14</v>
      </c>
      <c r="H133" s="18">
        <v>39</v>
      </c>
      <c r="I133" s="18"/>
      <c r="J133" s="195">
        <v>10599</v>
      </c>
      <c r="K133" s="14">
        <v>28425</v>
      </c>
      <c r="L133" s="96">
        <v>0</v>
      </c>
      <c r="M133" s="97">
        <f t="shared" si="6"/>
        <v>39024</v>
      </c>
    </row>
    <row r="134" spans="1:13" ht="98.25" customHeight="1">
      <c r="A134" s="88">
        <v>4</v>
      </c>
      <c r="B134" s="89" t="s">
        <v>345</v>
      </c>
      <c r="C134" s="18" t="s">
        <v>158</v>
      </c>
      <c r="D134" s="18" t="s">
        <v>159</v>
      </c>
      <c r="E134" s="121" t="s">
        <v>183</v>
      </c>
      <c r="F134" s="18">
        <v>612719</v>
      </c>
      <c r="G134" s="90" t="s">
        <v>14</v>
      </c>
      <c r="H134" s="18">
        <v>31</v>
      </c>
      <c r="I134" s="18"/>
      <c r="J134" s="195">
        <v>13570</v>
      </c>
      <c r="K134" s="14">
        <v>41881</v>
      </c>
      <c r="L134" s="96">
        <v>0</v>
      </c>
      <c r="M134" s="97">
        <f t="shared" si="6"/>
        <v>55451</v>
      </c>
    </row>
    <row r="135" spans="1:13" ht="93.75" customHeight="1">
      <c r="A135" s="88">
        <v>5</v>
      </c>
      <c r="B135" s="89" t="s">
        <v>345</v>
      </c>
      <c r="C135" s="18" t="s">
        <v>160</v>
      </c>
      <c r="D135" s="18" t="s">
        <v>161</v>
      </c>
      <c r="E135" s="121" t="s">
        <v>186</v>
      </c>
      <c r="F135" s="18">
        <v>20055835</v>
      </c>
      <c r="G135" s="90" t="s">
        <v>14</v>
      </c>
      <c r="H135" s="18">
        <v>15</v>
      </c>
      <c r="I135" s="18"/>
      <c r="J135" s="195">
        <v>19877</v>
      </c>
      <c r="K135" s="14">
        <v>57887</v>
      </c>
      <c r="L135" s="96">
        <v>0</v>
      </c>
      <c r="M135" s="97">
        <f t="shared" si="6"/>
        <v>77764</v>
      </c>
    </row>
    <row r="136" spans="1:13" ht="96" customHeight="1">
      <c r="A136" s="88">
        <v>6</v>
      </c>
      <c r="B136" s="89" t="s">
        <v>345</v>
      </c>
      <c r="C136" s="18" t="s">
        <v>108</v>
      </c>
      <c r="D136" s="18" t="s">
        <v>162</v>
      </c>
      <c r="E136" s="121" t="s">
        <v>220</v>
      </c>
      <c r="F136" s="18">
        <v>96911117</v>
      </c>
      <c r="G136" s="90" t="s">
        <v>14</v>
      </c>
      <c r="H136" s="9">
        <v>6</v>
      </c>
      <c r="I136" s="9"/>
      <c r="J136" s="195">
        <v>643</v>
      </c>
      <c r="K136" s="14">
        <v>686</v>
      </c>
      <c r="L136" s="96">
        <v>0</v>
      </c>
      <c r="M136" s="97">
        <f t="shared" si="6"/>
        <v>1329</v>
      </c>
    </row>
    <row r="137" spans="1:13" ht="93" customHeight="1">
      <c r="A137" s="88">
        <v>7</v>
      </c>
      <c r="B137" s="89" t="s">
        <v>345</v>
      </c>
      <c r="C137" s="18" t="s">
        <v>163</v>
      </c>
      <c r="D137" s="18" t="s">
        <v>164</v>
      </c>
      <c r="E137" s="121" t="s">
        <v>221</v>
      </c>
      <c r="F137" s="18">
        <v>96220091</v>
      </c>
      <c r="G137" s="90" t="s">
        <v>14</v>
      </c>
      <c r="H137" s="9">
        <v>6</v>
      </c>
      <c r="I137" s="9"/>
      <c r="J137" s="195">
        <v>66</v>
      </c>
      <c r="K137" s="14">
        <v>189</v>
      </c>
      <c r="L137" s="96">
        <v>0</v>
      </c>
      <c r="M137" s="97">
        <f t="shared" si="6"/>
        <v>255</v>
      </c>
    </row>
    <row r="138" spans="1:13" ht="102" customHeight="1">
      <c r="A138" s="88">
        <v>8</v>
      </c>
      <c r="B138" s="89" t="s">
        <v>345</v>
      </c>
      <c r="C138" s="18" t="s">
        <v>163</v>
      </c>
      <c r="D138" s="18" t="s">
        <v>334</v>
      </c>
      <c r="E138" s="121" t="s">
        <v>222</v>
      </c>
      <c r="F138" s="18">
        <v>96722865</v>
      </c>
      <c r="G138" s="90" t="s">
        <v>14</v>
      </c>
      <c r="H138" s="9">
        <v>6</v>
      </c>
      <c r="I138" s="9"/>
      <c r="J138" s="195">
        <v>204</v>
      </c>
      <c r="K138" s="14">
        <v>682</v>
      </c>
      <c r="L138" s="96">
        <v>0</v>
      </c>
      <c r="M138" s="97">
        <f t="shared" si="6"/>
        <v>886</v>
      </c>
    </row>
    <row r="139" spans="1:13" ht="89.25" customHeight="1">
      <c r="A139" s="88">
        <v>9</v>
      </c>
      <c r="B139" s="89" t="s">
        <v>345</v>
      </c>
      <c r="C139" s="18" t="s">
        <v>163</v>
      </c>
      <c r="D139" s="18" t="s">
        <v>335</v>
      </c>
      <c r="E139" s="121" t="s">
        <v>223</v>
      </c>
      <c r="F139" s="18">
        <v>96722855</v>
      </c>
      <c r="G139" s="90" t="s">
        <v>14</v>
      </c>
      <c r="H139" s="9">
        <v>6</v>
      </c>
      <c r="I139" s="9"/>
      <c r="J139" s="195">
        <v>114</v>
      </c>
      <c r="K139" s="14">
        <v>347</v>
      </c>
      <c r="L139" s="96">
        <v>0</v>
      </c>
      <c r="M139" s="120">
        <f t="shared" si="6"/>
        <v>461</v>
      </c>
    </row>
    <row r="140" spans="1:13" ht="107.25" customHeight="1">
      <c r="A140" s="88">
        <v>10</v>
      </c>
      <c r="B140" s="89" t="s">
        <v>345</v>
      </c>
      <c r="C140" s="18" t="s">
        <v>163</v>
      </c>
      <c r="D140" s="18" t="s">
        <v>165</v>
      </c>
      <c r="E140" s="121" t="s">
        <v>224</v>
      </c>
      <c r="F140" s="18">
        <v>96579311</v>
      </c>
      <c r="G140" s="90" t="s">
        <v>14</v>
      </c>
      <c r="H140" s="9">
        <v>6</v>
      </c>
      <c r="I140" s="9"/>
      <c r="J140" s="195">
        <v>307</v>
      </c>
      <c r="K140" s="14">
        <v>924</v>
      </c>
      <c r="L140" s="96">
        <v>0</v>
      </c>
      <c r="M140" s="97">
        <f t="shared" si="6"/>
        <v>1231</v>
      </c>
    </row>
    <row r="141" spans="1:13" ht="93.75" customHeight="1">
      <c r="A141" s="88">
        <v>11</v>
      </c>
      <c r="B141" s="89" t="s">
        <v>345</v>
      </c>
      <c r="C141" s="18" t="s">
        <v>163</v>
      </c>
      <c r="D141" s="18" t="s">
        <v>166</v>
      </c>
      <c r="E141" s="121" t="s">
        <v>225</v>
      </c>
      <c r="F141" s="18">
        <v>96579298</v>
      </c>
      <c r="G141" s="90" t="s">
        <v>14</v>
      </c>
      <c r="H141" s="9">
        <v>6</v>
      </c>
      <c r="I141" s="9"/>
      <c r="J141" s="195">
        <v>90</v>
      </c>
      <c r="K141" s="14">
        <v>260</v>
      </c>
      <c r="L141" s="96">
        <v>0</v>
      </c>
      <c r="M141" s="97">
        <f t="shared" si="6"/>
        <v>350</v>
      </c>
    </row>
    <row r="142" spans="1:13" ht="95.25" customHeight="1">
      <c r="A142" s="88">
        <v>12</v>
      </c>
      <c r="B142" s="89" t="s">
        <v>345</v>
      </c>
      <c r="C142" s="18" t="s">
        <v>167</v>
      </c>
      <c r="D142" s="18" t="s">
        <v>168</v>
      </c>
      <c r="E142" s="121" t="s">
        <v>230</v>
      </c>
      <c r="F142" s="18">
        <v>72418407</v>
      </c>
      <c r="G142" s="90" t="s">
        <v>14</v>
      </c>
      <c r="H142" s="9">
        <v>10</v>
      </c>
      <c r="I142" s="9"/>
      <c r="J142" s="195">
        <v>322</v>
      </c>
      <c r="K142" s="14">
        <v>838</v>
      </c>
      <c r="L142" s="96">
        <v>0</v>
      </c>
      <c r="M142" s="97">
        <f>J142+K142</f>
        <v>1160</v>
      </c>
    </row>
    <row r="143" spans="1:13" ht="89.25" customHeight="1">
      <c r="A143" s="88">
        <v>13</v>
      </c>
      <c r="B143" s="89" t="s">
        <v>345</v>
      </c>
      <c r="C143" s="18" t="s">
        <v>163</v>
      </c>
      <c r="D143" s="18" t="s">
        <v>169</v>
      </c>
      <c r="E143" s="121" t="s">
        <v>231</v>
      </c>
      <c r="F143" s="18">
        <v>96177565</v>
      </c>
      <c r="G143" s="90" t="s">
        <v>14</v>
      </c>
      <c r="H143" s="9">
        <v>10</v>
      </c>
      <c r="I143" s="9"/>
      <c r="J143" s="195">
        <v>159</v>
      </c>
      <c r="K143" s="14">
        <v>75</v>
      </c>
      <c r="L143" s="96">
        <v>0</v>
      </c>
      <c r="M143" s="97">
        <f>SUM(J143:L143)</f>
        <v>234</v>
      </c>
    </row>
    <row r="144" spans="1:13" ht="89.25" customHeight="1">
      <c r="A144" s="88">
        <v>14</v>
      </c>
      <c r="B144" s="89" t="s">
        <v>345</v>
      </c>
      <c r="C144" s="18" t="s">
        <v>170</v>
      </c>
      <c r="D144" s="18" t="s">
        <v>171</v>
      </c>
      <c r="E144" s="121" t="s">
        <v>232</v>
      </c>
      <c r="F144" s="18">
        <v>97003874</v>
      </c>
      <c r="G144" s="90" t="s">
        <v>14</v>
      </c>
      <c r="H144" s="9">
        <v>4</v>
      </c>
      <c r="I144" s="9"/>
      <c r="J144" s="195">
        <v>127</v>
      </c>
      <c r="K144" s="14">
        <v>292</v>
      </c>
      <c r="L144" s="96">
        <v>0</v>
      </c>
      <c r="M144" s="97">
        <f>SUM(J144:L144)</f>
        <v>419</v>
      </c>
    </row>
    <row r="145" spans="1:13" ht="87.75" customHeight="1">
      <c r="A145" s="88">
        <v>15</v>
      </c>
      <c r="B145" s="89" t="s">
        <v>345</v>
      </c>
      <c r="C145" s="18" t="s">
        <v>163</v>
      </c>
      <c r="D145" s="18" t="s">
        <v>172</v>
      </c>
      <c r="E145" s="121" t="s">
        <v>234</v>
      </c>
      <c r="F145" s="18">
        <v>96579329</v>
      </c>
      <c r="G145" s="90" t="s">
        <v>14</v>
      </c>
      <c r="H145" s="9">
        <v>6</v>
      </c>
      <c r="I145" s="9"/>
      <c r="J145" s="195">
        <v>207</v>
      </c>
      <c r="K145" s="14">
        <v>512</v>
      </c>
      <c r="L145" s="96">
        <v>0</v>
      </c>
      <c r="M145" s="97">
        <f>SUM(J145:L145)</f>
        <v>719</v>
      </c>
    </row>
    <row r="146" spans="1:13" ht="85.5" customHeight="1">
      <c r="A146" s="88">
        <v>16</v>
      </c>
      <c r="B146" s="89" t="s">
        <v>345</v>
      </c>
      <c r="C146" s="18" t="s">
        <v>173</v>
      </c>
      <c r="D146" s="18" t="s">
        <v>171</v>
      </c>
      <c r="E146" s="121" t="s">
        <v>184</v>
      </c>
      <c r="F146" s="18">
        <v>13789069</v>
      </c>
      <c r="G146" s="91" t="s">
        <v>174</v>
      </c>
      <c r="H146" s="18">
        <v>42</v>
      </c>
      <c r="I146" s="18"/>
      <c r="J146" s="195">
        <v>31311</v>
      </c>
      <c r="K146" s="14">
        <v>70871</v>
      </c>
      <c r="L146" s="96">
        <v>0</v>
      </c>
      <c r="M146" s="97">
        <f>SUM(J146:L146)</f>
        <v>102182</v>
      </c>
    </row>
    <row r="147" spans="1:13" ht="82.5" customHeight="1">
      <c r="A147" s="88">
        <v>17</v>
      </c>
      <c r="B147" s="89" t="s">
        <v>345</v>
      </c>
      <c r="C147" s="18" t="s">
        <v>163</v>
      </c>
      <c r="D147" s="18" t="s">
        <v>175</v>
      </c>
      <c r="E147" s="121" t="s">
        <v>187</v>
      </c>
      <c r="F147" s="121" t="s">
        <v>339</v>
      </c>
      <c r="G147" s="90" t="s">
        <v>176</v>
      </c>
      <c r="H147" s="9">
        <v>10</v>
      </c>
      <c r="I147" s="9"/>
      <c r="J147" s="195">
        <v>11404</v>
      </c>
      <c r="K147" s="14">
        <v>0</v>
      </c>
      <c r="L147" s="96">
        <v>0</v>
      </c>
      <c r="M147" s="97">
        <f>J147+K147+L147</f>
        <v>11404</v>
      </c>
    </row>
    <row r="148" spans="1:13" ht="101.25" customHeight="1">
      <c r="A148" s="179">
        <v>18</v>
      </c>
      <c r="B148" s="89" t="s">
        <v>345</v>
      </c>
      <c r="C148" s="18" t="s">
        <v>167</v>
      </c>
      <c r="D148" s="18" t="s">
        <v>177</v>
      </c>
      <c r="E148" s="121" t="s">
        <v>246</v>
      </c>
      <c r="F148" s="121">
        <v>4250006733</v>
      </c>
      <c r="G148" s="90" t="s">
        <v>178</v>
      </c>
      <c r="H148" s="9">
        <v>120</v>
      </c>
      <c r="I148" s="38"/>
      <c r="J148" s="195">
        <v>77192</v>
      </c>
      <c r="K148" s="14">
        <v>44383</v>
      </c>
      <c r="L148" s="96">
        <v>269867</v>
      </c>
      <c r="M148" s="97">
        <f>J148+K148+L148</f>
        <v>391442</v>
      </c>
    </row>
    <row r="149" spans="1:13" ht="87.75" customHeight="1" thickBot="1">
      <c r="A149" s="180">
        <v>19</v>
      </c>
      <c r="B149" s="129" t="s">
        <v>345</v>
      </c>
      <c r="C149" s="38" t="s">
        <v>254</v>
      </c>
      <c r="D149" s="38" t="s">
        <v>255</v>
      </c>
      <c r="E149" s="121" t="s">
        <v>256</v>
      </c>
      <c r="F149" s="38">
        <v>82865294</v>
      </c>
      <c r="G149" s="41" t="s">
        <v>75</v>
      </c>
      <c r="H149" s="38">
        <v>12</v>
      </c>
      <c r="I149" s="40"/>
      <c r="J149" s="198">
        <v>15</v>
      </c>
      <c r="K149" s="40">
        <v>0</v>
      </c>
      <c r="L149" s="110">
        <v>0</v>
      </c>
      <c r="M149" s="97">
        <f>SUM(J149:L149)</f>
        <v>15</v>
      </c>
    </row>
    <row r="150" spans="1:13" ht="82.5" customHeight="1" thickBot="1">
      <c r="A150" s="181">
        <v>20</v>
      </c>
      <c r="B150" s="128" t="s">
        <v>345</v>
      </c>
      <c r="C150" s="41" t="s">
        <v>179</v>
      </c>
      <c r="D150" s="41" t="s">
        <v>180</v>
      </c>
      <c r="E150" s="121" t="s">
        <v>257</v>
      </c>
      <c r="F150" s="41">
        <v>82449810</v>
      </c>
      <c r="G150" s="41" t="s">
        <v>75</v>
      </c>
      <c r="H150" s="41">
        <v>12</v>
      </c>
      <c r="I150" s="125"/>
      <c r="J150" s="198">
        <v>151</v>
      </c>
      <c r="K150" s="125">
        <v>29</v>
      </c>
      <c r="L150" s="126">
        <v>0</v>
      </c>
      <c r="M150" s="127">
        <f>SUM(J150:L150)</f>
        <v>180</v>
      </c>
    </row>
    <row r="151" spans="1:13" ht="35.25" customHeight="1" thickBot="1">
      <c r="A151" s="156"/>
      <c r="B151" s="157"/>
      <c r="C151" s="157"/>
      <c r="D151" s="157"/>
      <c r="E151" s="157"/>
      <c r="F151" s="157"/>
      <c r="G151" s="157"/>
      <c r="H151" s="158"/>
      <c r="I151" s="166"/>
      <c r="J151" s="159">
        <f>(SUM(J131:J150))</f>
        <v>169767</v>
      </c>
      <c r="K151" s="160">
        <f>SUM(K131:K150)</f>
        <v>255429</v>
      </c>
      <c r="L151" s="160">
        <f>(SUM(L131:L150))</f>
        <v>269867</v>
      </c>
      <c r="M151" s="173">
        <f>SUM(M131:M150)</f>
        <v>695063</v>
      </c>
    </row>
    <row r="152" spans="1:13" ht="44.25" customHeight="1" thickBot="1">
      <c r="A152" s="167"/>
      <c r="B152" s="168"/>
      <c r="C152" s="168"/>
      <c r="D152" s="168"/>
      <c r="E152" s="168"/>
      <c r="F152" s="168"/>
      <c r="G152" s="168"/>
      <c r="H152" s="168"/>
      <c r="I152" s="169"/>
      <c r="J152" s="170"/>
      <c r="K152" s="171"/>
      <c r="L152" s="172" t="s">
        <v>336</v>
      </c>
      <c r="M152" s="178">
        <f>SUM(M70+M105+M110+M114+M117+M120+M123+M126+M129+M151)</f>
        <v>1342676</v>
      </c>
    </row>
    <row r="156" spans="1:13" ht="135">
      <c r="B156" s="189" t="s">
        <v>337</v>
      </c>
      <c r="C156" s="190" t="s">
        <v>341</v>
      </c>
      <c r="D156" s="190" t="s">
        <v>342</v>
      </c>
      <c r="E156" s="190" t="s">
        <v>343</v>
      </c>
      <c r="F156" s="190" t="s">
        <v>344</v>
      </c>
      <c r="G156" s="191" t="s">
        <v>340</v>
      </c>
    </row>
    <row r="157" spans="1:13">
      <c r="B157" s="185" t="s">
        <v>176</v>
      </c>
      <c r="C157" s="186">
        <f t="shared" ref="C157:C164" si="7">SUM(D157:G157)</f>
        <v>11404</v>
      </c>
      <c r="D157" s="187">
        <f>SUM(J147)</f>
        <v>11404</v>
      </c>
      <c r="E157" s="187">
        <f>SUMIF(G8:G151,"B11",L8:L151)</f>
        <v>0</v>
      </c>
      <c r="F157" s="187">
        <f>SUM(I147)</f>
        <v>0</v>
      </c>
      <c r="G157" s="187">
        <f>SUMIF(G8:G151,"B11",I8:I151)</f>
        <v>0</v>
      </c>
    </row>
    <row r="158" spans="1:13">
      <c r="B158" s="185" t="s">
        <v>178</v>
      </c>
      <c r="C158" s="186">
        <f t="shared" si="7"/>
        <v>391442</v>
      </c>
      <c r="D158" s="187">
        <f>SUM(J148)</f>
        <v>77192</v>
      </c>
      <c r="E158" s="187">
        <f>SUM(K148)</f>
        <v>44383</v>
      </c>
      <c r="F158" s="187">
        <f>SUM(L148)</f>
        <v>269867</v>
      </c>
      <c r="G158" s="187">
        <f>SUMIF(G8:G151,"B23",I8:I151)</f>
        <v>0</v>
      </c>
    </row>
    <row r="159" spans="1:13">
      <c r="B159" s="185" t="s">
        <v>75</v>
      </c>
      <c r="C159" s="186">
        <f t="shared" si="7"/>
        <v>149792</v>
      </c>
      <c r="D159" s="187">
        <f>SUM(J64,J71:J72,J82,J85:J96,J100:J103,J108,J116,J149:J150)</f>
        <v>149763</v>
      </c>
      <c r="E159" s="187">
        <v>29</v>
      </c>
      <c r="F159" s="187">
        <v>0</v>
      </c>
      <c r="G159" s="187">
        <f>SUMIF(G8:G151,"C11",I8:I151)</f>
        <v>0</v>
      </c>
    </row>
    <row r="160" spans="1:13">
      <c r="B160" s="185" t="s">
        <v>14</v>
      </c>
      <c r="C160" s="186">
        <f t="shared" si="7"/>
        <v>528484</v>
      </c>
      <c r="D160" s="187">
        <v>129139</v>
      </c>
      <c r="E160" s="187">
        <v>399345</v>
      </c>
      <c r="F160" s="187">
        <v>0</v>
      </c>
      <c r="G160" s="187">
        <f>SUMIF(G8:G151,"C12A",I8:I151)</f>
        <v>0</v>
      </c>
    </row>
    <row r="161" spans="2:7">
      <c r="B161" s="185" t="s">
        <v>130</v>
      </c>
      <c r="C161" s="186">
        <f t="shared" si="7"/>
        <v>157527</v>
      </c>
      <c r="D161" s="187">
        <f>SUM(J109,J119,J128)</f>
        <v>135000</v>
      </c>
      <c r="E161" s="187">
        <v>22527</v>
      </c>
      <c r="F161" s="187">
        <v>0</v>
      </c>
      <c r="G161" s="187">
        <f>SUMIF(G8:G151,"C21",I8:I151)</f>
        <v>0</v>
      </c>
    </row>
    <row r="162" spans="2:7">
      <c r="B162" s="185" t="s">
        <v>174</v>
      </c>
      <c r="C162" s="186">
        <f t="shared" si="7"/>
        <v>102182</v>
      </c>
      <c r="D162" s="187">
        <f>SUM(J146)</f>
        <v>31311</v>
      </c>
      <c r="E162" s="187">
        <f>SUM(K146)</f>
        <v>70871</v>
      </c>
      <c r="F162" s="187">
        <v>0</v>
      </c>
      <c r="G162" s="187">
        <f>SUMIF(G8:G151,"C22A",I8:I151)</f>
        <v>0</v>
      </c>
    </row>
    <row r="163" spans="2:7">
      <c r="B163" s="185" t="s">
        <v>106</v>
      </c>
      <c r="C163" s="186">
        <f t="shared" si="7"/>
        <v>1437</v>
      </c>
      <c r="D163" s="187">
        <f>SUM(J83:J84)</f>
        <v>1437</v>
      </c>
      <c r="E163" s="187">
        <f>SUMIF(G8:G151,"G11",L8:L151)</f>
        <v>0</v>
      </c>
      <c r="F163" s="187">
        <v>0</v>
      </c>
      <c r="G163" s="187">
        <f>SUMIF(G8:G151,"G11",I8:I151)</f>
        <v>0</v>
      </c>
    </row>
    <row r="164" spans="2:7">
      <c r="B164" s="185" t="s">
        <v>124</v>
      </c>
      <c r="C164" s="186">
        <f t="shared" si="7"/>
        <v>408</v>
      </c>
      <c r="D164" s="187">
        <f>SUMIF(G8:G151,"R",K8:K151)</f>
        <v>0</v>
      </c>
      <c r="E164" s="187">
        <f>SUMIF(G8:G151,"R",L8:L151)</f>
        <v>0</v>
      </c>
      <c r="F164" s="187">
        <v>0</v>
      </c>
      <c r="G164" s="187">
        <f>SUM(I97:I99)</f>
        <v>408</v>
      </c>
    </row>
    <row r="165" spans="2:7" ht="30">
      <c r="B165" s="192" t="s">
        <v>338</v>
      </c>
      <c r="C165" s="188">
        <f>SUM(C157:C164)</f>
        <v>1342676</v>
      </c>
      <c r="D165" s="188">
        <f>SUM(D157:D164)</f>
        <v>535246</v>
      </c>
      <c r="E165" s="188">
        <f>SUM(E157:E164)</f>
        <v>537155</v>
      </c>
      <c r="F165" s="188">
        <f>SUM(F157:F164)</f>
        <v>269867</v>
      </c>
      <c r="G165" s="193">
        <f>SUM(G157:G164)</f>
        <v>408</v>
      </c>
    </row>
  </sheetData>
  <autoFilter ref="A2:M152" xr:uid="{26571993-E239-4BFA-9178-94C1B7E8CBD3}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M.Duzik</dc:creator>
  <cp:lastModifiedBy>M.Duzik</cp:lastModifiedBy>
  <cp:lastPrinted>2024-09-09T07:57:24Z</cp:lastPrinted>
  <dcterms:created xsi:type="dcterms:W3CDTF">2023-08-24T09:37:50Z</dcterms:created>
  <dcterms:modified xsi:type="dcterms:W3CDTF">2024-09-26T09:40:20Z</dcterms:modified>
</cp:coreProperties>
</file>