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heckCompatibility="1"/>
  <mc:AlternateContent xmlns:mc="http://schemas.openxmlformats.org/markup-compatibility/2006">
    <mc:Choice Requires="x15">
      <x15ac:absPath xmlns:x15ac="http://schemas.microsoft.com/office/spreadsheetml/2010/11/ac" url="C:\Users\pawel.laga\Documents\2024\270_2024 Zamówienia publiczne\2024.10 Remont lokalu nr 1 w leśniczówce Barłomino\"/>
    </mc:Choice>
  </mc:AlternateContent>
  <xr:revisionPtr revIDLastSave="0" documentId="13_ncr:1_{08D5BD4C-7292-49CD-A918-1422D404BA2A}" xr6:coauthVersionLast="47" xr6:coauthVersionMax="47" xr10:uidLastSave="{00000000-0000-0000-0000-000000000000}"/>
  <bookViews>
    <workbookView xWindow="-120" yWindow="-120" windowWidth="29040" windowHeight="15720" xr2:uid="{C41D1683-262E-4116-82C7-873609107349}"/>
  </bookViews>
  <sheets>
    <sheet name="Kosztorys ofertowy" sheetId="2" r:id="rId1"/>
  </sheets>
  <definedNames>
    <definedName name="_xlnm.Print_Area" localSheetId="0">'Kosztorys ofertowy'!$A$1:$G$166</definedName>
    <definedName name="_xlnm.Print_Titles" localSheetId="0">'Kosztorys ofertowy'!$25:$25</definedName>
  </definedNames>
  <calcPr calcId="191029"/>
</workbook>
</file>

<file path=xl/calcChain.xml><?xml version="1.0" encoding="utf-8"?>
<calcChain xmlns="http://schemas.openxmlformats.org/spreadsheetml/2006/main">
  <c r="C16" i="2" l="1"/>
  <c r="G29" i="2"/>
  <c r="G31" i="2" s="1"/>
  <c r="G30" i="2"/>
  <c r="G33" i="2"/>
  <c r="G39" i="2" s="1"/>
  <c r="G34" i="2"/>
  <c r="G35" i="2"/>
  <c r="G36" i="2"/>
  <c r="G37" i="2"/>
  <c r="G38" i="2"/>
  <c r="G41" i="2"/>
  <c r="G42" i="2"/>
  <c r="G43" i="2"/>
  <c r="G44" i="2"/>
  <c r="G45" i="2"/>
  <c r="G47" i="2"/>
  <c r="G48" i="2"/>
  <c r="G49" i="2"/>
  <c r="G50" i="2"/>
  <c r="G51" i="2"/>
  <c r="G52" i="2"/>
  <c r="G53" i="2"/>
  <c r="G54" i="2"/>
  <c r="G55" i="2"/>
  <c r="G56" i="2"/>
  <c r="G57" i="2"/>
  <c r="G58" i="2"/>
  <c r="G60" i="2"/>
  <c r="G61" i="2"/>
  <c r="G62" i="2"/>
  <c r="G63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2" i="2"/>
  <c r="G83" i="2"/>
  <c r="G84" i="2"/>
  <c r="G85" i="2"/>
  <c r="G86" i="2"/>
  <c r="G88" i="2"/>
  <c r="G89" i="2"/>
  <c r="G90" i="2"/>
  <c r="G91" i="2"/>
  <c r="G92" i="2"/>
  <c r="G93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2" i="2"/>
  <c r="G113" i="2"/>
  <c r="G114" i="2"/>
  <c r="G129" i="2" s="1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31" i="2"/>
  <c r="G132" i="2"/>
  <c r="G133" i="2"/>
  <c r="G134" i="2"/>
  <c r="G136" i="2"/>
  <c r="G137" i="2"/>
  <c r="G138" i="2"/>
  <c r="G139" i="2"/>
  <c r="G140" i="2"/>
  <c r="G144" i="2"/>
  <c r="G145" i="2"/>
  <c r="G162" i="2" s="1"/>
  <c r="G147" i="2"/>
  <c r="G148" i="2"/>
  <c r="G149" i="2"/>
  <c r="G150" i="2"/>
  <c r="G151" i="2"/>
  <c r="G152" i="2"/>
  <c r="G153" i="2"/>
  <c r="G154" i="2"/>
  <c r="G156" i="2"/>
  <c r="G157" i="2"/>
  <c r="G158" i="2"/>
  <c r="G159" i="2"/>
  <c r="G160" i="2"/>
  <c r="G161" i="2"/>
  <c r="G141" i="2" l="1"/>
  <c r="G164" i="2" s="1"/>
  <c r="G165" i="2" l="1"/>
  <c r="C20" i="2" s="1"/>
  <c r="C19" i="2"/>
  <c r="G166" i="2"/>
  <c r="C21" i="2" s="1"/>
</calcChain>
</file>

<file path=xl/sharedStrings.xml><?xml version="1.0" encoding="utf-8"?>
<sst xmlns="http://schemas.openxmlformats.org/spreadsheetml/2006/main" count="490" uniqueCount="372">
  <si>
    <r>
      <rPr>
        <sz val="10"/>
        <color indexed="63"/>
        <rFont val="Arial"/>
        <family val="2"/>
      </rPr>
      <t>ZAKRES ROBÓT:</t>
    </r>
  </si>
  <si>
    <r>
      <rPr>
        <sz val="10"/>
        <color indexed="63"/>
        <rFont val="Arial"/>
        <family val="2"/>
      </rPr>
      <t>Remont lokalu mieszkalnego nr 1 w budynku jednorodzinnym z dwoma lokalami mieszkalnymi</t>
    </r>
  </si>
  <si>
    <r>
      <rPr>
        <sz val="10"/>
        <color indexed="63"/>
        <rFont val="Arial"/>
        <family val="2"/>
      </rPr>
      <t>Nadleśnictwo Strzebielno z siedzibą w Luzinie</t>
    </r>
  </si>
  <si>
    <r>
      <rPr>
        <sz val="10"/>
        <color indexed="63"/>
        <rFont val="Arial"/>
        <family val="2"/>
      </rPr>
      <t>KOSZTORYSANT:</t>
    </r>
  </si>
  <si>
    <t>Lp.</t>
  </si>
  <si>
    <t>j.m.</t>
  </si>
  <si>
    <t>1</t>
  </si>
  <si>
    <t>PRACE WEWNĄTRZ BUDYNKU</t>
  </si>
  <si>
    <t>1.1</t>
  </si>
  <si>
    <t>Prace przygotowawcze</t>
  </si>
  <si>
    <t>1
d.1.1</t>
  </si>
  <si>
    <t>r-g</t>
  </si>
  <si>
    <t>2
d.1.1</t>
  </si>
  <si>
    <t>KNR-W 4-01 1216-01</t>
  </si>
  <si>
    <t>m2</t>
  </si>
  <si>
    <t>KNR AT-48 0102-05</t>
  </si>
  <si>
    <t>1.2</t>
  </si>
  <si>
    <t>Zabudowa poddasza</t>
  </si>
  <si>
    <t>4
d.1.2</t>
  </si>
  <si>
    <t>KNR 19-01 1020-06</t>
  </si>
  <si>
    <t>5
d.1.2</t>
  </si>
  <si>
    <t>KNR-W 2-02 1036-01
kalk. własna</t>
  </si>
  <si>
    <t>Demontaż rusztu pod boazerię</t>
  </si>
  <si>
    <t>6
d.1.2</t>
  </si>
  <si>
    <t>KNR 9-12 0301-07</t>
  </si>
  <si>
    <t>7
d.1.2</t>
  </si>
  <si>
    <t>KNR AT-27 0509-02</t>
  </si>
  <si>
    <t>8
d.1.2</t>
  </si>
  <si>
    <t>KNR AT-43 0202-01</t>
  </si>
  <si>
    <t>KNR AT-43 0203-01</t>
  </si>
  <si>
    <t>1.3</t>
  </si>
  <si>
    <t>Stolarka drzwiowa</t>
  </si>
  <si>
    <t>10
d.1.3</t>
  </si>
  <si>
    <t>KNR-W 2-02 1022-01
kalk. własna</t>
  </si>
  <si>
    <t>11
d.1.3</t>
  </si>
  <si>
    <t>KNR-W 4-01 0353-05</t>
  </si>
  <si>
    <t>12
d.1.3</t>
  </si>
  <si>
    <t>1.4</t>
  </si>
  <si>
    <t>Posadzka</t>
  </si>
  <si>
    <t>14
d.1.4</t>
  </si>
  <si>
    <t>KNR-W 4-01 0812-05</t>
  </si>
  <si>
    <t>15
d.1.4</t>
  </si>
  <si>
    <t>KNR AT-23 0101-01</t>
  </si>
  <si>
    <t>Przygotowanie podłoża pod wykonanie okładzin podłogowych - oczyszczenie i zmycie podłoża</t>
  </si>
  <si>
    <t>16
d.1.4</t>
  </si>
  <si>
    <t>KNR AT-23 0101-02</t>
  </si>
  <si>
    <t>Przygotowanie podłoża pod wykonanie okładzin podłogowych - jednokrotne gruntowanie podłoża pod kleje cementowe</t>
  </si>
  <si>
    <t>17
d.1.4</t>
  </si>
  <si>
    <t>KNR K-04 0602-01</t>
  </si>
  <si>
    <t>18
d.1.4</t>
  </si>
  <si>
    <t>KNR K-04 0602-03</t>
  </si>
  <si>
    <t>m</t>
  </si>
  <si>
    <t>19
d.1.4</t>
  </si>
  <si>
    <t>KNR K-04 0602-05</t>
  </si>
  <si>
    <t>20
d.1.4</t>
  </si>
  <si>
    <t>KNR K-32 0201-05</t>
  </si>
  <si>
    <t>Wyrównanie podłoża przy średniej głębokości ubytków do 5mm pod okładziny posadzek</t>
  </si>
  <si>
    <t>21
d.1.4</t>
  </si>
  <si>
    <t>22
d.1.4</t>
  </si>
  <si>
    <t>ZKNR C-2 0614-04</t>
  </si>
  <si>
    <t>23
d.1.4</t>
  </si>
  <si>
    <t>ZKNR C-2 0616-01</t>
  </si>
  <si>
    <t>ZKNR C-2 0615-07</t>
  </si>
  <si>
    <t>Wymiana i uzupełnienie cokołów posadzek drewnianych</t>
  </si>
  <si>
    <t>1.5</t>
  </si>
  <si>
    <t>Schody</t>
  </si>
  <si>
    <t>25
d.1.5</t>
  </si>
  <si>
    <t>ZKNR C-2 0614-03</t>
  </si>
  <si>
    <t>26
d.1.5</t>
  </si>
  <si>
    <t>1.6</t>
  </si>
  <si>
    <t>Ściany</t>
  </si>
  <si>
    <t>27
d.1.6</t>
  </si>
  <si>
    <t>KNR-W 4-01 0821-08</t>
  </si>
  <si>
    <t>28
d.1.6</t>
  </si>
  <si>
    <t>KNR K-04 0602-02</t>
  </si>
  <si>
    <t>29
d.1.6</t>
  </si>
  <si>
    <t>KNR K-04 0602-04</t>
  </si>
  <si>
    <t>30
d.1.6</t>
  </si>
  <si>
    <t>KNR AT-22 0101-01</t>
  </si>
  <si>
    <t>KNR AT-22 0101-02</t>
  </si>
  <si>
    <t>KNR AT-40 0106-02</t>
  </si>
  <si>
    <t>KNR K-04 0305-01</t>
  </si>
  <si>
    <t>KNR K-04 0201-08</t>
  </si>
  <si>
    <t>1.7</t>
  </si>
  <si>
    <t>Sufit</t>
  </si>
  <si>
    <t>KNR K-04 0305-04</t>
  </si>
  <si>
    <t>KNR K-04 0201-02</t>
  </si>
  <si>
    <t>1.8</t>
  </si>
  <si>
    <t>Instalacje elektryczne</t>
  </si>
  <si>
    <t>kpl.</t>
  </si>
  <si>
    <t>KNNR 9 0402-07</t>
  </si>
  <si>
    <t>Demontaż gniazd instalacyjnych wtykowych uszczelnionych 3 biegunowych</t>
  </si>
  <si>
    <t>szt.</t>
  </si>
  <si>
    <t>KNNR 9 0401-01</t>
  </si>
  <si>
    <t>Wymiana podtynkowego wyłącznika, przełącznika jednobiegunowego, przycisku</t>
  </si>
  <si>
    <t>KNNR 5 0501-03</t>
  </si>
  <si>
    <t>Oprawy oświetleniowe zawieszane</t>
  </si>
  <si>
    <t>46
d.1.8</t>
  </si>
  <si>
    <t>KNNR 5 0308-06</t>
  </si>
  <si>
    <t>Gniazda instalacyjne wtyczkowe ze stykiem ochronnym bryzgoszczelne 3-biegunowe przykręcane o obciążalności do 16 A i przekroju przewodów do 2.5 mm2</t>
  </si>
  <si>
    <t>47
d.1.8</t>
  </si>
  <si>
    <t>KNNR 5 1301-02</t>
  </si>
  <si>
    <t>Sprawdzenie i pomiar 3-fazowego obwodu elektrycznego niskiego napięcia</t>
  </si>
  <si>
    <t>pomiar</t>
  </si>
  <si>
    <t>1.9</t>
  </si>
  <si>
    <t>Wyposażenie łazienki</t>
  </si>
  <si>
    <t>KNR 4-02 0132-01</t>
  </si>
  <si>
    <t>KNR 4-02 0235-06</t>
  </si>
  <si>
    <t>KNR 4-02 0132-02</t>
  </si>
  <si>
    <t>51
d.1.9</t>
  </si>
  <si>
    <t>KNR 4-02 0235-07</t>
  </si>
  <si>
    <t>52
d.1.9</t>
  </si>
  <si>
    <t>KNR 4-02 0135-01</t>
  </si>
  <si>
    <t>53
d.1.9</t>
  </si>
  <si>
    <t>KNR-W 2-15 0232-02
kalk. własna</t>
  </si>
  <si>
    <t>54
d.1.9</t>
  </si>
  <si>
    <t>KNR 4-02 0235-08</t>
  </si>
  <si>
    <t>55
d.1.9</t>
  </si>
  <si>
    <t>56
d.1.9</t>
  </si>
  <si>
    <t>57
d.1.9</t>
  </si>
  <si>
    <t>58
d.1.9</t>
  </si>
  <si>
    <t>KNR-W 2-15 0137-05</t>
  </si>
  <si>
    <t>59
d.1.9</t>
  </si>
  <si>
    <t>60
d.1.9</t>
  </si>
  <si>
    <t>KNR-W 2-15 0137-09</t>
  </si>
  <si>
    <t>61
d.1.9</t>
  </si>
  <si>
    <t>mb</t>
  </si>
  <si>
    <t>1.10</t>
  </si>
  <si>
    <t>Wyposażenie kuchni</t>
  </si>
  <si>
    <t>kpl</t>
  </si>
  <si>
    <t>66
d.1.10</t>
  </si>
  <si>
    <t>67
d.1.10</t>
  </si>
  <si>
    <t>68
d.1.10</t>
  </si>
  <si>
    <t>69
d.1.10</t>
  </si>
  <si>
    <t>1.11</t>
  </si>
  <si>
    <t>Prace porządkowe</t>
  </si>
  <si>
    <t>Wyniesienie materiałów z rozbiórki</t>
  </si>
  <si>
    <t>Wywóz i utylizacja materiałów z rozbiórki - kontener 15 m3</t>
  </si>
  <si>
    <t>KNR-W 4-01 1215-08</t>
  </si>
  <si>
    <t>Mycie posadzek</t>
  </si>
  <si>
    <t>KNR-W 4-01 1215-05</t>
  </si>
  <si>
    <t>Mycie po robotach malarskich okien</t>
  </si>
  <si>
    <t>2</t>
  </si>
  <si>
    <t>PRACE NA ZEWNĄTRZ BUDYNKU</t>
  </si>
  <si>
    <t>2.1</t>
  </si>
  <si>
    <t>Usunięcie krzewu pnącego</t>
  </si>
  <si>
    <t>Usunięcie krzewu pnącego porastającego zachodnią elewację</t>
  </si>
  <si>
    <t>2.2</t>
  </si>
  <si>
    <t>Podest wejściowy</t>
  </si>
  <si>
    <t>KNR 4-01 0811-07</t>
  </si>
  <si>
    <t>Rozebranie posadzki z płytek na zaprawie cementowej</t>
  </si>
  <si>
    <t>KNR AT-23 0206-01</t>
  </si>
  <si>
    <t>Okładziny podłogowe z płytek o regularnych kształtach na zaprawie klejowej cienkowarstwowe</t>
  </si>
  <si>
    <t>KNR AT-23 0301-05</t>
  </si>
  <si>
    <t>Okładziny stopni z kształtek na zaprawie klejowej cienkowarstwowej - pozioma część stopnia o szer. do 35 cm</t>
  </si>
  <si>
    <t>KNR AT-23 0303-04</t>
  </si>
  <si>
    <t>Okładziny stopni z kształtek na zaprawie klejowej cienkowarstwowej - pionowa część stopnia</t>
  </si>
  <si>
    <t>2.3</t>
  </si>
  <si>
    <t>Taras - elementy drewniane</t>
  </si>
  <si>
    <t>KNR K-58 0101-07</t>
  </si>
  <si>
    <t>Oczyszczenie i mechaniczne zmycie</t>
  </si>
  <si>
    <t>KNR 4-01 1202-08</t>
  </si>
  <si>
    <t>Przetarcie elementów drewnianych</t>
  </si>
  <si>
    <t>TZKNBK XII 0419-106</t>
  </si>
  <si>
    <t>Ręczne cyklinowanie i szlifowanie elementów (płaszczyzn) gładkich o powierzchni ponad 1.0 m2</t>
  </si>
  <si>
    <t>KNR-W 4-01 0629-01</t>
  </si>
  <si>
    <t>Jednokrotna impregnacja grzybobójcza desek i płyt metodą opryskiwania</t>
  </si>
  <si>
    <t>TZKNBK XX 3003-02</t>
  </si>
  <si>
    <t>Pokrycie konstrukcji lakierobejcą</t>
  </si>
  <si>
    <t>Podstawa</t>
  </si>
  <si>
    <t>Opis</t>
  </si>
  <si>
    <t>Ilość</t>
  </si>
  <si>
    <t>Cena</t>
  </si>
  <si>
    <t>Wartość</t>
  </si>
  <si>
    <t xml:space="preserve">KOSZTORYS: </t>
  </si>
  <si>
    <t>ADRES:</t>
  </si>
  <si>
    <t>Barłomino, ul. Ofiar Stutthofu 42/1, 84-242 Luzino</t>
  </si>
  <si>
    <t>ZAMAWIAJĄCY:</t>
  </si>
  <si>
    <t>ul. Ofiar Stutthofu 47, 84-242 Luzino</t>
  </si>
  <si>
    <t>KOSZTORYS OFERTOWY</t>
  </si>
  <si>
    <t>WYKONAWCA:</t>
  </si>
  <si>
    <t>DATA OPRAC.:</t>
  </si>
  <si>
    <t>zł</t>
  </si>
  <si>
    <t>WARTOŚĆ NETTO:</t>
  </si>
  <si>
    <t>VAT (8%):</t>
  </si>
  <si>
    <t>WARTOŚĆ BRUTTO:</t>
  </si>
  <si>
    <t>SŁOWNIE (brutto):</t>
  </si>
  <si>
    <t>OGÓŁEM Kosztorys netto [zł]</t>
  </si>
  <si>
    <t>VAT 8% [zł]</t>
  </si>
  <si>
    <t>OGÓŁEM Kosztorys brutto [zł]</t>
  </si>
  <si>
    <t>Razem dział 1.1: Prace przygotowawcze [zł]</t>
  </si>
  <si>
    <t>Razem dział 1.2: Zabudowa poddasza [zł]</t>
  </si>
  <si>
    <t>Razem dział 1.3: Stolarka drzwiowa [zł]</t>
  </si>
  <si>
    <t>Razem dział 1.4: Posadzka [zł]</t>
  </si>
  <si>
    <t>Razem dział 1.5: Schody [zł]</t>
  </si>
  <si>
    <t>Razem dział 1.6: Ściany [zł]</t>
  </si>
  <si>
    <t>Razem dział 1.7: Sufit [zł]</t>
  </si>
  <si>
    <t>Razem dział 1.8: Instalacje elektryczne [zł]</t>
  </si>
  <si>
    <t>Razem dział 1: PRACE WEWNĄTRZ BUDYNKU [zł]</t>
  </si>
  <si>
    <t>Razem dział 2.1: Usunięcie krzewu pnącego [zł]</t>
  </si>
  <si>
    <t>Razem dział 2.2: Podest wejściowy [zł]</t>
  </si>
  <si>
    <t>Razem dział 2.3: Taras - elementy drewniane [zł]</t>
  </si>
  <si>
    <t>Razem dział 2: PRACE NA ZEWNĄTRZ BUDYNKU [zł]</t>
  </si>
  <si>
    <t>kalk. własna</t>
  </si>
  <si>
    <t>3
d.1.2</t>
  </si>
  <si>
    <t>9
d.1.3</t>
  </si>
  <si>
    <t>13
d.1.4</t>
  </si>
  <si>
    <t>24
d.1.5</t>
  </si>
  <si>
    <t>Lakierowanie podłóg drewnianych ze stosowaniem podkładu
poz.21</t>
  </si>
  <si>
    <t>KNR 035-02 0902-22</t>
  </si>
  <si>
    <t>KNR 035-02 0905-20</t>
  </si>
  <si>
    <t>KNR 035-02 1305-00</t>
  </si>
  <si>
    <t>szt</t>
  </si>
  <si>
    <t>KNR 035-02 1402-00</t>
  </si>
  <si>
    <t>KNR 035-02 1405-00</t>
  </si>
  <si>
    <t>KNR 035-02 1502-00</t>
  </si>
  <si>
    <t>KNR 035-02 1504-00</t>
  </si>
  <si>
    <t>KNR 035-02 1506-00</t>
  </si>
  <si>
    <t>KNR 215-04 0401-00</t>
  </si>
  <si>
    <t>Kalk. własna</t>
  </si>
  <si>
    <t>KNR 035-02 0901-20</t>
  </si>
  <si>
    <t>KNR 035-02 0901-22</t>
  </si>
  <si>
    <t>KNR 035-02 0904-20</t>
  </si>
  <si>
    <t>KNR 035-02 0904-21</t>
  </si>
  <si>
    <t>Wymiana grzejników w instalacji c.o.</t>
  </si>
  <si>
    <t xml:space="preserve">Zabezpieczenie podłóg folią
</t>
  </si>
  <si>
    <t xml:space="preserve">Zabezpieczenie stolarki okiennej folią
</t>
  </si>
  <si>
    <t xml:space="preserve">Ostrożny demontaż boazerii drewnianej, płytowej lub z listew o pow. ponad 5.0 m2
</t>
  </si>
  <si>
    <t xml:space="preserve">Izolacje cieplne i akustyczne wykonywane płytami z wełny mineralnej gr. 20 cm układanymi w połaci dachu krokwiowego
</t>
  </si>
  <si>
    <t xml:space="preserve">Zabudowa poddasza z płyt gipsowo-kartonowych na profilach kapeluszowych mocowanych bezpośrednio do więźby dachowej; pokrycie jednowarstwowe
</t>
  </si>
  <si>
    <t xml:space="preserve">Zabudowa poddasza z płyt gipsowo-kartonowych na profilach i wieszakach mocowanych do więźby dachowej ; pokrycie jednowarstwowe
</t>
  </si>
  <si>
    <t xml:space="preserve">Wykucie z muru ościeżnic o powierzchni ponad 2 m2
</t>
  </si>
  <si>
    <t xml:space="preserve">Rozebranie posadzek z płytek na zaprawie i kleju
</t>
  </si>
  <si>
    <t xml:space="preserve">Przygotowanie podłoża pod wykonanie okładzin podłogowych - oczyszczenie i zmycie podłoża
</t>
  </si>
  <si>
    <t xml:space="preserve">Przygotowanie podłoża pod wykonanie okładzin podłogowych - jednokrotne gruntowanie podłoża pod kleje cementowe
</t>
  </si>
  <si>
    <t xml:space="preserve">Wykonanie izolacji poziomej z folii w płynie Folbit
</t>
  </si>
  <si>
    <t xml:space="preserve">Wykonanie izolacji z folii w płynie Folbit - wklejenie taśmy uszczelniającej poziomej
</t>
  </si>
  <si>
    <t xml:space="preserve">Wykonanie izolacji z folii w płynie Folbit - gruntowanie podłoża
</t>
  </si>
  <si>
    <t xml:space="preserve">Wyrównanie podłoża przy średniej głębokości ubytków do 5mm pod okładziny posadzek
</t>
  </si>
  <si>
    <t xml:space="preserve">Cyklinowanie mechaniczne wykończeniowe podłóg drewnianych - pomieszczenie powyżej 8 m2
</t>
  </si>
  <si>
    <t xml:space="preserve">Cyklinowanie mechaniczne wykończeniowe schodów drewnianych
</t>
  </si>
  <si>
    <t xml:space="preserve">Lakierowanie schodów drewnianych ze stosowaniem podkładu
</t>
  </si>
  <si>
    <t xml:space="preserve">Wykonanie izolacji pionowej z folii w płynie Folbit
</t>
  </si>
  <si>
    <t xml:space="preserve">Wykonanie izolacji z folii w płynie Folbit - wklejenie taśmy uszczelniającej pionowej
</t>
  </si>
  <si>
    <t xml:space="preserve">Przygotowanie podłoża pod wykonanie okładzin ściennych - oczyszczenie i zmycie podłoża
</t>
  </si>
  <si>
    <t xml:space="preserve">Przygotowanie podłoża pod wykonanie okładzin ściennych - jednokrotne gruntowanie podłoża pod kleje cementowe
</t>
  </si>
  <si>
    <t xml:space="preserve">Oczyszczenie i zmycie podłoża
</t>
  </si>
  <si>
    <t xml:space="preserve">Gładzie gipsowe jednowarstwowe, grubości 3 mm, wykonywane ręcznie na ścianach na podłożu z tynku
</t>
  </si>
  <si>
    <t xml:space="preserve">Dwukrotne malowanie powierzchni wewnętrznych - starych powłok z farb emulsyjnych z reperacją podłoża z jednokrotnym gruntowaniem
</t>
  </si>
  <si>
    <t xml:space="preserve">Gładzie gipsowe jednowarstwowe, grubości 3 mm, wykonywane ręcznie na stropach na podłożu z tynku
</t>
  </si>
  <si>
    <t xml:space="preserve">Dwukrotne malowanie powierzchni wewnętrznych - podłoży gipsowych i z płyt gipsowo-kartonowych z jednokrotnym gruntowaniem
</t>
  </si>
  <si>
    <t xml:space="preserve">Demontaż grzejników płytowych i żebrowych z wyniesieniem
</t>
  </si>
  <si>
    <t xml:space="preserve">Przeróbki podejść instalacji c.o. do grzejników - rury stalowe czarne, spawane, malowane
</t>
  </si>
  <si>
    <t xml:space="preserve">Montaż grzejnika płytowego PURMO typ C-11/600/400
</t>
  </si>
  <si>
    <t xml:space="preserve">Montaż grzejnika płytowego PURMO typ C-11/600/800
</t>
  </si>
  <si>
    <t xml:space="preserve">Montaż grzejnika płytowego PURMO typ C-11/600/1000
</t>
  </si>
  <si>
    <t xml:space="preserve">Montaż grzejnika płytowego PURMO typ C-11/600/1200
</t>
  </si>
  <si>
    <t xml:space="preserve">Montaż grzejnika płytowego PURMO typ C-22/600/800
</t>
  </si>
  <si>
    <t xml:space="preserve">Montaż grzejnika płytowego PURMO typ C-22/600/1000
</t>
  </si>
  <si>
    <t xml:space="preserve">Montaż grzejnika łazienkowego szer. 365-600 wys. 800
</t>
  </si>
  <si>
    <t xml:space="preserve">Głowica termostatyczna DANFOSS typ RTD Inova-3130
</t>
  </si>
  <si>
    <t xml:space="preserve">Próba szczelności instalacji co w bud mieszk na 1 urządz.
</t>
  </si>
  <si>
    <t>Razem dział 1.9: Wymiana grzejników w instalacji c.o. [zł]</t>
  </si>
  <si>
    <t>KNR AT-23 0206-07
kalk. własna</t>
  </si>
  <si>
    <t xml:space="preserve">Dostosowanie otworów drzwiowych do nowych drzwi, w tym poszerzenie dwóch otwotrów drzwiowych w ściankach działowych z wymianą nadproży (do łazienek) z przesunięciem przewodów instalacji elektrycznej (do włączników)
</t>
  </si>
  <si>
    <t xml:space="preserve">Szlifowanie ręczne poręczy i słupków drewnianych wraz z głowicami w balustradzie oraz lakierowanie ze stosowaniem podkładu
- poręcz: 2 szt. (łącznie 3,00 m)
- słupki: 3 szt.
</t>
  </si>
  <si>
    <t>KNR AT-22 0204-07
kalk. własna</t>
  </si>
  <si>
    <t>KNR-W 2-15 0230-02
kalk. własna</t>
  </si>
  <si>
    <t>KNR-W 2-15 0137-03</t>
  </si>
  <si>
    <t>KNR-W 2-15 0231-05</t>
  </si>
  <si>
    <t>KNR 2-15 3102-01</t>
  </si>
  <si>
    <t>KNR 2-15 3105-01</t>
  </si>
  <si>
    <t>KNR 2-15 3104-01
kalk. własna</t>
  </si>
  <si>
    <t xml:space="preserve">Prace adaptacyjne w zakresie przeróbek instalacyjnych i suchej zabudowy w łazience na poddaszu (2.04), w tym:
- przeróbka podejść kanalizacyjnych do ustępu, wanny i umywalki,
- obudowa z płyt GK wodoodpornych stelażu podtynkowego WC
</t>
  </si>
  <si>
    <t xml:space="preserve">Prace adaptacyjne w zakresie przeróbek instalacyjnych i suchej zabudowy w łazience na parterze (1.03), w tym:
- demontaż obudowy pionu kanalizacji sanitarnej
- przeróbka podejść kanalizacyjnych do ustępu i umywalki
- wykonanie nowej zabudowy pionu z płyt G-K wodoodpornych na stelażu metalowym,
- obudowa z płyt GK wodoodpornych stelażu podtynkowego WC
</t>
  </si>
  <si>
    <t>KNR-W 2-15 0229-05
kalk. własna</t>
  </si>
  <si>
    <t>KNR 2-15
0311-03
kalk. własna</t>
  </si>
  <si>
    <t>31
d.1.7</t>
  </si>
  <si>
    <t>32
d.1.7</t>
  </si>
  <si>
    <t>33
d.1.8</t>
  </si>
  <si>
    <t>34
d.1.8</t>
  </si>
  <si>
    <t>35
d.1.9</t>
  </si>
  <si>
    <t>36
d.1.9</t>
  </si>
  <si>
    <t>38
d.1.10</t>
  </si>
  <si>
    <t>42
d.1.7</t>
  </si>
  <si>
    <t>62
d.1.9</t>
  </si>
  <si>
    <t>63
d.1.9</t>
  </si>
  <si>
    <t>64
d.1.9</t>
  </si>
  <si>
    <t>70
d.1.10</t>
  </si>
  <si>
    <t>71
d.1.10</t>
  </si>
  <si>
    <t>72
d.1.10</t>
  </si>
  <si>
    <t>73
d.1.10</t>
  </si>
  <si>
    <t>74
d.1.10</t>
  </si>
  <si>
    <t>75
d.1.10</t>
  </si>
  <si>
    <t>76
d.1.10</t>
  </si>
  <si>
    <t>77
d.1.10</t>
  </si>
  <si>
    <t>78
d.1.10</t>
  </si>
  <si>
    <t>79
d.1.10</t>
  </si>
  <si>
    <t>80
d.1.10</t>
  </si>
  <si>
    <t>81
d.1.10</t>
  </si>
  <si>
    <t>83
d.1.11</t>
  </si>
  <si>
    <t>84
d.1.11</t>
  </si>
  <si>
    <t>1.12</t>
  </si>
  <si>
    <t>86
d.1.12</t>
  </si>
  <si>
    <t>87
d.1.12</t>
  </si>
  <si>
    <t>88
d.1.12</t>
  </si>
  <si>
    <t>91
d.2.2</t>
  </si>
  <si>
    <t>92
d.2.2</t>
  </si>
  <si>
    <t>93
d.2.2</t>
  </si>
  <si>
    <t>94
d.2.2</t>
  </si>
  <si>
    <t>95
d.2.2</t>
  </si>
  <si>
    <t>96
d.2.2</t>
  </si>
  <si>
    <t>98
d.2.3</t>
  </si>
  <si>
    <t>99
d.2.3</t>
  </si>
  <si>
    <t>100
d.2.3</t>
  </si>
  <si>
    <t>101
d.2.3</t>
  </si>
  <si>
    <t>KNR AT-40 0106-02
kalk. własna</t>
  </si>
  <si>
    <t>39
d.1.10</t>
  </si>
  <si>
    <t>43
d.1.7</t>
  </si>
  <si>
    <t>48
d.1.8</t>
  </si>
  <si>
    <t>KNR 4-01 1209-14
kalk. własna</t>
  </si>
  <si>
    <t>37
d.1.10</t>
  </si>
  <si>
    <t xml:space="preserve">Montaż folii paroprzepuszczalnej
</t>
  </si>
  <si>
    <t xml:space="preserve">Demontaż skrzydeł drzwiowych
</t>
  </si>
  <si>
    <t xml:space="preserve">Okładziny podłogowe z płytek o regularnych kształtach na zaprawie klejowej cienkowarstwowej - płytki gresowe rektyfikowane w kształtach i wzorach imitujących deski drewniane
</t>
  </si>
  <si>
    <t xml:space="preserve">Rozebranie okładziny ściennej
</t>
  </si>
  <si>
    <t xml:space="preserve">Okładziny ścienne z płytek rektyfikowanych szkliwionych białych (gładkich i o powierzchni fakturowanej) o regularnych kształtach na zaprawie klejowej cienkowarstwowej
</t>
  </si>
  <si>
    <t xml:space="preserve">Malowanie farbą olejną stolarki uprzednio malowanej - oczyszczenie i malowanie podokienników do 0,52 m2 2x farbą renowacyjną o zwiększonej przyczepności i odporności na zarysowania i ścieranie
</t>
  </si>
  <si>
    <t xml:space="preserve">Oczyszczenie i zmycie podłoża, w tym zerwanie tapet
</t>
  </si>
  <si>
    <t xml:space="preserve">Dwukrotne malowanie powierzchni wewnętrznych - starych powłok z farb emulsyjnych z reperacją podłoża z jednokrotnym gruntowaniem
</t>
  </si>
  <si>
    <t>40
d.1.10</t>
  </si>
  <si>
    <t>44
d.1.7</t>
  </si>
  <si>
    <t>49
d.1.8</t>
  </si>
  <si>
    <r>
      <t xml:space="preserve">Podłączenie grzejnika płyt/rzęd do instalacji co z boku </t>
    </r>
    <r>
      <rPr>
        <sz val="9"/>
        <color rgb="FF000000"/>
        <rFont val="Symbol"/>
        <family val="1"/>
        <charset val="2"/>
      </rPr>
      <t xml:space="preserve">f </t>
    </r>
    <r>
      <rPr>
        <sz val="9"/>
        <color rgb="FF000000"/>
        <rFont val="Microsoft Sans Serif"/>
        <family val="2"/>
      </rPr>
      <t xml:space="preserve">15
</t>
    </r>
  </si>
  <si>
    <r>
      <t xml:space="preserve">Podłączenie grzejnika łazienkowego do instalacji co od dołu </t>
    </r>
    <r>
      <rPr>
        <sz val="9"/>
        <color rgb="FF000000"/>
        <rFont val="Symbol"/>
        <family val="1"/>
        <charset val="2"/>
      </rPr>
      <t>f</t>
    </r>
    <r>
      <rPr>
        <sz val="9"/>
        <color rgb="FF000000"/>
        <rFont val="Microsoft Sans Serif"/>
        <family val="2"/>
      </rPr>
      <t xml:space="preserve"> 15
</t>
    </r>
  </si>
  <si>
    <r>
      <t>Zawór grzejnikowy DANFOSS typ RTD-N15</t>
    </r>
    <r>
      <rPr>
        <sz val="9"/>
        <color rgb="FF000000"/>
        <rFont val="Symbol"/>
        <family val="1"/>
        <charset val="2"/>
      </rPr>
      <t xml:space="preserve"> f</t>
    </r>
    <r>
      <rPr>
        <sz val="9"/>
        <color rgb="FF000000"/>
        <rFont val="Microsoft Sans Serif"/>
        <family val="2"/>
      </rPr>
      <t xml:space="preserve"> 1/2"
</t>
    </r>
  </si>
  <si>
    <r>
      <t xml:space="preserve">Zawór grzejnikowy powrotny DANFOSS typ RLV-15 </t>
    </r>
    <r>
      <rPr>
        <sz val="9"/>
        <color rgb="FF000000"/>
        <rFont val="Symbol"/>
        <family val="1"/>
        <charset val="2"/>
      </rPr>
      <t>f</t>
    </r>
    <r>
      <rPr>
        <sz val="9"/>
        <color rgb="FF000000"/>
        <rFont val="Microsoft Sans Serif"/>
        <family val="2"/>
      </rPr>
      <t xml:space="preserve"> 1/2"
</t>
    </r>
  </si>
  <si>
    <t>Razem dział 1.10: Wyposażenie łazienki [zł]</t>
  </si>
  <si>
    <t xml:space="preserve">Demontaż baterii umywalkowej
</t>
  </si>
  <si>
    <t xml:space="preserve">Demontaż umywalki
</t>
  </si>
  <si>
    <t xml:space="preserve">Demontaż baterii wannowej dwudrogowej
</t>
  </si>
  <si>
    <t xml:space="preserve">Demontaż mieszacza natryskowego
</t>
  </si>
  <si>
    <t xml:space="preserve">Demontaż wanny
</t>
  </si>
  <si>
    <t xml:space="preserve">Demontaż brodzika natryskowego z kabiną prysznicową
</t>
  </si>
  <si>
    <t xml:space="preserve">Demontaż ustępu z miską fajansową
</t>
  </si>
  <si>
    <t xml:space="preserve">Umywalka pojedyncza szer. min. 55 cm, meblowa, z syfonem z tworzywa sztiucznego, z szafką pod umywalkę z dwiema szufladami 
</t>
  </si>
  <si>
    <t xml:space="preserve">Bateria umywalkowa 1-uchwyt stojąca z dwoma zaworami
</t>
  </si>
  <si>
    <t xml:space="preserve">Wanna kąpielowa z tworzywa sztucznego L=1400mm z obudową
</t>
  </si>
  <si>
    <t xml:space="preserve">Bateria wannowa ścienna o śr. nominalnej 15 mm
</t>
  </si>
  <si>
    <t xml:space="preserve">Brodzik natryskowy 1200x900 mm płytki, z tworzywa sztucznego, z drzwiami przesuwnymi
</t>
  </si>
  <si>
    <t xml:space="preserve">Bateria natryskowa z natryskiem przesuwnym o śr. nominalnej 15 mm
</t>
  </si>
  <si>
    <t xml:space="preserve">Element montażowy GEBERIT UNIFIX ściana masywna do ustępu
</t>
  </si>
  <si>
    <t xml:space="preserve">Miska ustępowa wisząca KOŁO-NOVA na elemencie montażowym z deską sedesową twardą z tworzywa duroplast wolnoopadającą
</t>
  </si>
  <si>
    <t xml:space="preserve">Montaż przycisku do spłuczek podtynkowych GEBERIT
</t>
  </si>
  <si>
    <t xml:space="preserve">Silikonowanie wyposażenia
</t>
  </si>
  <si>
    <t>Razem dział 1.11: Wyposażenie kuchni [zł]</t>
  </si>
  <si>
    <t xml:space="preserve">Zlewozmywak z blachy nierdzewnej, dwukomorowy, na szafce dwudrzwiowej szer. 80 cm
</t>
  </si>
  <si>
    <t xml:space="preserve">Baterie zmywakowa stojące 1-uchwyt stojąca z dwoma zaworami o śr. nominalnej 15 mm
</t>
  </si>
  <si>
    <t xml:space="preserve">Kuchnia gazowa 4-palnikowa połączona na złącze elastyczne, z piekarnikiem elektrycznym
</t>
  </si>
  <si>
    <t>Razem dział 1.12: Prace porządkowe [zł]</t>
  </si>
  <si>
    <t>Skrzydła drzwiowe płytowe wewnętrzne pełne jednoskrzydłowe z klamkami, zamkami i szyldami oraz ościeżnicami regulowanymi przylgowymi, fabrycznie wykończone, w tym:
- pokojowe: 80L - 5 szt. + 80P - 1 szt.
- łazienkowe (podcinane lub z tulejami wentylacyjnymi): 80P - 2 szt.
- przy wejściu do piwnicy: 70L - 1 szt.</t>
  </si>
  <si>
    <t>Zabudowa otworu drzwiowego (pomiędzy korytarzem 1.01 a pokojem 1.04) w systemie suchej zabudowy (stelaż + wełna mineralna + 2x podwójna płyta GKB) ze szpachlowaniem gładzią gipsową
1.01 Korytarz: 1,00 x 2,10 = 2,10 m2</t>
  </si>
  <si>
    <t>41
d.1.10</t>
  </si>
  <si>
    <t>45
d.1.7</t>
  </si>
  <si>
    <t>50
d.1.8</t>
  </si>
  <si>
    <t>65
d.1.9</t>
  </si>
  <si>
    <t>82
d.1.10</t>
  </si>
  <si>
    <t>85
d.1.11</t>
  </si>
  <si>
    <t>89
d.1.12</t>
  </si>
  <si>
    <t>90
d.2.1</t>
  </si>
  <si>
    <t>97
d.2.2</t>
  </si>
  <si>
    <t>102
d.2.3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</si>
</sst>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0.000"/>
    <numFmt numFmtId="165" formatCode="#0.00"/>
    <numFmt numFmtId="166" formatCode="#\ ##0.00"/>
    <numFmt numFmtId="167" formatCode="#,##0.00\ &quot;zł&quot;"/>
  </numFmts>
  <fonts count="12" x14ac:knownFonts="1">
    <font>
      <sz val="11"/>
      <color theme="1"/>
      <name val="Calibri"/>
      <family val="2"/>
      <scheme val="minor"/>
    </font>
    <font>
      <sz val="10"/>
      <color indexed="63"/>
      <name val="Arial"/>
      <family val="2"/>
    </font>
    <font>
      <sz val="10"/>
      <color rgb="FF000000"/>
      <name val="Arial"/>
      <family val="2"/>
    </font>
    <font>
      <b/>
      <sz val="16"/>
      <color rgb="FF000000"/>
      <name val="Arial"/>
      <family val="2"/>
    </font>
    <font>
      <sz val="9"/>
      <color rgb="FF000000"/>
      <name val="Microsoft Sans Serif"/>
      <family val="2"/>
    </font>
    <font>
      <b/>
      <sz val="9"/>
      <color rgb="FF000000"/>
      <name val="Microsoft Sans Serif"/>
      <family val="2"/>
    </font>
    <font>
      <b/>
      <sz val="10"/>
      <color rgb="FF000000"/>
      <name val="Arial"/>
      <family val="2"/>
      <charset val="238"/>
    </font>
    <font>
      <b/>
      <sz val="10"/>
      <color indexed="63"/>
      <name val="Arial"/>
      <family val="2"/>
      <charset val="238"/>
    </font>
    <font>
      <b/>
      <sz val="9"/>
      <color rgb="FF000000"/>
      <name val="Microsoft Sans Serif"/>
      <family val="2"/>
      <charset val="238"/>
    </font>
    <font>
      <sz val="9"/>
      <color rgb="FF000000"/>
      <name val="Microsoft Sans Serif"/>
      <family val="2"/>
      <charset val="238"/>
    </font>
    <font>
      <sz val="9"/>
      <name val="Microsoft Sans Serif"/>
      <family val="2"/>
    </font>
    <font>
      <sz val="9"/>
      <color rgb="FF00000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top" wrapText="1" readingOrder="1"/>
    </xf>
    <xf numFmtId="0" fontId="1" fillId="0" borderId="0" xfId="0" applyFont="1" applyAlignment="1">
      <alignment vertical="top" wrapText="1" readingOrder="1"/>
    </xf>
    <xf numFmtId="0" fontId="4" fillId="0" borderId="0" xfId="0" applyFont="1" applyAlignment="1">
      <alignment vertical="top" wrapText="1" readingOrder="1"/>
    </xf>
    <xf numFmtId="0" fontId="4" fillId="0" borderId="1" xfId="0" applyFont="1" applyBorder="1" applyAlignment="1">
      <alignment horizontal="center" vertical="center" wrapText="1" shrinkToFit="1" readingOrder="1"/>
    </xf>
    <xf numFmtId="49" fontId="4" fillId="0" borderId="1" xfId="0" applyNumberFormat="1" applyFont="1" applyBorder="1" applyAlignment="1">
      <alignment horizontal="right" vertical="top" wrapText="1" shrinkToFit="1" readingOrder="1"/>
    </xf>
    <xf numFmtId="49" fontId="4" fillId="0" borderId="1" xfId="0" applyNumberFormat="1" applyFont="1" applyBorder="1" applyAlignment="1">
      <alignment horizontal="center" vertical="top" wrapText="1" shrinkToFit="1" readingOrder="1"/>
    </xf>
    <xf numFmtId="49" fontId="4" fillId="0" borderId="1" xfId="0" applyNumberFormat="1" applyFont="1" applyBorder="1" applyAlignment="1">
      <alignment horizontal="left" vertical="top" wrapText="1" shrinkToFit="1" readingOrder="1"/>
    </xf>
    <xf numFmtId="164" fontId="4" fillId="0" borderId="1" xfId="0" applyNumberFormat="1" applyFont="1" applyBorder="1" applyAlignment="1">
      <alignment horizontal="right" vertical="top" wrapText="1" shrinkToFit="1" readingOrder="1"/>
    </xf>
    <xf numFmtId="165" fontId="4" fillId="0" borderId="1" xfId="0" applyNumberFormat="1" applyFont="1" applyBorder="1" applyAlignment="1">
      <alignment horizontal="right" vertical="top" wrapText="1" shrinkToFit="1" readingOrder="1"/>
    </xf>
    <xf numFmtId="0" fontId="5" fillId="0" borderId="2" xfId="0" applyFont="1" applyBorder="1" applyAlignment="1">
      <alignment horizontal="right" vertical="top" wrapText="1" shrinkToFit="1" readingOrder="1"/>
    </xf>
    <xf numFmtId="0" fontId="5" fillId="0" borderId="3" xfId="0" applyFont="1" applyBorder="1" applyAlignment="1">
      <alignment horizontal="right" vertical="top" wrapText="1" shrinkToFit="1" readingOrder="1"/>
    </xf>
    <xf numFmtId="0" fontId="5" fillId="0" borderId="4" xfId="0" applyFont="1" applyBorder="1" applyAlignment="1">
      <alignment horizontal="right" vertical="top" wrapText="1" shrinkToFit="1" readingOrder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5" xfId="0" applyFont="1" applyBorder="1" applyAlignment="1">
      <alignment vertical="top" wrapText="1" readingOrder="1"/>
    </xf>
    <xf numFmtId="0" fontId="2" fillId="0" borderId="5" xfId="0" applyFont="1" applyBorder="1" applyAlignment="1">
      <alignment vertical="top" wrapText="1" readingOrder="1"/>
    </xf>
    <xf numFmtId="0" fontId="7" fillId="0" borderId="0" xfId="0" applyFont="1" applyAlignment="1">
      <alignment vertical="center" wrapText="1" readingOrder="1"/>
    </xf>
    <xf numFmtId="0" fontId="1" fillId="0" borderId="0" xfId="0" applyFont="1" applyAlignment="1">
      <alignment vertical="center" wrapText="1" readingOrder="1"/>
    </xf>
    <xf numFmtId="4" fontId="0" fillId="0" borderId="5" xfId="0" applyNumberFormat="1" applyBorder="1" applyAlignment="1">
      <alignment vertical="top"/>
    </xf>
    <xf numFmtId="4" fontId="0" fillId="0" borderId="0" xfId="0" applyNumberFormat="1" applyAlignment="1">
      <alignment vertical="top" wrapText="1"/>
    </xf>
    <xf numFmtId="4" fontId="1" fillId="0" borderId="0" xfId="0" applyNumberFormat="1" applyFont="1" applyAlignment="1">
      <alignment vertical="top" wrapText="1" readingOrder="1"/>
    </xf>
    <xf numFmtId="4" fontId="2" fillId="0" borderId="0" xfId="0" applyNumberFormat="1" applyFont="1" applyAlignment="1">
      <alignment vertical="top" wrapText="1" readingOrder="1"/>
    </xf>
    <xf numFmtId="4" fontId="2" fillId="0" borderId="5" xfId="0" applyNumberFormat="1" applyFont="1" applyBorder="1" applyAlignment="1">
      <alignment vertical="top" wrapText="1" readingOrder="1"/>
    </xf>
    <xf numFmtId="4" fontId="4" fillId="0" borderId="0" xfId="0" applyNumberFormat="1" applyFont="1" applyAlignment="1">
      <alignment vertical="top" wrapText="1" readingOrder="1"/>
    </xf>
    <xf numFmtId="4" fontId="4" fillId="0" borderId="1" xfId="0" applyNumberFormat="1" applyFont="1" applyBorder="1" applyAlignment="1">
      <alignment horizontal="center" vertical="center" wrapText="1" shrinkToFit="1" readingOrder="1"/>
    </xf>
    <xf numFmtId="4" fontId="9" fillId="0" borderId="1" xfId="0" applyNumberFormat="1" applyFont="1" applyBorder="1" applyAlignment="1">
      <alignment horizontal="right" vertical="top" wrapText="1" shrinkToFit="1" readingOrder="1"/>
    </xf>
    <xf numFmtId="4" fontId="5" fillId="0" borderId="1" xfId="0" applyNumberFormat="1" applyFont="1" applyBorder="1" applyAlignment="1">
      <alignment vertical="top" wrapText="1" shrinkToFit="1" readingOrder="1"/>
    </xf>
    <xf numFmtId="4" fontId="0" fillId="0" borderId="0" xfId="0" applyNumberFormat="1"/>
    <xf numFmtId="4" fontId="7" fillId="0" borderId="0" xfId="0" applyNumberFormat="1" applyFont="1" applyAlignment="1">
      <alignment vertical="center" wrapText="1" readingOrder="1"/>
    </xf>
    <xf numFmtId="165" fontId="4" fillId="0" borderId="1" xfId="0" applyNumberFormat="1" applyFont="1" applyBorder="1" applyAlignment="1" applyProtection="1">
      <alignment horizontal="right" vertical="top" wrapText="1" shrinkToFit="1" readingOrder="1"/>
      <protection locked="0"/>
    </xf>
    <xf numFmtId="166" fontId="4" fillId="0" borderId="1" xfId="0" applyNumberFormat="1" applyFont="1" applyBorder="1" applyAlignment="1" applyProtection="1">
      <alignment horizontal="right" vertical="top" wrapText="1" shrinkToFit="1" readingOrder="1"/>
      <protection locked="0"/>
    </xf>
    <xf numFmtId="49" fontId="10" fillId="0" borderId="1" xfId="0" applyNumberFormat="1" applyFont="1" applyBorder="1" applyAlignment="1">
      <alignment horizontal="center" vertical="top" wrapText="1" shrinkToFit="1" readingOrder="1"/>
    </xf>
    <xf numFmtId="49" fontId="10" fillId="0" borderId="1" xfId="0" applyNumberFormat="1" applyFont="1" applyBorder="1" applyAlignment="1">
      <alignment horizontal="left" vertical="top" wrapText="1" shrinkToFit="1" readingOrder="1"/>
    </xf>
    <xf numFmtId="164" fontId="10" fillId="0" borderId="1" xfId="0" applyNumberFormat="1" applyFont="1" applyBorder="1" applyAlignment="1">
      <alignment horizontal="right" vertical="top" wrapText="1" shrinkToFit="1" readingOrder="1"/>
    </xf>
    <xf numFmtId="49" fontId="5" fillId="2" borderId="1" xfId="0" applyNumberFormat="1" applyFont="1" applyFill="1" applyBorder="1" applyAlignment="1">
      <alignment horizontal="right" vertical="top" wrapText="1" shrinkToFit="1" readingOrder="1"/>
    </xf>
    <xf numFmtId="49" fontId="5" fillId="2" borderId="1" xfId="0" applyNumberFormat="1" applyFont="1" applyFill="1" applyBorder="1" applyAlignment="1">
      <alignment horizontal="center" vertical="top" wrapText="1" shrinkToFit="1" readingOrder="1"/>
    </xf>
    <xf numFmtId="49" fontId="5" fillId="3" borderId="1" xfId="0" applyNumberFormat="1" applyFont="1" applyFill="1" applyBorder="1" applyAlignment="1">
      <alignment horizontal="right" vertical="top" wrapText="1" shrinkToFit="1" readingOrder="1"/>
    </xf>
    <xf numFmtId="49" fontId="5" fillId="3" borderId="1" xfId="0" applyNumberFormat="1" applyFont="1" applyFill="1" applyBorder="1" applyAlignment="1">
      <alignment horizontal="center" vertical="top" wrapText="1" shrinkToFit="1" readingOrder="1"/>
    </xf>
    <xf numFmtId="4" fontId="5" fillId="3" borderId="1" xfId="0" applyNumberFormat="1" applyFont="1" applyFill="1" applyBorder="1" applyAlignment="1">
      <alignment vertical="top" wrapText="1" shrinkToFit="1" readingOrder="1"/>
    </xf>
    <xf numFmtId="4" fontId="5" fillId="3" borderId="1" xfId="0" applyNumberFormat="1" applyFont="1" applyFill="1" applyBorder="1" applyAlignment="1">
      <alignment horizontal="right" vertical="top" wrapText="1" shrinkToFit="1" readingOrder="1"/>
    </xf>
    <xf numFmtId="4" fontId="5" fillId="2" borderId="1" xfId="0" applyNumberFormat="1" applyFont="1" applyFill="1" applyBorder="1" applyAlignment="1">
      <alignment vertical="top" wrapText="1" shrinkToFit="1" readingOrder="1"/>
    </xf>
    <xf numFmtId="4" fontId="8" fillId="2" borderId="1" xfId="0" applyNumberFormat="1" applyFont="1" applyFill="1" applyBorder="1" applyAlignment="1">
      <alignment vertical="center" wrapText="1" shrinkToFit="1" readingOrder="1"/>
    </xf>
    <xf numFmtId="0" fontId="8" fillId="2" borderId="1" xfId="0" applyFont="1" applyFill="1" applyBorder="1" applyAlignment="1">
      <alignment horizontal="right" vertical="center" wrapText="1" shrinkToFit="1" readingOrder="1"/>
    </xf>
    <xf numFmtId="0" fontId="2" fillId="0" borderId="7" xfId="0" applyFont="1" applyBorder="1" applyAlignment="1" applyProtection="1">
      <alignment horizontal="left" vertical="top" wrapText="1" readingOrder="1"/>
      <protection locked="0"/>
    </xf>
    <xf numFmtId="0" fontId="5" fillId="3" borderId="2" xfId="0" applyFont="1" applyFill="1" applyBorder="1" applyAlignment="1">
      <alignment horizontal="right" vertical="top" wrapText="1" shrinkToFit="1" readingOrder="1"/>
    </xf>
    <xf numFmtId="0" fontId="5" fillId="3" borderId="3" xfId="0" applyFont="1" applyFill="1" applyBorder="1" applyAlignment="1">
      <alignment horizontal="right" vertical="top" wrapText="1" shrinkToFit="1" readingOrder="1"/>
    </xf>
    <xf numFmtId="0" fontId="5" fillId="3" borderId="4" xfId="0" applyFont="1" applyFill="1" applyBorder="1" applyAlignment="1">
      <alignment horizontal="right" vertical="top" wrapText="1" shrinkToFit="1" readingOrder="1"/>
    </xf>
    <xf numFmtId="49" fontId="5" fillId="3" borderId="1" xfId="0" applyNumberFormat="1" applyFont="1" applyFill="1" applyBorder="1" applyAlignment="1">
      <alignment horizontal="left" vertical="top" wrapText="1" shrinkToFit="1" readingOrder="1"/>
    </xf>
    <xf numFmtId="0" fontId="5" fillId="2" borderId="2" xfId="0" applyFont="1" applyFill="1" applyBorder="1" applyAlignment="1">
      <alignment horizontal="right" vertical="top" wrapText="1" shrinkToFit="1" readingOrder="1"/>
    </xf>
    <xf numFmtId="0" fontId="5" fillId="2" borderId="3" xfId="0" applyFont="1" applyFill="1" applyBorder="1" applyAlignment="1">
      <alignment horizontal="right" vertical="top" wrapText="1" shrinkToFit="1" readingOrder="1"/>
    </xf>
    <xf numFmtId="0" fontId="5" fillId="2" borderId="4" xfId="0" applyFont="1" applyFill="1" applyBorder="1" applyAlignment="1">
      <alignment horizontal="right" vertical="top" wrapText="1" shrinkToFit="1" readingOrder="1"/>
    </xf>
    <xf numFmtId="49" fontId="5" fillId="2" borderId="1" xfId="0" applyNumberFormat="1" applyFont="1" applyFill="1" applyBorder="1" applyAlignment="1">
      <alignment horizontal="left" vertical="top" wrapText="1" shrinkToFit="1" readingOrder="1"/>
    </xf>
    <xf numFmtId="0" fontId="4" fillId="0" borderId="0" xfId="0" applyFont="1" applyAlignment="1">
      <alignment vertical="top" wrapText="1" readingOrder="1"/>
    </xf>
    <xf numFmtId="49" fontId="5" fillId="0" borderId="1" xfId="0" applyNumberFormat="1" applyFont="1" applyBorder="1" applyAlignment="1">
      <alignment horizontal="left" vertical="top" wrapText="1" shrinkToFit="1" readingOrder="1"/>
    </xf>
    <xf numFmtId="0" fontId="1" fillId="0" borderId="0" xfId="0" applyFont="1" applyAlignment="1">
      <alignment vertical="top" wrapText="1" readingOrder="1"/>
    </xf>
    <xf numFmtId="0" fontId="2" fillId="0" borderId="0" xfId="0" applyFont="1" applyAlignment="1">
      <alignment vertical="top" wrapText="1" readingOrder="1"/>
    </xf>
    <xf numFmtId="167" fontId="2" fillId="0" borderId="6" xfId="0" applyNumberFormat="1" applyFont="1" applyBorder="1" applyAlignment="1" applyProtection="1">
      <alignment vertical="top" wrapText="1" readingOrder="1"/>
      <protection locked="0"/>
    </xf>
    <xf numFmtId="0" fontId="2" fillId="0" borderId="6" xfId="0" applyFont="1" applyBorder="1" applyAlignment="1" applyProtection="1">
      <alignment horizontal="left" vertical="top" wrapText="1" readingOrder="1"/>
      <protection locked="0"/>
    </xf>
    <xf numFmtId="14" fontId="2" fillId="0" borderId="0" xfId="0" applyNumberFormat="1" applyFont="1" applyAlignment="1">
      <alignment horizontal="left" vertical="top" wrapText="1" readingOrder="1"/>
    </xf>
    <xf numFmtId="0" fontId="7" fillId="0" borderId="0" xfId="0" applyFont="1" applyAlignment="1">
      <alignment vertical="center" wrapText="1" readingOrder="1"/>
    </xf>
    <xf numFmtId="0" fontId="6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top" wrapText="1" readingOrder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083EC-B613-469D-8FEF-C22A5DCF27B5}">
  <sheetPr>
    <outlinePr summaryBelow="0"/>
  </sheetPr>
  <dimension ref="A1:G167"/>
  <sheetViews>
    <sheetView showGridLines="0" tabSelected="1" workbookViewId="0"/>
  </sheetViews>
  <sheetFormatPr defaultRowHeight="15" x14ac:dyDescent="0.25"/>
  <cols>
    <col min="1" max="1" width="6.7109375" customWidth="1"/>
    <col min="2" max="2" width="13.7109375" customWidth="1"/>
    <col min="3" max="3" width="28.7109375" customWidth="1"/>
    <col min="4" max="4" width="4.7109375" customWidth="1"/>
    <col min="5" max="5" width="8.7109375" customWidth="1"/>
    <col min="6" max="6" width="10.7109375" customWidth="1"/>
    <col min="7" max="7" width="12.7109375" style="30" customWidth="1"/>
  </cols>
  <sheetData>
    <row r="1" spans="1:7" s="15" customFormat="1" x14ac:dyDescent="0.25">
      <c r="A1" s="13"/>
      <c r="B1" s="13"/>
      <c r="C1" s="14"/>
      <c r="D1" s="14"/>
      <c r="E1" s="14"/>
      <c r="F1" s="14"/>
      <c r="G1" s="21"/>
    </row>
    <row r="2" spans="1:7" s="15" customFormat="1" x14ac:dyDescent="0.25">
      <c r="A2" s="16"/>
      <c r="B2" s="16"/>
      <c r="C2" s="16"/>
      <c r="D2" s="16"/>
      <c r="E2" s="16"/>
      <c r="F2" s="16"/>
      <c r="G2" s="22"/>
    </row>
    <row r="3" spans="1:7" s="15" customFormat="1" ht="20.25" x14ac:dyDescent="0.25">
      <c r="A3" s="64" t="s">
        <v>179</v>
      </c>
      <c r="B3" s="64"/>
      <c r="C3" s="64"/>
      <c r="D3" s="64"/>
      <c r="E3" s="64"/>
      <c r="F3" s="64"/>
      <c r="G3" s="64"/>
    </row>
    <row r="4" spans="1:7" s="15" customFormat="1" x14ac:dyDescent="0.25">
      <c r="A4" s="16"/>
      <c r="B4" s="16"/>
      <c r="C4" s="16"/>
      <c r="D4" s="16"/>
      <c r="E4" s="16"/>
      <c r="F4" s="16"/>
      <c r="G4" s="22"/>
    </row>
    <row r="5" spans="1:7" s="15" customFormat="1" ht="29.25" customHeight="1" x14ac:dyDescent="0.25">
      <c r="A5" s="58" t="s">
        <v>0</v>
      </c>
      <c r="B5" s="58"/>
      <c r="C5" s="58" t="s">
        <v>1</v>
      </c>
      <c r="D5" s="58"/>
      <c r="E5" s="58"/>
      <c r="F5" s="58"/>
      <c r="G5" s="58"/>
    </row>
    <row r="6" spans="1:7" s="15" customFormat="1" x14ac:dyDescent="0.25">
      <c r="A6" s="57" t="s">
        <v>175</v>
      </c>
      <c r="B6" s="57"/>
      <c r="C6" s="57" t="s">
        <v>176</v>
      </c>
      <c r="D6" s="57"/>
      <c r="E6" s="57"/>
      <c r="F6" s="57"/>
      <c r="G6" s="57"/>
    </row>
    <row r="7" spans="1:7" s="15" customFormat="1" x14ac:dyDescent="0.25">
      <c r="A7" s="2"/>
      <c r="B7" s="2"/>
      <c r="C7" s="2"/>
      <c r="D7" s="2"/>
      <c r="E7" s="2"/>
      <c r="F7" s="2"/>
      <c r="G7" s="23"/>
    </row>
    <row r="8" spans="1:7" s="15" customFormat="1" x14ac:dyDescent="0.25">
      <c r="A8" s="57" t="s">
        <v>177</v>
      </c>
      <c r="B8" s="57"/>
      <c r="C8" s="58" t="s">
        <v>2</v>
      </c>
      <c r="D8" s="58"/>
      <c r="E8" s="58"/>
      <c r="F8" s="58"/>
      <c r="G8" s="58"/>
    </row>
    <row r="9" spans="1:7" s="15" customFormat="1" x14ac:dyDescent="0.25">
      <c r="A9" s="57" t="s">
        <v>175</v>
      </c>
      <c r="B9" s="57"/>
      <c r="C9" s="57" t="s">
        <v>178</v>
      </c>
      <c r="D9" s="57"/>
      <c r="E9" s="57"/>
      <c r="F9" s="57"/>
      <c r="G9" s="57"/>
    </row>
    <row r="10" spans="1:7" s="15" customFormat="1" x14ac:dyDescent="0.25">
      <c r="A10" s="16"/>
      <c r="B10" s="16"/>
      <c r="C10" s="16"/>
      <c r="D10" s="16"/>
      <c r="E10" s="16"/>
      <c r="F10" s="16"/>
      <c r="G10" s="22"/>
    </row>
    <row r="11" spans="1:7" s="15" customFormat="1" x14ac:dyDescent="0.25">
      <c r="A11" s="58" t="s">
        <v>180</v>
      </c>
      <c r="B11" s="58"/>
      <c r="C11" s="60"/>
      <c r="D11" s="60"/>
      <c r="E11" s="60"/>
      <c r="F11" s="60"/>
      <c r="G11" s="60"/>
    </row>
    <row r="12" spans="1:7" s="15" customFormat="1" x14ac:dyDescent="0.25">
      <c r="A12" s="57" t="s">
        <v>175</v>
      </c>
      <c r="B12" s="57"/>
      <c r="C12" s="46"/>
      <c r="D12" s="46"/>
      <c r="E12" s="46"/>
      <c r="F12" s="46"/>
      <c r="G12" s="46"/>
    </row>
    <row r="13" spans="1:7" s="15" customFormat="1" x14ac:dyDescent="0.25">
      <c r="A13" s="1"/>
      <c r="B13" s="1"/>
      <c r="C13" s="1"/>
      <c r="D13" s="1"/>
      <c r="E13" s="1"/>
      <c r="F13" s="1"/>
      <c r="G13" s="24"/>
    </row>
    <row r="14" spans="1:7" s="15" customFormat="1" x14ac:dyDescent="0.25">
      <c r="A14" s="58" t="s">
        <v>3</v>
      </c>
      <c r="B14" s="58"/>
      <c r="C14" s="60"/>
      <c r="D14" s="60"/>
      <c r="E14" s="60"/>
      <c r="F14" s="60"/>
      <c r="G14" s="60"/>
    </row>
    <row r="15" spans="1:7" s="15" customFormat="1" x14ac:dyDescent="0.25">
      <c r="A15" s="16"/>
      <c r="B15" s="16"/>
      <c r="C15" s="16"/>
      <c r="D15" s="16"/>
      <c r="E15" s="16"/>
      <c r="F15" s="16"/>
      <c r="G15" s="22"/>
    </row>
    <row r="16" spans="1:7" s="15" customFormat="1" x14ac:dyDescent="0.25">
      <c r="A16" s="57" t="s">
        <v>181</v>
      </c>
      <c r="B16" s="58"/>
      <c r="C16" s="61">
        <f ca="1">TODAY()</f>
        <v>45562</v>
      </c>
      <c r="D16" s="61"/>
      <c r="E16" s="61"/>
      <c r="F16" s="61"/>
      <c r="G16" s="61"/>
    </row>
    <row r="17" spans="1:7" s="15" customFormat="1" x14ac:dyDescent="0.25">
      <c r="A17" s="17"/>
      <c r="B17" s="18"/>
      <c r="C17" s="18"/>
      <c r="D17" s="18"/>
      <c r="E17" s="18"/>
      <c r="F17" s="18"/>
      <c r="G17" s="25"/>
    </row>
    <row r="18" spans="1:7" s="15" customFormat="1" x14ac:dyDescent="0.25">
      <c r="A18" s="16"/>
      <c r="B18" s="16"/>
      <c r="C18" s="16"/>
      <c r="D18" s="16"/>
      <c r="E18" s="16"/>
      <c r="F18" s="16"/>
      <c r="G18" s="22"/>
    </row>
    <row r="19" spans="1:7" s="15" customFormat="1" x14ac:dyDescent="0.25">
      <c r="A19" s="62" t="s">
        <v>183</v>
      </c>
      <c r="B19" s="63"/>
      <c r="C19" s="31">
        <f>G164</f>
        <v>0</v>
      </c>
      <c r="D19" s="19" t="s">
        <v>182</v>
      </c>
      <c r="E19" s="20"/>
      <c r="F19" s="20"/>
      <c r="G19" s="23"/>
    </row>
    <row r="20" spans="1:7" s="15" customFormat="1" x14ac:dyDescent="0.25">
      <c r="A20" s="62" t="s">
        <v>184</v>
      </c>
      <c r="B20" s="63"/>
      <c r="C20" s="31">
        <f t="shared" ref="C20:C21" si="0">G165</f>
        <v>0</v>
      </c>
      <c r="D20" s="19" t="s">
        <v>182</v>
      </c>
      <c r="E20" s="20"/>
      <c r="F20" s="20"/>
      <c r="G20" s="23"/>
    </row>
    <row r="21" spans="1:7" s="15" customFormat="1" x14ac:dyDescent="0.25">
      <c r="A21" s="62" t="s">
        <v>185</v>
      </c>
      <c r="B21" s="63"/>
      <c r="C21" s="31">
        <f t="shared" si="0"/>
        <v>0</v>
      </c>
      <c r="D21" s="19" t="s">
        <v>182</v>
      </c>
      <c r="E21" s="20"/>
      <c r="F21" s="20"/>
      <c r="G21" s="23"/>
    </row>
    <row r="22" spans="1:7" s="15" customFormat="1" ht="6.75" customHeight="1" x14ac:dyDescent="0.25">
      <c r="A22" s="1"/>
      <c r="B22" s="1"/>
      <c r="C22" s="1"/>
      <c r="D22" s="1"/>
      <c r="E22" s="1"/>
      <c r="F22" s="1"/>
      <c r="G22" s="24"/>
    </row>
    <row r="23" spans="1:7" s="15" customFormat="1" x14ac:dyDescent="0.25">
      <c r="A23" s="57" t="s">
        <v>186</v>
      </c>
      <c r="B23" s="58"/>
      <c r="C23" s="59"/>
      <c r="D23" s="59"/>
      <c r="E23" s="59"/>
      <c r="F23" s="59"/>
      <c r="G23" s="59"/>
    </row>
    <row r="24" spans="1:7" s="15" customFormat="1" x14ac:dyDescent="0.25">
      <c r="A24" s="55"/>
      <c r="B24" s="55"/>
      <c r="C24" s="3"/>
      <c r="D24" s="3"/>
      <c r="E24" s="3"/>
      <c r="F24" s="3"/>
      <c r="G24" s="26"/>
    </row>
    <row r="25" spans="1:7" x14ac:dyDescent="0.25">
      <c r="A25" s="4" t="s">
        <v>4</v>
      </c>
      <c r="B25" s="4" t="s">
        <v>169</v>
      </c>
      <c r="C25" s="4" t="s">
        <v>170</v>
      </c>
      <c r="D25" s="4" t="s">
        <v>5</v>
      </c>
      <c r="E25" s="4" t="s">
        <v>171</v>
      </c>
      <c r="F25" s="4" t="s">
        <v>172</v>
      </c>
      <c r="G25" s="27" t="s">
        <v>173</v>
      </c>
    </row>
    <row r="26" spans="1:7" s="15" customFormat="1" x14ac:dyDescent="0.25">
      <c r="A26" s="56" t="s">
        <v>174</v>
      </c>
      <c r="B26" s="56"/>
      <c r="C26" s="56"/>
      <c r="D26" s="56"/>
      <c r="E26" s="56"/>
      <c r="F26" s="56"/>
      <c r="G26" s="56"/>
    </row>
    <row r="27" spans="1:7" s="15" customFormat="1" x14ac:dyDescent="0.25">
      <c r="A27" s="37" t="s">
        <v>6</v>
      </c>
      <c r="B27" s="38"/>
      <c r="C27" s="54" t="s">
        <v>7</v>
      </c>
      <c r="D27" s="54"/>
      <c r="E27" s="54"/>
      <c r="F27" s="54"/>
      <c r="G27" s="54"/>
    </row>
    <row r="28" spans="1:7" s="15" customFormat="1" x14ac:dyDescent="0.25">
      <c r="A28" s="39" t="s">
        <v>8</v>
      </c>
      <c r="B28" s="40"/>
      <c r="C28" s="50" t="s">
        <v>9</v>
      </c>
      <c r="D28" s="50"/>
      <c r="E28" s="50"/>
      <c r="F28" s="50"/>
      <c r="G28" s="50"/>
    </row>
    <row r="29" spans="1:7" s="15" customFormat="1" ht="25.5" x14ac:dyDescent="0.25">
      <c r="A29" s="5" t="s">
        <v>10</v>
      </c>
      <c r="B29" s="6" t="s">
        <v>13</v>
      </c>
      <c r="C29" s="7" t="s">
        <v>225</v>
      </c>
      <c r="D29" s="6" t="s">
        <v>14</v>
      </c>
      <c r="E29" s="8">
        <v>110.5</v>
      </c>
      <c r="F29" s="32"/>
      <c r="G29" s="28">
        <f t="shared" ref="G29:G30" si="1">ROUND(E29*F29,2)</f>
        <v>0</v>
      </c>
    </row>
    <row r="30" spans="1:7" s="15" customFormat="1" ht="38.25" x14ac:dyDescent="0.25">
      <c r="A30" s="5" t="s">
        <v>12</v>
      </c>
      <c r="B30" s="6" t="s">
        <v>15</v>
      </c>
      <c r="C30" s="7" t="s">
        <v>226</v>
      </c>
      <c r="D30" s="6" t="s">
        <v>14</v>
      </c>
      <c r="E30" s="8">
        <v>28.323</v>
      </c>
      <c r="F30" s="32"/>
      <c r="G30" s="28">
        <f t="shared" si="1"/>
        <v>0</v>
      </c>
    </row>
    <row r="31" spans="1:7" s="15" customFormat="1" x14ac:dyDescent="0.25">
      <c r="A31" s="47" t="s">
        <v>190</v>
      </c>
      <c r="B31" s="48"/>
      <c r="C31" s="48"/>
      <c r="D31" s="48"/>
      <c r="E31" s="48"/>
      <c r="F31" s="49"/>
      <c r="G31" s="41">
        <f>SUM(G29:G30)</f>
        <v>0</v>
      </c>
    </row>
    <row r="32" spans="1:7" s="15" customFormat="1" x14ac:dyDescent="0.25">
      <c r="A32" s="39" t="s">
        <v>16</v>
      </c>
      <c r="B32" s="40"/>
      <c r="C32" s="50" t="s">
        <v>17</v>
      </c>
      <c r="D32" s="50"/>
      <c r="E32" s="50"/>
      <c r="F32" s="50"/>
      <c r="G32" s="50"/>
    </row>
    <row r="33" spans="1:7" s="15" customFormat="1" ht="51" x14ac:dyDescent="0.25">
      <c r="A33" s="5" t="s">
        <v>204</v>
      </c>
      <c r="B33" s="6" t="s">
        <v>19</v>
      </c>
      <c r="C33" s="7" t="s">
        <v>227</v>
      </c>
      <c r="D33" s="6" t="s">
        <v>14</v>
      </c>
      <c r="E33" s="8">
        <v>25.158999999999999</v>
      </c>
      <c r="F33" s="32"/>
      <c r="G33" s="28">
        <f>ROUND(E33*F33,2)</f>
        <v>0</v>
      </c>
    </row>
    <row r="34" spans="1:7" s="15" customFormat="1" ht="38.25" x14ac:dyDescent="0.25">
      <c r="A34" s="5" t="s">
        <v>18</v>
      </c>
      <c r="B34" s="6" t="s">
        <v>21</v>
      </c>
      <c r="C34" s="7" t="s">
        <v>22</v>
      </c>
      <c r="D34" s="6" t="s">
        <v>14</v>
      </c>
      <c r="E34" s="8">
        <v>25.158999999999999</v>
      </c>
      <c r="F34" s="32"/>
      <c r="G34" s="28">
        <f t="shared" ref="G34:G38" si="2">ROUND(E34*F34,2)</f>
        <v>0</v>
      </c>
    </row>
    <row r="35" spans="1:7" s="15" customFormat="1" ht="63.75" x14ac:dyDescent="0.25">
      <c r="A35" s="5" t="s">
        <v>20</v>
      </c>
      <c r="B35" s="6" t="s">
        <v>24</v>
      </c>
      <c r="C35" s="7" t="s">
        <v>228</v>
      </c>
      <c r="D35" s="6" t="s">
        <v>14</v>
      </c>
      <c r="E35" s="8">
        <v>25.158999999999999</v>
      </c>
      <c r="F35" s="32"/>
      <c r="G35" s="28">
        <f t="shared" si="2"/>
        <v>0</v>
      </c>
    </row>
    <row r="36" spans="1:7" s="15" customFormat="1" ht="25.5" x14ac:dyDescent="0.25">
      <c r="A36" s="5" t="s">
        <v>23</v>
      </c>
      <c r="B36" s="6" t="s">
        <v>26</v>
      </c>
      <c r="C36" s="7" t="s">
        <v>322</v>
      </c>
      <c r="D36" s="6" t="s">
        <v>14</v>
      </c>
      <c r="E36" s="8">
        <v>25.158999999999999</v>
      </c>
      <c r="F36" s="32"/>
      <c r="G36" s="28">
        <f t="shared" si="2"/>
        <v>0</v>
      </c>
    </row>
    <row r="37" spans="1:7" s="15" customFormat="1" ht="89.25" x14ac:dyDescent="0.25">
      <c r="A37" s="5" t="s">
        <v>25</v>
      </c>
      <c r="B37" s="6" t="s">
        <v>28</v>
      </c>
      <c r="C37" s="7" t="s">
        <v>229</v>
      </c>
      <c r="D37" s="6" t="s">
        <v>14</v>
      </c>
      <c r="E37" s="8">
        <v>25.158999999999999</v>
      </c>
      <c r="F37" s="32"/>
      <c r="G37" s="28">
        <f t="shared" si="2"/>
        <v>0</v>
      </c>
    </row>
    <row r="38" spans="1:7" s="15" customFormat="1" ht="76.5" x14ac:dyDescent="0.25">
      <c r="A38" s="5" t="s">
        <v>27</v>
      </c>
      <c r="B38" s="6" t="s">
        <v>29</v>
      </c>
      <c r="C38" s="7" t="s">
        <v>230</v>
      </c>
      <c r="D38" s="6" t="s">
        <v>14</v>
      </c>
      <c r="E38" s="8">
        <v>46.37</v>
      </c>
      <c r="F38" s="32"/>
      <c r="G38" s="28">
        <f t="shared" si="2"/>
        <v>0</v>
      </c>
    </row>
    <row r="39" spans="1:7" s="15" customFormat="1" x14ac:dyDescent="0.25">
      <c r="A39" s="47" t="s">
        <v>191</v>
      </c>
      <c r="B39" s="48"/>
      <c r="C39" s="48"/>
      <c r="D39" s="48"/>
      <c r="E39" s="48"/>
      <c r="F39" s="49"/>
      <c r="G39" s="41">
        <f>SUM(G33:G38)</f>
        <v>0</v>
      </c>
    </row>
    <row r="40" spans="1:7" s="15" customFormat="1" x14ac:dyDescent="0.25">
      <c r="A40" s="39" t="s">
        <v>30</v>
      </c>
      <c r="B40" s="40"/>
      <c r="C40" s="50" t="s">
        <v>31</v>
      </c>
      <c r="D40" s="50"/>
      <c r="E40" s="50"/>
      <c r="F40" s="50"/>
      <c r="G40" s="50"/>
    </row>
    <row r="41" spans="1:7" s="15" customFormat="1" ht="38.25" x14ac:dyDescent="0.25">
      <c r="A41" s="5" t="s">
        <v>205</v>
      </c>
      <c r="B41" s="6" t="s">
        <v>33</v>
      </c>
      <c r="C41" s="7" t="s">
        <v>323</v>
      </c>
      <c r="D41" s="6" t="s">
        <v>14</v>
      </c>
      <c r="E41" s="8">
        <v>16.38</v>
      </c>
      <c r="F41" s="32"/>
      <c r="G41" s="28">
        <f t="shared" ref="G41:G44" si="3">ROUND(E41*F41,2)</f>
        <v>0</v>
      </c>
    </row>
    <row r="42" spans="1:7" s="15" customFormat="1" ht="38.25" x14ac:dyDescent="0.25">
      <c r="A42" s="5" t="s">
        <v>32</v>
      </c>
      <c r="B42" s="6" t="s">
        <v>35</v>
      </c>
      <c r="C42" s="7" t="s">
        <v>231</v>
      </c>
      <c r="D42" s="6" t="s">
        <v>14</v>
      </c>
      <c r="E42" s="8">
        <v>16.38</v>
      </c>
      <c r="F42" s="32"/>
      <c r="G42" s="28">
        <f t="shared" si="3"/>
        <v>0</v>
      </c>
    </row>
    <row r="43" spans="1:7" s="15" customFormat="1" ht="114.75" x14ac:dyDescent="0.25">
      <c r="A43" s="5" t="s">
        <v>34</v>
      </c>
      <c r="B43" s="6" t="s">
        <v>203</v>
      </c>
      <c r="C43" s="7" t="s">
        <v>264</v>
      </c>
      <c r="D43" s="6" t="s">
        <v>89</v>
      </c>
      <c r="E43" s="8">
        <v>1</v>
      </c>
      <c r="F43" s="32"/>
      <c r="G43" s="28">
        <f t="shared" si="3"/>
        <v>0</v>
      </c>
    </row>
    <row r="44" spans="1:7" s="15" customFormat="1" ht="178.5" x14ac:dyDescent="0.25">
      <c r="A44" s="5" t="s">
        <v>36</v>
      </c>
      <c r="B44" s="6" t="s">
        <v>203</v>
      </c>
      <c r="C44" s="7" t="s">
        <v>360</v>
      </c>
      <c r="D44" s="6" t="s">
        <v>89</v>
      </c>
      <c r="E44" s="8">
        <v>1</v>
      </c>
      <c r="F44" s="32"/>
      <c r="G44" s="28">
        <f t="shared" si="3"/>
        <v>0</v>
      </c>
    </row>
    <row r="45" spans="1:7" s="15" customFormat="1" x14ac:dyDescent="0.25">
      <c r="A45" s="47" t="s">
        <v>192</v>
      </c>
      <c r="B45" s="48"/>
      <c r="C45" s="48"/>
      <c r="D45" s="48"/>
      <c r="E45" s="48"/>
      <c r="F45" s="49"/>
      <c r="G45" s="41">
        <f>SUM(G41:G44)</f>
        <v>0</v>
      </c>
    </row>
    <row r="46" spans="1:7" s="15" customFormat="1" x14ac:dyDescent="0.25">
      <c r="A46" s="39" t="s">
        <v>37</v>
      </c>
      <c r="B46" s="40"/>
      <c r="C46" s="50" t="s">
        <v>38</v>
      </c>
      <c r="D46" s="50"/>
      <c r="E46" s="50"/>
      <c r="F46" s="50"/>
      <c r="G46" s="50"/>
    </row>
    <row r="47" spans="1:7" s="15" customFormat="1" ht="38.25" x14ac:dyDescent="0.25">
      <c r="A47" s="5" t="s">
        <v>206</v>
      </c>
      <c r="B47" s="6" t="s">
        <v>40</v>
      </c>
      <c r="C47" s="7" t="s">
        <v>232</v>
      </c>
      <c r="D47" s="6" t="s">
        <v>14</v>
      </c>
      <c r="E47" s="8">
        <v>21.4</v>
      </c>
      <c r="F47" s="32"/>
      <c r="G47" s="28">
        <f t="shared" ref="G47:G57" si="4">ROUND(E47*F47,2)</f>
        <v>0</v>
      </c>
    </row>
    <row r="48" spans="1:7" s="15" customFormat="1" ht="51" x14ac:dyDescent="0.25">
      <c r="A48" s="5" t="s">
        <v>39</v>
      </c>
      <c r="B48" s="6" t="s">
        <v>42</v>
      </c>
      <c r="C48" s="7" t="s">
        <v>233</v>
      </c>
      <c r="D48" s="6" t="s">
        <v>14</v>
      </c>
      <c r="E48" s="8">
        <v>21.4</v>
      </c>
      <c r="F48" s="32"/>
      <c r="G48" s="28">
        <f t="shared" si="4"/>
        <v>0</v>
      </c>
    </row>
    <row r="49" spans="1:7" s="15" customFormat="1" ht="63.75" x14ac:dyDescent="0.25">
      <c r="A49" s="5" t="s">
        <v>41</v>
      </c>
      <c r="B49" s="6" t="s">
        <v>45</v>
      </c>
      <c r="C49" s="7" t="s">
        <v>234</v>
      </c>
      <c r="D49" s="6" t="s">
        <v>14</v>
      </c>
      <c r="E49" s="8">
        <v>21.4</v>
      </c>
      <c r="F49" s="32"/>
      <c r="G49" s="28">
        <f t="shared" si="4"/>
        <v>0</v>
      </c>
    </row>
    <row r="50" spans="1:7" s="15" customFormat="1" ht="38.25" x14ac:dyDescent="0.25">
      <c r="A50" s="5" t="s">
        <v>44</v>
      </c>
      <c r="B50" s="6" t="s">
        <v>48</v>
      </c>
      <c r="C50" s="7" t="s">
        <v>235</v>
      </c>
      <c r="D50" s="6" t="s">
        <v>14</v>
      </c>
      <c r="E50" s="8">
        <v>21.4</v>
      </c>
      <c r="F50" s="32"/>
      <c r="G50" s="28">
        <f t="shared" si="4"/>
        <v>0</v>
      </c>
    </row>
    <row r="51" spans="1:7" s="15" customFormat="1" ht="51" x14ac:dyDescent="0.25">
      <c r="A51" s="5" t="s">
        <v>47</v>
      </c>
      <c r="B51" s="6" t="s">
        <v>50</v>
      </c>
      <c r="C51" s="7" t="s">
        <v>236</v>
      </c>
      <c r="D51" s="6" t="s">
        <v>51</v>
      </c>
      <c r="E51" s="8">
        <v>29.3</v>
      </c>
      <c r="F51" s="32"/>
      <c r="G51" s="28">
        <f t="shared" si="4"/>
        <v>0</v>
      </c>
    </row>
    <row r="52" spans="1:7" s="15" customFormat="1" ht="38.25" x14ac:dyDescent="0.25">
      <c r="A52" s="5" t="s">
        <v>49</v>
      </c>
      <c r="B52" s="6" t="s">
        <v>53</v>
      </c>
      <c r="C52" s="7" t="s">
        <v>237</v>
      </c>
      <c r="D52" s="6" t="s">
        <v>14</v>
      </c>
      <c r="E52" s="8">
        <v>21.4</v>
      </c>
      <c r="F52" s="32"/>
      <c r="G52" s="28">
        <f t="shared" si="4"/>
        <v>0</v>
      </c>
    </row>
    <row r="53" spans="1:7" s="15" customFormat="1" ht="51" x14ac:dyDescent="0.25">
      <c r="A53" s="5" t="s">
        <v>52</v>
      </c>
      <c r="B53" s="6" t="s">
        <v>55</v>
      </c>
      <c r="C53" s="7" t="s">
        <v>238</v>
      </c>
      <c r="D53" s="6" t="s">
        <v>14</v>
      </c>
      <c r="E53" s="8">
        <v>21.4</v>
      </c>
      <c r="F53" s="32"/>
      <c r="G53" s="28">
        <f t="shared" si="4"/>
        <v>0</v>
      </c>
    </row>
    <row r="54" spans="1:7" s="15" customFormat="1" ht="102" x14ac:dyDescent="0.25">
      <c r="A54" s="5" t="s">
        <v>54</v>
      </c>
      <c r="B54" s="6" t="s">
        <v>263</v>
      </c>
      <c r="C54" s="7" t="s">
        <v>324</v>
      </c>
      <c r="D54" s="6" t="s">
        <v>14</v>
      </c>
      <c r="E54" s="8">
        <v>21.4</v>
      </c>
      <c r="F54" s="32"/>
      <c r="G54" s="28">
        <f t="shared" si="4"/>
        <v>0</v>
      </c>
    </row>
    <row r="55" spans="1:7" s="15" customFormat="1" ht="63.75" x14ac:dyDescent="0.25">
      <c r="A55" s="5" t="s">
        <v>57</v>
      </c>
      <c r="B55" s="6" t="s">
        <v>59</v>
      </c>
      <c r="C55" s="7" t="s">
        <v>239</v>
      </c>
      <c r="D55" s="6" t="s">
        <v>14</v>
      </c>
      <c r="E55" s="8">
        <v>83.5</v>
      </c>
      <c r="F55" s="32"/>
      <c r="G55" s="28">
        <f t="shared" si="4"/>
        <v>0</v>
      </c>
    </row>
    <row r="56" spans="1:7" s="15" customFormat="1" ht="38.25" x14ac:dyDescent="0.25">
      <c r="A56" s="5" t="s">
        <v>58</v>
      </c>
      <c r="B56" s="6" t="s">
        <v>61</v>
      </c>
      <c r="C56" s="7" t="s">
        <v>208</v>
      </c>
      <c r="D56" s="6" t="s">
        <v>14</v>
      </c>
      <c r="E56" s="8">
        <v>83.5</v>
      </c>
      <c r="F56" s="32"/>
      <c r="G56" s="28">
        <f t="shared" si="4"/>
        <v>0</v>
      </c>
    </row>
    <row r="57" spans="1:7" s="15" customFormat="1" ht="25.5" x14ac:dyDescent="0.25">
      <c r="A57" s="5" t="s">
        <v>60</v>
      </c>
      <c r="B57" s="6" t="s">
        <v>62</v>
      </c>
      <c r="C57" s="7" t="s">
        <v>63</v>
      </c>
      <c r="D57" s="6" t="s">
        <v>51</v>
      </c>
      <c r="E57" s="8">
        <v>62.75</v>
      </c>
      <c r="F57" s="32"/>
      <c r="G57" s="28">
        <f t="shared" si="4"/>
        <v>0</v>
      </c>
    </row>
    <row r="58" spans="1:7" s="15" customFormat="1" x14ac:dyDescent="0.25">
      <c r="A58" s="47" t="s">
        <v>193</v>
      </c>
      <c r="B58" s="48"/>
      <c r="C58" s="48"/>
      <c r="D58" s="48"/>
      <c r="E58" s="48"/>
      <c r="F58" s="49"/>
      <c r="G58" s="41">
        <f>SUM(G47:G57)</f>
        <v>0</v>
      </c>
    </row>
    <row r="59" spans="1:7" s="15" customFormat="1" x14ac:dyDescent="0.25">
      <c r="A59" s="39" t="s">
        <v>64</v>
      </c>
      <c r="B59" s="40"/>
      <c r="C59" s="50" t="s">
        <v>65</v>
      </c>
      <c r="D59" s="50"/>
      <c r="E59" s="50"/>
      <c r="F59" s="50"/>
      <c r="G59" s="50"/>
    </row>
    <row r="60" spans="1:7" s="15" customFormat="1" ht="51" x14ac:dyDescent="0.25">
      <c r="A60" s="5" t="s">
        <v>207</v>
      </c>
      <c r="B60" s="6" t="s">
        <v>67</v>
      </c>
      <c r="C60" s="7" t="s">
        <v>240</v>
      </c>
      <c r="D60" s="6" t="s">
        <v>14</v>
      </c>
      <c r="E60" s="8">
        <v>12.108000000000001</v>
      </c>
      <c r="F60" s="32"/>
      <c r="G60" s="28">
        <f t="shared" ref="G60:G62" si="5">ROUND(E60*F60,2)</f>
        <v>0</v>
      </c>
    </row>
    <row r="61" spans="1:7" s="15" customFormat="1" ht="51" x14ac:dyDescent="0.25">
      <c r="A61" s="5" t="s">
        <v>66</v>
      </c>
      <c r="B61" s="6" t="s">
        <v>61</v>
      </c>
      <c r="C61" s="7" t="s">
        <v>241</v>
      </c>
      <c r="D61" s="6" t="s">
        <v>14</v>
      </c>
      <c r="E61" s="8">
        <v>12.108000000000001</v>
      </c>
      <c r="F61" s="32"/>
      <c r="G61" s="28">
        <f t="shared" si="5"/>
        <v>0</v>
      </c>
    </row>
    <row r="62" spans="1:7" s="15" customFormat="1" ht="102" x14ac:dyDescent="0.25">
      <c r="A62" s="5" t="s">
        <v>68</v>
      </c>
      <c r="B62" s="6" t="s">
        <v>203</v>
      </c>
      <c r="C62" s="7" t="s">
        <v>265</v>
      </c>
      <c r="D62" s="6" t="s">
        <v>89</v>
      </c>
      <c r="E62" s="8">
        <v>1</v>
      </c>
      <c r="F62" s="32"/>
      <c r="G62" s="28">
        <f t="shared" si="5"/>
        <v>0</v>
      </c>
    </row>
    <row r="63" spans="1:7" s="15" customFormat="1" x14ac:dyDescent="0.25">
      <c r="A63" s="47" t="s">
        <v>194</v>
      </c>
      <c r="B63" s="48"/>
      <c r="C63" s="48"/>
      <c r="D63" s="48"/>
      <c r="E63" s="48"/>
      <c r="F63" s="49"/>
      <c r="G63" s="41">
        <f>SUM(G60:G62)</f>
        <v>0</v>
      </c>
    </row>
    <row r="64" spans="1:7" s="15" customFormat="1" x14ac:dyDescent="0.25">
      <c r="A64" s="39" t="s">
        <v>69</v>
      </c>
      <c r="B64" s="40"/>
      <c r="C64" s="50" t="s">
        <v>70</v>
      </c>
      <c r="D64" s="50"/>
      <c r="E64" s="50"/>
      <c r="F64" s="50"/>
      <c r="G64" s="50"/>
    </row>
    <row r="65" spans="1:7" s="15" customFormat="1" ht="25.5" x14ac:dyDescent="0.25">
      <c r="A65" s="5" t="s">
        <v>71</v>
      </c>
      <c r="B65" s="6" t="s">
        <v>72</v>
      </c>
      <c r="C65" s="7" t="s">
        <v>325</v>
      </c>
      <c r="D65" s="6" t="s">
        <v>14</v>
      </c>
      <c r="E65" s="8">
        <v>31.6</v>
      </c>
      <c r="F65" s="32"/>
      <c r="G65" s="28">
        <f t="shared" ref="G65:G79" si="6">ROUND(E65*F65,2)</f>
        <v>0</v>
      </c>
    </row>
    <row r="66" spans="1:7" s="15" customFormat="1" ht="204" x14ac:dyDescent="0.25">
      <c r="A66" s="5" t="s">
        <v>73</v>
      </c>
      <c r="B66" s="6" t="s">
        <v>203</v>
      </c>
      <c r="C66" s="7" t="s">
        <v>274</v>
      </c>
      <c r="D66" s="6" t="s">
        <v>89</v>
      </c>
      <c r="E66" s="8">
        <v>1</v>
      </c>
      <c r="F66" s="32"/>
      <c r="G66" s="28">
        <f t="shared" si="6"/>
        <v>0</v>
      </c>
    </row>
    <row r="67" spans="1:7" s="15" customFormat="1" ht="140.25" x14ac:dyDescent="0.25">
      <c r="A67" s="5" t="s">
        <v>75</v>
      </c>
      <c r="B67" s="6" t="s">
        <v>203</v>
      </c>
      <c r="C67" s="7" t="s">
        <v>273</v>
      </c>
      <c r="D67" s="6" t="s">
        <v>89</v>
      </c>
      <c r="E67" s="8">
        <v>1</v>
      </c>
      <c r="F67" s="32"/>
      <c r="G67" s="28">
        <f t="shared" si="6"/>
        <v>0</v>
      </c>
    </row>
    <row r="68" spans="1:7" s="15" customFormat="1" ht="38.25" x14ac:dyDescent="0.25">
      <c r="A68" s="5" t="s">
        <v>77</v>
      </c>
      <c r="B68" s="6" t="s">
        <v>74</v>
      </c>
      <c r="C68" s="7" t="s">
        <v>242</v>
      </c>
      <c r="D68" s="6" t="s">
        <v>14</v>
      </c>
      <c r="E68" s="8">
        <v>31.6</v>
      </c>
      <c r="F68" s="32"/>
      <c r="G68" s="28">
        <f t="shared" si="6"/>
        <v>0</v>
      </c>
    </row>
    <row r="69" spans="1:7" s="15" customFormat="1" ht="51" x14ac:dyDescent="0.25">
      <c r="A69" s="5" t="s">
        <v>277</v>
      </c>
      <c r="B69" s="6" t="s">
        <v>76</v>
      </c>
      <c r="C69" s="7" t="s">
        <v>243</v>
      </c>
      <c r="D69" s="6" t="s">
        <v>51</v>
      </c>
      <c r="E69" s="8">
        <v>28</v>
      </c>
      <c r="F69" s="32"/>
      <c r="G69" s="28">
        <f t="shared" si="6"/>
        <v>0</v>
      </c>
    </row>
    <row r="70" spans="1:7" s="15" customFormat="1" ht="38.25" x14ac:dyDescent="0.25">
      <c r="A70" s="5" t="s">
        <v>278</v>
      </c>
      <c r="B70" s="6" t="s">
        <v>53</v>
      </c>
      <c r="C70" s="7" t="s">
        <v>237</v>
      </c>
      <c r="D70" s="6" t="s">
        <v>14</v>
      </c>
      <c r="E70" s="8">
        <v>31.6</v>
      </c>
      <c r="F70" s="32"/>
      <c r="G70" s="28">
        <f t="shared" si="6"/>
        <v>0</v>
      </c>
    </row>
    <row r="71" spans="1:7" s="15" customFormat="1" ht="51" x14ac:dyDescent="0.25">
      <c r="A71" s="5" t="s">
        <v>279</v>
      </c>
      <c r="B71" s="6" t="s">
        <v>78</v>
      </c>
      <c r="C71" s="7" t="s">
        <v>244</v>
      </c>
      <c r="D71" s="6" t="s">
        <v>14</v>
      </c>
      <c r="E71" s="8">
        <v>31.6</v>
      </c>
      <c r="F71" s="32"/>
      <c r="G71" s="28">
        <f t="shared" si="6"/>
        <v>0</v>
      </c>
    </row>
    <row r="72" spans="1:7" s="15" customFormat="1" ht="63.75" x14ac:dyDescent="0.25">
      <c r="A72" s="5" t="s">
        <v>280</v>
      </c>
      <c r="B72" s="6" t="s">
        <v>79</v>
      </c>
      <c r="C72" s="7" t="s">
        <v>245</v>
      </c>
      <c r="D72" s="6" t="s">
        <v>14</v>
      </c>
      <c r="E72" s="8">
        <v>31.6</v>
      </c>
      <c r="F72" s="32"/>
      <c r="G72" s="28">
        <f t="shared" si="6"/>
        <v>0</v>
      </c>
    </row>
    <row r="73" spans="1:7" s="15" customFormat="1" ht="51" x14ac:dyDescent="0.25">
      <c r="A73" s="5" t="s">
        <v>281</v>
      </c>
      <c r="B73" s="6" t="s">
        <v>55</v>
      </c>
      <c r="C73" s="7" t="s">
        <v>238</v>
      </c>
      <c r="D73" s="6" t="s">
        <v>14</v>
      </c>
      <c r="E73" s="8">
        <v>31.6</v>
      </c>
      <c r="F73" s="32"/>
      <c r="G73" s="28">
        <f t="shared" si="6"/>
        <v>0</v>
      </c>
    </row>
    <row r="74" spans="1:7" s="15" customFormat="1" ht="89.25" x14ac:dyDescent="0.25">
      <c r="A74" s="5" t="s">
        <v>282</v>
      </c>
      <c r="B74" s="6" t="s">
        <v>266</v>
      </c>
      <c r="C74" s="7" t="s">
        <v>326</v>
      </c>
      <c r="D74" s="6" t="s">
        <v>14</v>
      </c>
      <c r="E74" s="8">
        <v>31.6</v>
      </c>
      <c r="F74" s="32"/>
      <c r="G74" s="28">
        <f t="shared" si="6"/>
        <v>0</v>
      </c>
    </row>
    <row r="75" spans="1:7" s="15" customFormat="1" ht="114.75" x14ac:dyDescent="0.25">
      <c r="A75" s="5" t="s">
        <v>321</v>
      </c>
      <c r="B75" s="6" t="s">
        <v>203</v>
      </c>
      <c r="C75" s="7" t="s">
        <v>361</v>
      </c>
      <c r="D75" s="6" t="s">
        <v>14</v>
      </c>
      <c r="E75" s="8">
        <v>2.1</v>
      </c>
      <c r="F75" s="32"/>
      <c r="G75" s="28">
        <f t="shared" si="6"/>
        <v>0</v>
      </c>
    </row>
    <row r="76" spans="1:7" s="15" customFormat="1" ht="102" x14ac:dyDescent="0.25">
      <c r="A76" s="5" t="s">
        <v>283</v>
      </c>
      <c r="B76" s="6" t="s">
        <v>320</v>
      </c>
      <c r="C76" s="7" t="s">
        <v>327</v>
      </c>
      <c r="D76" s="6" t="s">
        <v>92</v>
      </c>
      <c r="E76" s="8">
        <v>9</v>
      </c>
      <c r="F76" s="32"/>
      <c r="G76" s="28">
        <f t="shared" si="6"/>
        <v>0</v>
      </c>
    </row>
    <row r="77" spans="1:7" s="15" customFormat="1" ht="38.25" x14ac:dyDescent="0.25">
      <c r="A77" s="5" t="s">
        <v>317</v>
      </c>
      <c r="B77" s="6" t="s">
        <v>316</v>
      </c>
      <c r="C77" s="7" t="s">
        <v>328</v>
      </c>
      <c r="D77" s="6" t="s">
        <v>14</v>
      </c>
      <c r="E77" s="8">
        <v>221.25200000000001</v>
      </c>
      <c r="F77" s="32"/>
      <c r="G77" s="28">
        <f t="shared" si="6"/>
        <v>0</v>
      </c>
    </row>
    <row r="78" spans="1:7" s="15" customFormat="1" ht="63.75" x14ac:dyDescent="0.25">
      <c r="A78" s="5" t="s">
        <v>330</v>
      </c>
      <c r="B78" s="6" t="s">
        <v>81</v>
      </c>
      <c r="C78" s="7" t="s">
        <v>247</v>
      </c>
      <c r="D78" s="6" t="s">
        <v>14</v>
      </c>
      <c r="E78" s="8">
        <v>221.25200000000001</v>
      </c>
      <c r="F78" s="32"/>
      <c r="G78" s="28">
        <f t="shared" si="6"/>
        <v>0</v>
      </c>
    </row>
    <row r="79" spans="1:7" s="15" customFormat="1" ht="89.25" x14ac:dyDescent="0.25">
      <c r="A79" s="5" t="s">
        <v>362</v>
      </c>
      <c r="B79" s="6" t="s">
        <v>82</v>
      </c>
      <c r="C79" s="7" t="s">
        <v>329</v>
      </c>
      <c r="D79" s="6" t="s">
        <v>14</v>
      </c>
      <c r="E79" s="8">
        <v>221.25200000000001</v>
      </c>
      <c r="F79" s="32"/>
      <c r="G79" s="28">
        <f t="shared" si="6"/>
        <v>0</v>
      </c>
    </row>
    <row r="80" spans="1:7" s="15" customFormat="1" x14ac:dyDescent="0.25">
      <c r="A80" s="47" t="s">
        <v>195</v>
      </c>
      <c r="B80" s="48"/>
      <c r="C80" s="48"/>
      <c r="D80" s="48"/>
      <c r="E80" s="48"/>
      <c r="F80" s="49"/>
      <c r="G80" s="41">
        <f>SUM(G65:G79)</f>
        <v>0</v>
      </c>
    </row>
    <row r="81" spans="1:7" s="15" customFormat="1" x14ac:dyDescent="0.25">
      <c r="A81" s="39" t="s">
        <v>83</v>
      </c>
      <c r="B81" s="40"/>
      <c r="C81" s="50" t="s">
        <v>84</v>
      </c>
      <c r="D81" s="50"/>
      <c r="E81" s="50"/>
      <c r="F81" s="50"/>
      <c r="G81" s="50"/>
    </row>
    <row r="82" spans="1:7" s="15" customFormat="1" ht="25.5" x14ac:dyDescent="0.25">
      <c r="A82" s="5" t="s">
        <v>284</v>
      </c>
      <c r="B82" s="6" t="s">
        <v>80</v>
      </c>
      <c r="C82" s="7" t="s">
        <v>246</v>
      </c>
      <c r="D82" s="6" t="s">
        <v>14</v>
      </c>
      <c r="E82" s="8">
        <v>57.4</v>
      </c>
      <c r="F82" s="32"/>
      <c r="G82" s="28">
        <f t="shared" ref="G82:G85" si="7">ROUND(E82*F82,2)</f>
        <v>0</v>
      </c>
    </row>
    <row r="83" spans="1:7" s="15" customFormat="1" ht="63.75" x14ac:dyDescent="0.25">
      <c r="A83" s="5" t="s">
        <v>318</v>
      </c>
      <c r="B83" s="6" t="s">
        <v>85</v>
      </c>
      <c r="C83" s="7" t="s">
        <v>249</v>
      </c>
      <c r="D83" s="6" t="s">
        <v>14</v>
      </c>
      <c r="E83" s="8">
        <v>107.664</v>
      </c>
      <c r="F83" s="32"/>
      <c r="G83" s="28">
        <f t="shared" si="7"/>
        <v>0</v>
      </c>
    </row>
    <row r="84" spans="1:7" s="15" customFormat="1" ht="76.5" x14ac:dyDescent="0.25">
      <c r="A84" s="5" t="s">
        <v>331</v>
      </c>
      <c r="B84" s="6" t="s">
        <v>82</v>
      </c>
      <c r="C84" s="7" t="s">
        <v>248</v>
      </c>
      <c r="D84" s="6" t="s">
        <v>14</v>
      </c>
      <c r="E84" s="8">
        <v>57.4</v>
      </c>
      <c r="F84" s="32"/>
      <c r="G84" s="28">
        <f t="shared" si="7"/>
        <v>0</v>
      </c>
    </row>
    <row r="85" spans="1:7" s="15" customFormat="1" ht="76.5" x14ac:dyDescent="0.25">
      <c r="A85" s="5" t="s">
        <v>363</v>
      </c>
      <c r="B85" s="6" t="s">
        <v>86</v>
      </c>
      <c r="C85" s="7" t="s">
        <v>250</v>
      </c>
      <c r="D85" s="6" t="s">
        <v>14</v>
      </c>
      <c r="E85" s="8">
        <v>50.264000000000003</v>
      </c>
      <c r="F85" s="32"/>
      <c r="G85" s="28">
        <f t="shared" si="7"/>
        <v>0</v>
      </c>
    </row>
    <row r="86" spans="1:7" s="15" customFormat="1" x14ac:dyDescent="0.25">
      <c r="A86" s="47" t="s">
        <v>196</v>
      </c>
      <c r="B86" s="48"/>
      <c r="C86" s="48"/>
      <c r="D86" s="48"/>
      <c r="E86" s="48"/>
      <c r="F86" s="49"/>
      <c r="G86" s="41">
        <f>SUM(G82:G85)</f>
        <v>0</v>
      </c>
    </row>
    <row r="87" spans="1:7" s="15" customFormat="1" x14ac:dyDescent="0.25">
      <c r="A87" s="39" t="s">
        <v>87</v>
      </c>
      <c r="B87" s="40"/>
      <c r="C87" s="50" t="s">
        <v>88</v>
      </c>
      <c r="D87" s="50"/>
      <c r="E87" s="50"/>
      <c r="F87" s="50"/>
      <c r="G87" s="50"/>
    </row>
    <row r="88" spans="1:7" s="15" customFormat="1" ht="38.25" x14ac:dyDescent="0.25">
      <c r="A88" s="5" t="s">
        <v>97</v>
      </c>
      <c r="B88" s="6" t="s">
        <v>90</v>
      </c>
      <c r="C88" s="7" t="s">
        <v>91</v>
      </c>
      <c r="D88" s="6" t="s">
        <v>92</v>
      </c>
      <c r="E88" s="8">
        <v>21</v>
      </c>
      <c r="F88" s="32"/>
      <c r="G88" s="28">
        <f t="shared" ref="G88:G92" si="8">ROUND(E88*F88,2)</f>
        <v>0</v>
      </c>
    </row>
    <row r="89" spans="1:7" s="15" customFormat="1" ht="38.25" x14ac:dyDescent="0.25">
      <c r="A89" s="5" t="s">
        <v>100</v>
      </c>
      <c r="B89" s="6" t="s">
        <v>93</v>
      </c>
      <c r="C89" s="7" t="s">
        <v>94</v>
      </c>
      <c r="D89" s="6" t="s">
        <v>92</v>
      </c>
      <c r="E89" s="8">
        <v>11</v>
      </c>
      <c r="F89" s="32"/>
      <c r="G89" s="28">
        <f t="shared" si="8"/>
        <v>0</v>
      </c>
    </row>
    <row r="90" spans="1:7" s="15" customFormat="1" ht="25.5" x14ac:dyDescent="0.25">
      <c r="A90" s="5" t="s">
        <v>319</v>
      </c>
      <c r="B90" s="6" t="s">
        <v>95</v>
      </c>
      <c r="C90" s="7" t="s">
        <v>96</v>
      </c>
      <c r="D90" s="6" t="s">
        <v>89</v>
      </c>
      <c r="E90" s="8">
        <v>12</v>
      </c>
      <c r="F90" s="32"/>
      <c r="G90" s="28">
        <f t="shared" si="8"/>
        <v>0</v>
      </c>
    </row>
    <row r="91" spans="1:7" s="15" customFormat="1" ht="76.5" x14ac:dyDescent="0.25">
      <c r="A91" s="5" t="s">
        <v>332</v>
      </c>
      <c r="B91" s="6" t="s">
        <v>98</v>
      </c>
      <c r="C91" s="7" t="s">
        <v>99</v>
      </c>
      <c r="D91" s="6" t="s">
        <v>92</v>
      </c>
      <c r="E91" s="8">
        <v>21</v>
      </c>
      <c r="F91" s="32"/>
      <c r="G91" s="28">
        <f t="shared" si="8"/>
        <v>0</v>
      </c>
    </row>
    <row r="92" spans="1:7" s="15" customFormat="1" ht="38.25" x14ac:dyDescent="0.25">
      <c r="A92" s="5" t="s">
        <v>364</v>
      </c>
      <c r="B92" s="6" t="s">
        <v>101</v>
      </c>
      <c r="C92" s="7" t="s">
        <v>102</v>
      </c>
      <c r="D92" s="6" t="s">
        <v>103</v>
      </c>
      <c r="E92" s="8">
        <v>15</v>
      </c>
      <c r="F92" s="32"/>
      <c r="G92" s="28">
        <f t="shared" si="8"/>
        <v>0</v>
      </c>
    </row>
    <row r="93" spans="1:7" s="15" customFormat="1" x14ac:dyDescent="0.25">
      <c r="A93" s="47" t="s">
        <v>197</v>
      </c>
      <c r="B93" s="48"/>
      <c r="C93" s="48"/>
      <c r="D93" s="48"/>
      <c r="E93" s="48"/>
      <c r="F93" s="49"/>
      <c r="G93" s="41">
        <f>SUM(G88:G92)</f>
        <v>0</v>
      </c>
    </row>
    <row r="94" spans="1:7" s="15" customFormat="1" x14ac:dyDescent="0.25">
      <c r="A94" s="39" t="s">
        <v>104</v>
      </c>
      <c r="B94" s="40"/>
      <c r="C94" s="50" t="s">
        <v>224</v>
      </c>
      <c r="D94" s="50"/>
      <c r="E94" s="50"/>
      <c r="F94" s="50"/>
      <c r="G94" s="50"/>
    </row>
    <row r="95" spans="1:7" s="15" customFormat="1" ht="38.25" x14ac:dyDescent="0.25">
      <c r="A95" s="5" t="s">
        <v>109</v>
      </c>
      <c r="B95" s="34" t="s">
        <v>219</v>
      </c>
      <c r="C95" s="35" t="s">
        <v>251</v>
      </c>
      <c r="D95" s="34" t="s">
        <v>92</v>
      </c>
      <c r="E95" s="36">
        <v>14</v>
      </c>
      <c r="F95" s="9"/>
      <c r="G95" s="28">
        <f t="shared" ref="G95:G109" si="9">ROUND(E95*F95,2)</f>
        <v>0</v>
      </c>
    </row>
    <row r="96" spans="1:7" s="15" customFormat="1" ht="51" x14ac:dyDescent="0.25">
      <c r="A96" s="5" t="s">
        <v>111</v>
      </c>
      <c r="B96" s="6" t="s">
        <v>219</v>
      </c>
      <c r="C96" s="7" t="s">
        <v>252</v>
      </c>
      <c r="D96" s="6" t="s">
        <v>92</v>
      </c>
      <c r="E96" s="8">
        <v>11</v>
      </c>
      <c r="F96" s="9"/>
      <c r="G96" s="28">
        <f t="shared" si="9"/>
        <v>0</v>
      </c>
    </row>
    <row r="97" spans="1:7" s="15" customFormat="1" ht="38.25" x14ac:dyDescent="0.25">
      <c r="A97" s="5" t="s">
        <v>113</v>
      </c>
      <c r="B97" s="6" t="s">
        <v>220</v>
      </c>
      <c r="C97" s="7" t="s">
        <v>253</v>
      </c>
      <c r="D97" s="6" t="s">
        <v>212</v>
      </c>
      <c r="E97" s="8">
        <v>1</v>
      </c>
      <c r="F97" s="9"/>
      <c r="G97" s="28">
        <f t="shared" si="9"/>
        <v>0</v>
      </c>
    </row>
    <row r="98" spans="1:7" s="15" customFormat="1" ht="38.25" x14ac:dyDescent="0.25">
      <c r="A98" s="5" t="s">
        <v>115</v>
      </c>
      <c r="B98" s="6" t="s">
        <v>221</v>
      </c>
      <c r="C98" s="7" t="s">
        <v>254</v>
      </c>
      <c r="D98" s="6" t="s">
        <v>212</v>
      </c>
      <c r="E98" s="8">
        <v>1</v>
      </c>
      <c r="F98" s="9"/>
      <c r="G98" s="28">
        <f t="shared" si="9"/>
        <v>0</v>
      </c>
    </row>
    <row r="99" spans="1:7" s="15" customFormat="1" ht="38.25" x14ac:dyDescent="0.25">
      <c r="A99" s="5" t="s">
        <v>117</v>
      </c>
      <c r="B99" s="6" t="s">
        <v>222</v>
      </c>
      <c r="C99" s="7" t="s">
        <v>255</v>
      </c>
      <c r="D99" s="6" t="s">
        <v>212</v>
      </c>
      <c r="E99" s="8">
        <v>1</v>
      </c>
      <c r="F99" s="9"/>
      <c r="G99" s="28">
        <f t="shared" si="9"/>
        <v>0</v>
      </c>
    </row>
    <row r="100" spans="1:7" s="15" customFormat="1" ht="38.25" x14ac:dyDescent="0.25">
      <c r="A100" s="5" t="s">
        <v>118</v>
      </c>
      <c r="B100" s="6" t="s">
        <v>223</v>
      </c>
      <c r="C100" s="7" t="s">
        <v>256</v>
      </c>
      <c r="D100" s="6" t="s">
        <v>212</v>
      </c>
      <c r="E100" s="8">
        <v>1</v>
      </c>
      <c r="F100" s="9"/>
      <c r="G100" s="28">
        <f t="shared" si="9"/>
        <v>0</v>
      </c>
    </row>
    <row r="101" spans="1:7" s="15" customFormat="1" ht="38.25" x14ac:dyDescent="0.25">
      <c r="A101" s="5" t="s">
        <v>119</v>
      </c>
      <c r="B101" s="6" t="s">
        <v>209</v>
      </c>
      <c r="C101" s="7" t="s">
        <v>257</v>
      </c>
      <c r="D101" s="6" t="s">
        <v>212</v>
      </c>
      <c r="E101" s="8">
        <v>3</v>
      </c>
      <c r="F101" s="9"/>
      <c r="G101" s="28">
        <f t="shared" si="9"/>
        <v>0</v>
      </c>
    </row>
    <row r="102" spans="1:7" s="15" customFormat="1" ht="38.25" x14ac:dyDescent="0.25">
      <c r="A102" s="5" t="s">
        <v>120</v>
      </c>
      <c r="B102" s="6" t="s">
        <v>210</v>
      </c>
      <c r="C102" s="7" t="s">
        <v>258</v>
      </c>
      <c r="D102" s="6" t="s">
        <v>212</v>
      </c>
      <c r="E102" s="8">
        <v>3</v>
      </c>
      <c r="F102" s="9"/>
      <c r="G102" s="28">
        <f t="shared" si="9"/>
        <v>0</v>
      </c>
    </row>
    <row r="103" spans="1:7" s="15" customFormat="1" ht="38.25" x14ac:dyDescent="0.25">
      <c r="A103" s="5" t="s">
        <v>122</v>
      </c>
      <c r="B103" s="6" t="s">
        <v>211</v>
      </c>
      <c r="C103" s="7" t="s">
        <v>259</v>
      </c>
      <c r="D103" s="6" t="s">
        <v>212</v>
      </c>
      <c r="E103" s="8">
        <v>1</v>
      </c>
      <c r="F103" s="9"/>
      <c r="G103" s="28">
        <f t="shared" si="9"/>
        <v>0</v>
      </c>
    </row>
    <row r="104" spans="1:7" s="15" customFormat="1" ht="38.25" x14ac:dyDescent="0.25">
      <c r="A104" s="5" t="s">
        <v>123</v>
      </c>
      <c r="B104" s="6" t="s">
        <v>213</v>
      </c>
      <c r="C104" s="7" t="s">
        <v>333</v>
      </c>
      <c r="D104" s="6" t="s">
        <v>212</v>
      </c>
      <c r="E104" s="8">
        <v>10</v>
      </c>
      <c r="F104" s="9"/>
      <c r="G104" s="28">
        <f t="shared" si="9"/>
        <v>0</v>
      </c>
    </row>
    <row r="105" spans="1:7" s="15" customFormat="1" ht="51" x14ac:dyDescent="0.25">
      <c r="A105" s="5" t="s">
        <v>125</v>
      </c>
      <c r="B105" s="6" t="s">
        <v>214</v>
      </c>
      <c r="C105" s="7" t="s">
        <v>334</v>
      </c>
      <c r="D105" s="6" t="s">
        <v>212</v>
      </c>
      <c r="E105" s="8">
        <v>1</v>
      </c>
      <c r="F105" s="9"/>
      <c r="G105" s="28">
        <f t="shared" si="9"/>
        <v>0</v>
      </c>
    </row>
    <row r="106" spans="1:7" s="15" customFormat="1" ht="38.25" x14ac:dyDescent="0.25">
      <c r="A106" s="5" t="s">
        <v>285</v>
      </c>
      <c r="B106" s="6" t="s">
        <v>215</v>
      </c>
      <c r="C106" s="7" t="s">
        <v>335</v>
      </c>
      <c r="D106" s="6" t="s">
        <v>212</v>
      </c>
      <c r="E106" s="8">
        <v>11</v>
      </c>
      <c r="F106" s="9"/>
      <c r="G106" s="28">
        <f t="shared" si="9"/>
        <v>0</v>
      </c>
    </row>
    <row r="107" spans="1:7" s="15" customFormat="1" ht="38.25" x14ac:dyDescent="0.25">
      <c r="A107" s="5" t="s">
        <v>286</v>
      </c>
      <c r="B107" s="6" t="s">
        <v>216</v>
      </c>
      <c r="C107" s="7" t="s">
        <v>260</v>
      </c>
      <c r="D107" s="6" t="s">
        <v>212</v>
      </c>
      <c r="E107" s="8">
        <v>11</v>
      </c>
      <c r="F107" s="9"/>
      <c r="G107" s="28">
        <f t="shared" si="9"/>
        <v>0</v>
      </c>
    </row>
    <row r="108" spans="1:7" s="15" customFormat="1" ht="38.25" x14ac:dyDescent="0.25">
      <c r="A108" s="5" t="s">
        <v>287</v>
      </c>
      <c r="B108" s="6" t="s">
        <v>217</v>
      </c>
      <c r="C108" s="7" t="s">
        <v>336</v>
      </c>
      <c r="D108" s="6" t="s">
        <v>212</v>
      </c>
      <c r="E108" s="8">
        <v>11</v>
      </c>
      <c r="F108" s="9"/>
      <c r="G108" s="28">
        <f t="shared" si="9"/>
        <v>0</v>
      </c>
    </row>
    <row r="109" spans="1:7" s="15" customFormat="1" ht="38.25" x14ac:dyDescent="0.25">
      <c r="A109" s="5" t="s">
        <v>365</v>
      </c>
      <c r="B109" s="6" t="s">
        <v>218</v>
      </c>
      <c r="C109" s="7" t="s">
        <v>261</v>
      </c>
      <c r="D109" s="6" t="s">
        <v>212</v>
      </c>
      <c r="E109" s="8">
        <v>11</v>
      </c>
      <c r="F109" s="9"/>
      <c r="G109" s="28">
        <f t="shared" si="9"/>
        <v>0</v>
      </c>
    </row>
    <row r="110" spans="1:7" s="15" customFormat="1" x14ac:dyDescent="0.25">
      <c r="A110" s="47" t="s">
        <v>262</v>
      </c>
      <c r="B110" s="48"/>
      <c r="C110" s="48"/>
      <c r="D110" s="48"/>
      <c r="E110" s="48"/>
      <c r="F110" s="49"/>
      <c r="G110" s="41">
        <f>SUM(G95:G109)</f>
        <v>0</v>
      </c>
    </row>
    <row r="111" spans="1:7" s="15" customFormat="1" x14ac:dyDescent="0.25">
      <c r="A111" s="39" t="s">
        <v>127</v>
      </c>
      <c r="B111" s="40"/>
      <c r="C111" s="50" t="s">
        <v>105</v>
      </c>
      <c r="D111" s="50"/>
      <c r="E111" s="50"/>
      <c r="F111" s="50"/>
      <c r="G111" s="50"/>
    </row>
    <row r="112" spans="1:7" s="15" customFormat="1" ht="25.5" x14ac:dyDescent="0.25">
      <c r="A112" s="5" t="s">
        <v>130</v>
      </c>
      <c r="B112" s="6" t="s">
        <v>106</v>
      </c>
      <c r="C112" s="7" t="s">
        <v>338</v>
      </c>
      <c r="D112" s="6" t="s">
        <v>92</v>
      </c>
      <c r="E112" s="8">
        <v>2</v>
      </c>
      <c r="F112" s="32"/>
      <c r="G112" s="28">
        <f t="shared" ref="G112:G128" si="10">ROUND(E112*F112,2)</f>
        <v>0</v>
      </c>
    </row>
    <row r="113" spans="1:7" s="15" customFormat="1" ht="25.5" x14ac:dyDescent="0.25">
      <c r="A113" s="5" t="s">
        <v>131</v>
      </c>
      <c r="B113" s="6" t="s">
        <v>107</v>
      </c>
      <c r="C113" s="7" t="s">
        <v>339</v>
      </c>
      <c r="D113" s="6" t="s">
        <v>89</v>
      </c>
      <c r="E113" s="8">
        <v>2</v>
      </c>
      <c r="F113" s="32"/>
      <c r="G113" s="28">
        <f t="shared" si="10"/>
        <v>0</v>
      </c>
    </row>
    <row r="114" spans="1:7" s="15" customFormat="1" ht="38.25" x14ac:dyDescent="0.25">
      <c r="A114" s="5" t="s">
        <v>132</v>
      </c>
      <c r="B114" s="6" t="s">
        <v>108</v>
      </c>
      <c r="C114" s="7" t="s">
        <v>340</v>
      </c>
      <c r="D114" s="6" t="s">
        <v>92</v>
      </c>
      <c r="E114" s="8">
        <v>1</v>
      </c>
      <c r="F114" s="32"/>
      <c r="G114" s="28">
        <f t="shared" si="10"/>
        <v>0</v>
      </c>
    </row>
    <row r="115" spans="1:7" s="15" customFormat="1" ht="25.5" x14ac:dyDescent="0.25">
      <c r="A115" s="5" t="s">
        <v>133</v>
      </c>
      <c r="B115" s="6" t="s">
        <v>110</v>
      </c>
      <c r="C115" s="7" t="s">
        <v>342</v>
      </c>
      <c r="D115" s="6" t="s">
        <v>89</v>
      </c>
      <c r="E115" s="8">
        <v>1</v>
      </c>
      <c r="F115" s="32"/>
      <c r="G115" s="28">
        <f t="shared" si="10"/>
        <v>0</v>
      </c>
    </row>
    <row r="116" spans="1:7" s="15" customFormat="1" ht="38.25" x14ac:dyDescent="0.25">
      <c r="A116" s="5" t="s">
        <v>288</v>
      </c>
      <c r="B116" s="6" t="s">
        <v>112</v>
      </c>
      <c r="C116" s="7" t="s">
        <v>341</v>
      </c>
      <c r="D116" s="6" t="s">
        <v>92</v>
      </c>
      <c r="E116" s="8">
        <v>1</v>
      </c>
      <c r="F116" s="32"/>
      <c r="G116" s="28">
        <f t="shared" si="10"/>
        <v>0</v>
      </c>
    </row>
    <row r="117" spans="1:7" s="15" customFormat="1" ht="38.25" x14ac:dyDescent="0.25">
      <c r="A117" s="5" t="s">
        <v>289</v>
      </c>
      <c r="B117" s="6" t="s">
        <v>114</v>
      </c>
      <c r="C117" s="7" t="s">
        <v>343</v>
      </c>
      <c r="D117" s="6" t="s">
        <v>89</v>
      </c>
      <c r="E117" s="8">
        <v>1</v>
      </c>
      <c r="F117" s="32"/>
      <c r="G117" s="28">
        <f t="shared" si="10"/>
        <v>0</v>
      </c>
    </row>
    <row r="118" spans="1:7" s="15" customFormat="1" ht="38.25" x14ac:dyDescent="0.25">
      <c r="A118" s="5" t="s">
        <v>290</v>
      </c>
      <c r="B118" s="6" t="s">
        <v>116</v>
      </c>
      <c r="C118" s="7" t="s">
        <v>344</v>
      </c>
      <c r="D118" s="6" t="s">
        <v>89</v>
      </c>
      <c r="E118" s="8">
        <v>2</v>
      </c>
      <c r="F118" s="32"/>
      <c r="G118" s="28">
        <f t="shared" si="10"/>
        <v>0</v>
      </c>
    </row>
    <row r="119" spans="1:7" s="15" customFormat="1" ht="63.75" x14ac:dyDescent="0.25">
      <c r="A119" s="5" t="s">
        <v>291</v>
      </c>
      <c r="B119" s="6" t="s">
        <v>267</v>
      </c>
      <c r="C119" s="7" t="s">
        <v>345</v>
      </c>
      <c r="D119" s="6" t="s">
        <v>89</v>
      </c>
      <c r="E119" s="8">
        <v>2</v>
      </c>
      <c r="F119" s="32"/>
      <c r="G119" s="28">
        <f t="shared" si="10"/>
        <v>0</v>
      </c>
    </row>
    <row r="120" spans="1:7" s="15" customFormat="1" ht="38.25" x14ac:dyDescent="0.25">
      <c r="A120" s="5" t="s">
        <v>292</v>
      </c>
      <c r="B120" s="6" t="s">
        <v>268</v>
      </c>
      <c r="C120" s="7" t="s">
        <v>346</v>
      </c>
      <c r="D120" s="6" t="s">
        <v>92</v>
      </c>
      <c r="E120" s="8">
        <v>2</v>
      </c>
      <c r="F120" s="32"/>
      <c r="G120" s="28">
        <f t="shared" si="10"/>
        <v>0</v>
      </c>
    </row>
    <row r="121" spans="1:7" s="15" customFormat="1" ht="51" x14ac:dyDescent="0.25">
      <c r="A121" s="5" t="s">
        <v>293</v>
      </c>
      <c r="B121" s="6" t="s">
        <v>269</v>
      </c>
      <c r="C121" s="7" t="s">
        <v>347</v>
      </c>
      <c r="D121" s="6" t="s">
        <v>89</v>
      </c>
      <c r="E121" s="8">
        <v>1</v>
      </c>
      <c r="F121" s="32"/>
      <c r="G121" s="28">
        <f t="shared" si="10"/>
        <v>0</v>
      </c>
    </row>
    <row r="122" spans="1:7" s="15" customFormat="1" ht="38.25" x14ac:dyDescent="0.25">
      <c r="A122" s="5" t="s">
        <v>294</v>
      </c>
      <c r="B122" s="6" t="s">
        <v>121</v>
      </c>
      <c r="C122" s="7" t="s">
        <v>348</v>
      </c>
      <c r="D122" s="6" t="s">
        <v>92</v>
      </c>
      <c r="E122" s="8">
        <v>1</v>
      </c>
      <c r="F122" s="32"/>
      <c r="G122" s="28">
        <f t="shared" si="10"/>
        <v>0</v>
      </c>
    </row>
    <row r="123" spans="1:7" s="15" customFormat="1" ht="51" x14ac:dyDescent="0.25">
      <c r="A123" s="5" t="s">
        <v>295</v>
      </c>
      <c r="B123" s="6" t="s">
        <v>114</v>
      </c>
      <c r="C123" s="7" t="s">
        <v>349</v>
      </c>
      <c r="D123" s="6" t="s">
        <v>89</v>
      </c>
      <c r="E123" s="8">
        <v>1</v>
      </c>
      <c r="F123" s="33"/>
      <c r="G123" s="28">
        <f t="shared" si="10"/>
        <v>0</v>
      </c>
    </row>
    <row r="124" spans="1:7" s="15" customFormat="1" ht="51" x14ac:dyDescent="0.25">
      <c r="A124" s="5" t="s">
        <v>296</v>
      </c>
      <c r="B124" s="6" t="s">
        <v>124</v>
      </c>
      <c r="C124" s="7" t="s">
        <v>350</v>
      </c>
      <c r="D124" s="6" t="s">
        <v>92</v>
      </c>
      <c r="E124" s="8">
        <v>1</v>
      </c>
      <c r="F124" s="32"/>
      <c r="G124" s="28">
        <f t="shared" si="10"/>
        <v>0</v>
      </c>
    </row>
    <row r="125" spans="1:7" s="15" customFormat="1" ht="38.25" x14ac:dyDescent="0.25">
      <c r="A125" s="5" t="s">
        <v>297</v>
      </c>
      <c r="B125" s="6" t="s">
        <v>270</v>
      </c>
      <c r="C125" s="7" t="s">
        <v>351</v>
      </c>
      <c r="D125" s="6" t="s">
        <v>89</v>
      </c>
      <c r="E125" s="8">
        <v>2</v>
      </c>
      <c r="F125" s="32"/>
      <c r="G125" s="28">
        <f t="shared" si="10"/>
        <v>0</v>
      </c>
    </row>
    <row r="126" spans="1:7" s="15" customFormat="1" ht="76.5" x14ac:dyDescent="0.25">
      <c r="A126" s="5" t="s">
        <v>298</v>
      </c>
      <c r="B126" s="6" t="s">
        <v>272</v>
      </c>
      <c r="C126" s="7" t="s">
        <v>352</v>
      </c>
      <c r="D126" s="6" t="s">
        <v>89</v>
      </c>
      <c r="E126" s="8">
        <v>2</v>
      </c>
      <c r="F126" s="32"/>
      <c r="G126" s="28">
        <f t="shared" si="10"/>
        <v>0</v>
      </c>
    </row>
    <row r="127" spans="1:7" s="15" customFormat="1" ht="38.25" x14ac:dyDescent="0.25">
      <c r="A127" s="5" t="s">
        <v>299</v>
      </c>
      <c r="B127" s="6" t="s">
        <v>271</v>
      </c>
      <c r="C127" s="7" t="s">
        <v>353</v>
      </c>
      <c r="D127" s="6" t="s">
        <v>89</v>
      </c>
      <c r="E127" s="8">
        <v>2</v>
      </c>
      <c r="F127" s="32"/>
      <c r="G127" s="28">
        <f>ROUND(E127*F127,2)</f>
        <v>0</v>
      </c>
    </row>
    <row r="128" spans="1:7" s="15" customFormat="1" ht="25.5" x14ac:dyDescent="0.25">
      <c r="A128" s="5" t="s">
        <v>366</v>
      </c>
      <c r="B128" s="6" t="s">
        <v>203</v>
      </c>
      <c r="C128" s="7" t="s">
        <v>354</v>
      </c>
      <c r="D128" s="6" t="s">
        <v>126</v>
      </c>
      <c r="E128" s="8">
        <v>17.600000000000001</v>
      </c>
      <c r="F128" s="32"/>
      <c r="G128" s="28">
        <f t="shared" si="10"/>
        <v>0</v>
      </c>
    </row>
    <row r="129" spans="1:7" s="15" customFormat="1" x14ac:dyDescent="0.25">
      <c r="A129" s="47" t="s">
        <v>337</v>
      </c>
      <c r="B129" s="48"/>
      <c r="C129" s="48"/>
      <c r="D129" s="48"/>
      <c r="E129" s="48"/>
      <c r="F129" s="49"/>
      <c r="G129" s="41">
        <f>SUM(G112:G128)</f>
        <v>0</v>
      </c>
    </row>
    <row r="130" spans="1:7" s="15" customFormat="1" x14ac:dyDescent="0.25">
      <c r="A130" s="39" t="s">
        <v>134</v>
      </c>
      <c r="B130" s="40"/>
      <c r="C130" s="50" t="s">
        <v>128</v>
      </c>
      <c r="D130" s="50"/>
      <c r="E130" s="50"/>
      <c r="F130" s="50"/>
      <c r="G130" s="50"/>
    </row>
    <row r="131" spans="1:7" s="15" customFormat="1" ht="51" x14ac:dyDescent="0.25">
      <c r="A131" s="5" t="s">
        <v>300</v>
      </c>
      <c r="B131" s="6" t="s">
        <v>275</v>
      </c>
      <c r="C131" s="7" t="s">
        <v>356</v>
      </c>
      <c r="D131" s="6" t="s">
        <v>92</v>
      </c>
      <c r="E131" s="8">
        <v>1</v>
      </c>
      <c r="F131" s="32"/>
      <c r="G131" s="28">
        <f t="shared" ref="G131:G133" si="11">ROUND(E131*F131,2)</f>
        <v>0</v>
      </c>
    </row>
    <row r="132" spans="1:7" s="15" customFormat="1" ht="51" x14ac:dyDescent="0.25">
      <c r="A132" s="5" t="s">
        <v>301</v>
      </c>
      <c r="B132" s="6" t="s">
        <v>268</v>
      </c>
      <c r="C132" s="7" t="s">
        <v>357</v>
      </c>
      <c r="D132" s="6" t="s">
        <v>92</v>
      </c>
      <c r="E132" s="8">
        <v>1</v>
      </c>
      <c r="F132" s="32"/>
      <c r="G132" s="28">
        <f t="shared" si="11"/>
        <v>0</v>
      </c>
    </row>
    <row r="133" spans="1:7" s="15" customFormat="1" ht="51" x14ac:dyDescent="0.25">
      <c r="A133" s="5" t="s">
        <v>367</v>
      </c>
      <c r="B133" s="6" t="s">
        <v>276</v>
      </c>
      <c r="C133" s="7" t="s">
        <v>358</v>
      </c>
      <c r="D133" s="6" t="s">
        <v>92</v>
      </c>
      <c r="E133" s="8">
        <v>1</v>
      </c>
      <c r="F133" s="33"/>
      <c r="G133" s="28">
        <f t="shared" si="11"/>
        <v>0</v>
      </c>
    </row>
    <row r="134" spans="1:7" s="15" customFormat="1" x14ac:dyDescent="0.25">
      <c r="A134" s="47" t="s">
        <v>355</v>
      </c>
      <c r="B134" s="48"/>
      <c r="C134" s="48"/>
      <c r="D134" s="48"/>
      <c r="E134" s="48"/>
      <c r="F134" s="49"/>
      <c r="G134" s="42">
        <f>SUM(G131:G133)</f>
        <v>0</v>
      </c>
    </row>
    <row r="135" spans="1:7" s="15" customFormat="1" x14ac:dyDescent="0.25">
      <c r="A135" s="39" t="s">
        <v>302</v>
      </c>
      <c r="B135" s="40"/>
      <c r="C135" s="50" t="s">
        <v>135</v>
      </c>
      <c r="D135" s="50"/>
      <c r="E135" s="50"/>
      <c r="F135" s="50"/>
      <c r="G135" s="50"/>
    </row>
    <row r="136" spans="1:7" s="15" customFormat="1" ht="25.5" x14ac:dyDescent="0.25">
      <c r="A136" s="5" t="s">
        <v>303</v>
      </c>
      <c r="B136" s="6" t="s">
        <v>203</v>
      </c>
      <c r="C136" s="7" t="s">
        <v>136</v>
      </c>
      <c r="D136" s="6" t="s">
        <v>11</v>
      </c>
      <c r="E136" s="8">
        <v>11</v>
      </c>
      <c r="F136" s="32"/>
      <c r="G136" s="28">
        <f t="shared" ref="G136:G139" si="12">ROUND(E136*F136,2)</f>
        <v>0</v>
      </c>
    </row>
    <row r="137" spans="1:7" s="15" customFormat="1" ht="25.5" x14ac:dyDescent="0.25">
      <c r="A137" s="5" t="s">
        <v>304</v>
      </c>
      <c r="B137" s="6" t="s">
        <v>203</v>
      </c>
      <c r="C137" s="7" t="s">
        <v>137</v>
      </c>
      <c r="D137" s="6" t="s">
        <v>129</v>
      </c>
      <c r="E137" s="8">
        <v>4</v>
      </c>
      <c r="F137" s="33"/>
      <c r="G137" s="28">
        <f t="shared" si="12"/>
        <v>0</v>
      </c>
    </row>
    <row r="138" spans="1:7" s="15" customFormat="1" ht="25.5" x14ac:dyDescent="0.25">
      <c r="A138" s="5" t="s">
        <v>305</v>
      </c>
      <c r="B138" s="6" t="s">
        <v>138</v>
      </c>
      <c r="C138" s="7" t="s">
        <v>139</v>
      </c>
      <c r="D138" s="6" t="s">
        <v>14</v>
      </c>
      <c r="E138" s="8">
        <v>106.2</v>
      </c>
      <c r="F138" s="32"/>
      <c r="G138" s="28">
        <f t="shared" si="12"/>
        <v>0</v>
      </c>
    </row>
    <row r="139" spans="1:7" s="15" customFormat="1" ht="25.5" x14ac:dyDescent="0.25">
      <c r="A139" s="5" t="s">
        <v>368</v>
      </c>
      <c r="B139" s="6" t="s">
        <v>140</v>
      </c>
      <c r="C139" s="7" t="s">
        <v>141</v>
      </c>
      <c r="D139" s="6" t="s">
        <v>14</v>
      </c>
      <c r="E139" s="8">
        <v>28.323</v>
      </c>
      <c r="F139" s="32"/>
      <c r="G139" s="28">
        <f t="shared" si="12"/>
        <v>0</v>
      </c>
    </row>
    <row r="140" spans="1:7" s="15" customFormat="1" x14ac:dyDescent="0.25">
      <c r="A140" s="47" t="s">
        <v>359</v>
      </c>
      <c r="B140" s="48"/>
      <c r="C140" s="48"/>
      <c r="D140" s="48"/>
      <c r="E140" s="48"/>
      <c r="F140" s="49"/>
      <c r="G140" s="41">
        <f>SUM(G136:G139)</f>
        <v>0</v>
      </c>
    </row>
    <row r="141" spans="1:7" s="15" customFormat="1" x14ac:dyDescent="0.25">
      <c r="A141" s="51" t="s">
        <v>198</v>
      </c>
      <c r="B141" s="52"/>
      <c r="C141" s="52"/>
      <c r="D141" s="52"/>
      <c r="E141" s="52"/>
      <c r="F141" s="53"/>
      <c r="G141" s="43">
        <f>G31+G39+G45+G58+G63+G80+G86+G93+G110+G129+G134+G140</f>
        <v>0</v>
      </c>
    </row>
    <row r="142" spans="1:7" s="15" customFormat="1" x14ac:dyDescent="0.25">
      <c r="A142" s="37" t="s">
        <v>142</v>
      </c>
      <c r="B142" s="38"/>
      <c r="C142" s="54" t="s">
        <v>143</v>
      </c>
      <c r="D142" s="54"/>
      <c r="E142" s="54"/>
      <c r="F142" s="54"/>
      <c r="G142" s="54"/>
    </row>
    <row r="143" spans="1:7" s="15" customFormat="1" x14ac:dyDescent="0.25">
      <c r="A143" s="39" t="s">
        <v>144</v>
      </c>
      <c r="B143" s="40"/>
      <c r="C143" s="50" t="s">
        <v>145</v>
      </c>
      <c r="D143" s="50"/>
      <c r="E143" s="50"/>
      <c r="F143" s="50"/>
      <c r="G143" s="50"/>
    </row>
    <row r="144" spans="1:7" s="15" customFormat="1" ht="25.5" x14ac:dyDescent="0.25">
      <c r="A144" s="5" t="s">
        <v>369</v>
      </c>
      <c r="B144" s="6" t="s">
        <v>203</v>
      </c>
      <c r="C144" s="7" t="s">
        <v>146</v>
      </c>
      <c r="D144" s="6" t="s">
        <v>129</v>
      </c>
      <c r="E144" s="8">
        <v>2</v>
      </c>
      <c r="F144" s="32"/>
      <c r="G144" s="28">
        <f t="shared" ref="G144" si="13">ROUND(E144*F144,2)</f>
        <v>0</v>
      </c>
    </row>
    <row r="145" spans="1:7" s="15" customFormat="1" x14ac:dyDescent="0.25">
      <c r="A145" s="47" t="s">
        <v>199</v>
      </c>
      <c r="B145" s="48"/>
      <c r="C145" s="48"/>
      <c r="D145" s="48"/>
      <c r="E145" s="48"/>
      <c r="F145" s="49"/>
      <c r="G145" s="41">
        <f>G144</f>
        <v>0</v>
      </c>
    </row>
    <row r="146" spans="1:7" s="15" customFormat="1" x14ac:dyDescent="0.25">
      <c r="A146" s="39" t="s">
        <v>147</v>
      </c>
      <c r="B146" s="40"/>
      <c r="C146" s="50" t="s">
        <v>148</v>
      </c>
      <c r="D146" s="50"/>
      <c r="E146" s="50"/>
      <c r="F146" s="50"/>
      <c r="G146" s="50"/>
    </row>
    <row r="147" spans="1:7" s="15" customFormat="1" ht="25.5" x14ac:dyDescent="0.25">
      <c r="A147" s="5" t="s">
        <v>306</v>
      </c>
      <c r="B147" s="6" t="s">
        <v>149</v>
      </c>
      <c r="C147" s="7" t="s">
        <v>150</v>
      </c>
      <c r="D147" s="6" t="s">
        <v>14</v>
      </c>
      <c r="E147" s="8">
        <v>10.535</v>
      </c>
      <c r="F147" s="32"/>
      <c r="G147" s="28">
        <f t="shared" ref="G147:G153" si="14">ROUND(E147*F147,2)</f>
        <v>0</v>
      </c>
    </row>
    <row r="148" spans="1:7" s="15" customFormat="1" ht="38.25" x14ac:dyDescent="0.25">
      <c r="A148" s="5" t="s">
        <v>307</v>
      </c>
      <c r="B148" s="6" t="s">
        <v>55</v>
      </c>
      <c r="C148" s="7" t="s">
        <v>56</v>
      </c>
      <c r="D148" s="6" t="s">
        <v>14</v>
      </c>
      <c r="E148" s="8">
        <v>10.535</v>
      </c>
      <c r="F148" s="32"/>
      <c r="G148" s="28">
        <f t="shared" si="14"/>
        <v>0</v>
      </c>
    </row>
    <row r="149" spans="1:7" s="15" customFormat="1" ht="38.25" x14ac:dyDescent="0.25">
      <c r="A149" s="5" t="s">
        <v>308</v>
      </c>
      <c r="B149" s="6" t="s">
        <v>42</v>
      </c>
      <c r="C149" s="7" t="s">
        <v>43</v>
      </c>
      <c r="D149" s="6" t="s">
        <v>14</v>
      </c>
      <c r="E149" s="8">
        <v>10.535</v>
      </c>
      <c r="F149" s="32"/>
      <c r="G149" s="28">
        <f t="shared" si="14"/>
        <v>0</v>
      </c>
    </row>
    <row r="150" spans="1:7" s="15" customFormat="1" ht="51" x14ac:dyDescent="0.25">
      <c r="A150" s="5" t="s">
        <v>309</v>
      </c>
      <c r="B150" s="6" t="s">
        <v>45</v>
      </c>
      <c r="C150" s="7" t="s">
        <v>46</v>
      </c>
      <c r="D150" s="6" t="s">
        <v>14</v>
      </c>
      <c r="E150" s="8">
        <v>10.535</v>
      </c>
      <c r="F150" s="32"/>
      <c r="G150" s="28">
        <f t="shared" si="14"/>
        <v>0</v>
      </c>
    </row>
    <row r="151" spans="1:7" s="15" customFormat="1" ht="51" x14ac:dyDescent="0.25">
      <c r="A151" s="5" t="s">
        <v>310</v>
      </c>
      <c r="B151" s="6" t="s">
        <v>151</v>
      </c>
      <c r="C151" s="7" t="s">
        <v>152</v>
      </c>
      <c r="D151" s="6" t="s">
        <v>14</v>
      </c>
      <c r="E151" s="8">
        <v>8.2799999999999994</v>
      </c>
      <c r="F151" s="32"/>
      <c r="G151" s="28">
        <f t="shared" si="14"/>
        <v>0</v>
      </c>
    </row>
    <row r="152" spans="1:7" s="15" customFormat="1" ht="51" x14ac:dyDescent="0.25">
      <c r="A152" s="5" t="s">
        <v>311</v>
      </c>
      <c r="B152" s="6" t="s">
        <v>153</v>
      </c>
      <c r="C152" s="7" t="s">
        <v>154</v>
      </c>
      <c r="D152" s="6" t="s">
        <v>51</v>
      </c>
      <c r="E152" s="8">
        <v>1.5129999999999999</v>
      </c>
      <c r="F152" s="32"/>
      <c r="G152" s="28">
        <f t="shared" si="14"/>
        <v>0</v>
      </c>
    </row>
    <row r="153" spans="1:7" s="15" customFormat="1" ht="51" x14ac:dyDescent="0.25">
      <c r="A153" s="5" t="s">
        <v>370</v>
      </c>
      <c r="B153" s="6" t="s">
        <v>155</v>
      </c>
      <c r="C153" s="7" t="s">
        <v>156</v>
      </c>
      <c r="D153" s="6" t="s">
        <v>51</v>
      </c>
      <c r="E153" s="8">
        <v>0.74199999999999999</v>
      </c>
      <c r="F153" s="32"/>
      <c r="G153" s="28">
        <f t="shared" si="14"/>
        <v>0</v>
      </c>
    </row>
    <row r="154" spans="1:7" s="15" customFormat="1" x14ac:dyDescent="0.25">
      <c r="A154" s="47" t="s">
        <v>200</v>
      </c>
      <c r="B154" s="48"/>
      <c r="C154" s="48"/>
      <c r="D154" s="48"/>
      <c r="E154" s="48"/>
      <c r="F154" s="49"/>
      <c r="G154" s="41">
        <f>SUM(G147:G153)</f>
        <v>0</v>
      </c>
    </row>
    <row r="155" spans="1:7" s="15" customFormat="1" x14ac:dyDescent="0.25">
      <c r="A155" s="39" t="s">
        <v>157</v>
      </c>
      <c r="B155" s="40"/>
      <c r="C155" s="50" t="s">
        <v>158</v>
      </c>
      <c r="D155" s="50"/>
      <c r="E155" s="50"/>
      <c r="F155" s="50"/>
      <c r="G155" s="50"/>
    </row>
    <row r="156" spans="1:7" s="15" customFormat="1" ht="25.5" x14ac:dyDescent="0.25">
      <c r="A156" s="5" t="s">
        <v>312</v>
      </c>
      <c r="B156" s="6" t="s">
        <v>159</v>
      </c>
      <c r="C156" s="7" t="s">
        <v>160</v>
      </c>
      <c r="D156" s="6" t="s">
        <v>14</v>
      </c>
      <c r="E156" s="8">
        <v>22.498000000000001</v>
      </c>
      <c r="F156" s="32"/>
      <c r="G156" s="28">
        <f t="shared" ref="G156:G160" si="15">ROUND(E156*F156,2)</f>
        <v>0</v>
      </c>
    </row>
    <row r="157" spans="1:7" s="15" customFormat="1" ht="25.5" x14ac:dyDescent="0.25">
      <c r="A157" s="5" t="s">
        <v>313</v>
      </c>
      <c r="B157" s="6" t="s">
        <v>161</v>
      </c>
      <c r="C157" s="7" t="s">
        <v>162</v>
      </c>
      <c r="D157" s="6" t="s">
        <v>14</v>
      </c>
      <c r="E157" s="8">
        <v>22.498000000000001</v>
      </c>
      <c r="F157" s="32"/>
      <c r="G157" s="28">
        <f t="shared" si="15"/>
        <v>0</v>
      </c>
    </row>
    <row r="158" spans="1:7" s="15" customFormat="1" ht="38.25" x14ac:dyDescent="0.25">
      <c r="A158" s="5" t="s">
        <v>314</v>
      </c>
      <c r="B158" s="6" t="s">
        <v>163</v>
      </c>
      <c r="C158" s="7" t="s">
        <v>164</v>
      </c>
      <c r="D158" s="6" t="s">
        <v>14</v>
      </c>
      <c r="E158" s="8">
        <v>22.498000000000001</v>
      </c>
      <c r="F158" s="32"/>
      <c r="G158" s="28">
        <f t="shared" si="15"/>
        <v>0</v>
      </c>
    </row>
    <row r="159" spans="1:7" s="15" customFormat="1" ht="38.25" x14ac:dyDescent="0.25">
      <c r="A159" s="5" t="s">
        <v>315</v>
      </c>
      <c r="B159" s="6" t="s">
        <v>165</v>
      </c>
      <c r="C159" s="7" t="s">
        <v>166</v>
      </c>
      <c r="D159" s="6" t="s">
        <v>14</v>
      </c>
      <c r="E159" s="8">
        <v>22.498000000000001</v>
      </c>
      <c r="F159" s="32"/>
      <c r="G159" s="28">
        <f t="shared" si="15"/>
        <v>0</v>
      </c>
    </row>
    <row r="160" spans="1:7" s="15" customFormat="1" ht="25.5" x14ac:dyDescent="0.25">
      <c r="A160" s="5" t="s">
        <v>371</v>
      </c>
      <c r="B160" s="6" t="s">
        <v>167</v>
      </c>
      <c r="C160" s="7" t="s">
        <v>168</v>
      </c>
      <c r="D160" s="6" t="s">
        <v>14</v>
      </c>
      <c r="E160" s="8">
        <v>22.498000000000001</v>
      </c>
      <c r="F160" s="32"/>
      <c r="G160" s="28">
        <f t="shared" si="15"/>
        <v>0</v>
      </c>
    </row>
    <row r="161" spans="1:7" s="15" customFormat="1" x14ac:dyDescent="0.25">
      <c r="A161" s="47" t="s">
        <v>201</v>
      </c>
      <c r="B161" s="48"/>
      <c r="C161" s="48"/>
      <c r="D161" s="48"/>
      <c r="E161" s="48"/>
      <c r="F161" s="49"/>
      <c r="G161" s="41">
        <f>SUM(G156:G160)</f>
        <v>0</v>
      </c>
    </row>
    <row r="162" spans="1:7" s="15" customFormat="1" x14ac:dyDescent="0.25">
      <c r="A162" s="51" t="s">
        <v>202</v>
      </c>
      <c r="B162" s="52"/>
      <c r="C162" s="52"/>
      <c r="D162" s="52"/>
      <c r="E162" s="52"/>
      <c r="F162" s="53"/>
      <c r="G162" s="43">
        <f>G145+G154+G161</f>
        <v>0</v>
      </c>
    </row>
    <row r="163" spans="1:7" s="15" customFormat="1" x14ac:dyDescent="0.25">
      <c r="A163" s="10"/>
      <c r="B163" s="11"/>
      <c r="C163" s="11"/>
      <c r="D163" s="11"/>
      <c r="E163" s="11"/>
      <c r="F163" s="12"/>
      <c r="G163" s="29"/>
    </row>
    <row r="164" spans="1:7" s="15" customFormat="1" ht="24.95" customHeight="1" x14ac:dyDescent="0.25">
      <c r="A164" s="45" t="s">
        <v>187</v>
      </c>
      <c r="B164" s="45"/>
      <c r="C164" s="45"/>
      <c r="D164" s="45"/>
      <c r="E164" s="45"/>
      <c r="F164" s="45"/>
      <c r="G164" s="44">
        <f>G141+G162</f>
        <v>0</v>
      </c>
    </row>
    <row r="165" spans="1:7" s="15" customFormat="1" ht="24.95" customHeight="1" x14ac:dyDescent="0.25">
      <c r="A165" s="45" t="s">
        <v>188</v>
      </c>
      <c r="B165" s="45"/>
      <c r="C165" s="45"/>
      <c r="D165" s="45"/>
      <c r="E165" s="45"/>
      <c r="F165" s="45"/>
      <c r="G165" s="44">
        <f>ROUND(0.08*G164,2)</f>
        <v>0</v>
      </c>
    </row>
    <row r="166" spans="1:7" s="15" customFormat="1" ht="24.95" customHeight="1" x14ac:dyDescent="0.25">
      <c r="A166" s="45" t="s">
        <v>189</v>
      </c>
      <c r="B166" s="45"/>
      <c r="C166" s="45"/>
      <c r="D166" s="45"/>
      <c r="E166" s="45"/>
      <c r="F166" s="45"/>
      <c r="G166" s="44">
        <f>G164+G165</f>
        <v>0</v>
      </c>
    </row>
    <row r="167" spans="1:7" ht="1.5" customHeight="1" x14ac:dyDescent="0.25"/>
  </sheetData>
  <sheetProtection algorithmName="SHA-512" hashValue="n7MF2w0ANNYIN+c2aox5VW1S0MnmbzPPvUMJeZqSllDJWlJKHcHKQnOfdKEw4hhe4qVppwDGJM2oIYHSgec0Zg==" saltValue="29Tu1FPZn8HeQisRMMho1A==" spinCount="100000" sheet="1" objects="1" scenarios="1"/>
  <mergeCells count="61">
    <mergeCell ref="A8:B8"/>
    <mergeCell ref="C8:G8"/>
    <mergeCell ref="A3:G3"/>
    <mergeCell ref="A5:B5"/>
    <mergeCell ref="C5:G5"/>
    <mergeCell ref="A6:B6"/>
    <mergeCell ref="C6:G6"/>
    <mergeCell ref="A23:B23"/>
    <mergeCell ref="C23:G23"/>
    <mergeCell ref="A9:B9"/>
    <mergeCell ref="C9:G9"/>
    <mergeCell ref="A11:B11"/>
    <mergeCell ref="C11:G11"/>
    <mergeCell ref="A12:B12"/>
    <mergeCell ref="A14:B14"/>
    <mergeCell ref="C14:G14"/>
    <mergeCell ref="A16:B16"/>
    <mergeCell ref="C16:G16"/>
    <mergeCell ref="A19:B19"/>
    <mergeCell ref="A20:B20"/>
    <mergeCell ref="A21:B21"/>
    <mergeCell ref="C59:G59"/>
    <mergeCell ref="A24:B24"/>
    <mergeCell ref="A26:G26"/>
    <mergeCell ref="C27:G27"/>
    <mergeCell ref="C28:G28"/>
    <mergeCell ref="A31:F31"/>
    <mergeCell ref="C32:G32"/>
    <mergeCell ref="A39:F39"/>
    <mergeCell ref="C40:G40"/>
    <mergeCell ref="A45:F45"/>
    <mergeCell ref="C46:G46"/>
    <mergeCell ref="A58:F58"/>
    <mergeCell ref="A93:F93"/>
    <mergeCell ref="C94:G94"/>
    <mergeCell ref="A129:F129"/>
    <mergeCell ref="C130:G130"/>
    <mergeCell ref="A134:F134"/>
    <mergeCell ref="C111:G111"/>
    <mergeCell ref="A110:F110"/>
    <mergeCell ref="C64:G64"/>
    <mergeCell ref="A80:F80"/>
    <mergeCell ref="C81:G81"/>
    <mergeCell ref="A86:F86"/>
    <mergeCell ref="C87:G87"/>
    <mergeCell ref="A164:F164"/>
    <mergeCell ref="A165:F165"/>
    <mergeCell ref="A166:F166"/>
    <mergeCell ref="C12:G12"/>
    <mergeCell ref="A154:F154"/>
    <mergeCell ref="C155:G155"/>
    <mergeCell ref="A161:F161"/>
    <mergeCell ref="A162:F162"/>
    <mergeCell ref="A140:F140"/>
    <mergeCell ref="A141:F141"/>
    <mergeCell ref="C142:G142"/>
    <mergeCell ref="C143:G143"/>
    <mergeCell ref="A145:F145"/>
    <mergeCell ref="C146:G146"/>
    <mergeCell ref="C135:G135"/>
    <mergeCell ref="A63:F63"/>
  </mergeCells>
  <pageMargins left="0.98425196850393704" right="0.51181102362204722" top="0.39370078740157483" bottom="0.39370078740157483" header="0.31496062992125984" footer="0.31496062992125984"/>
  <pageSetup paperSize="9" orientation="portrait" errors="blank" r:id="rId1"/>
  <rowBreaks count="1" manualBreakCount="1">
    <brk id="24" max="16383" man="1"/>
  </rowBreaks>
  <ignoredErrors>
    <ignoredError sqref="A2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Kosztorys ofertowy</vt:lpstr>
      <vt:lpstr>'Kosztorys ofertowy'!Obszar_wydruku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Łaga - Nadleśnictwo Strzebielino</dc:creator>
  <cp:lastModifiedBy>Paweł Łaga - Nadleśnictwo Strzebielino</cp:lastModifiedBy>
  <cp:lastPrinted>2024-09-27T06:54:36Z</cp:lastPrinted>
  <dcterms:created xsi:type="dcterms:W3CDTF">2024-07-15T12:03:28Z</dcterms:created>
  <dcterms:modified xsi:type="dcterms:W3CDTF">2024-09-27T06:58:00Z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20.2.3.0</vt:lpwstr>
  </property>
</Properties>
</file>