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R:\ROK 2024\27.     PZDW-WD-5160-7 PRZEBUDOWY DRÓG\DW 992 Kąty\mat. przetargowe\"/>
    </mc:Choice>
  </mc:AlternateContent>
  <xr:revisionPtr revIDLastSave="0" documentId="8_{095B7C75-3BB8-4101-93E4-576E6F0D6BFD}" xr6:coauthVersionLast="47" xr6:coauthVersionMax="47" xr10:uidLastSave="{00000000-0000-0000-0000-000000000000}"/>
  <bookViews>
    <workbookView xWindow="-120" yWindow="-120" windowWidth="29040" windowHeight="15720" tabRatio="708" xr2:uid="{00000000-000D-0000-FFFF-FFFF00000000}"/>
  </bookViews>
  <sheets>
    <sheet name="przedmiar" sheetId="54" r:id="rId1"/>
  </sheets>
  <definedNames>
    <definedName name="_xlnm._FilterDatabase" localSheetId="0" hidden="1">przedmiar!$A$5:$F$76</definedName>
    <definedName name="_pz1">#REF!</definedName>
    <definedName name="dane">#REF!</definedName>
    <definedName name="Excel_BuiltIn_Print_Area_1">#REF!</definedName>
    <definedName name="Excel_BuiltIn_Print_Area_11">#REF!</definedName>
    <definedName name="Excel_BuiltIn_Print_Area_12">#REF!</definedName>
    <definedName name="excelblog_Komunikat1">"W polu z kwotą nie znajduje się liczba"</definedName>
    <definedName name="excelblog_Komunikat2">"Kwota do zamiany jest nieprawidłowa (zbyt duża lub ujemna)"</definedName>
    <definedName name="kan">#REF!</definedName>
    <definedName name="kana">#REF!</definedName>
    <definedName name="kurs">4.2735</definedName>
    <definedName name="pz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54" l="1"/>
  <c r="F57" i="54"/>
  <c r="A56" i="54"/>
  <c r="A57" i="54" s="1"/>
  <c r="A59" i="54" s="1"/>
  <c r="F54" i="54"/>
  <c r="F49" i="54"/>
  <c r="F47" i="54"/>
  <c r="F45" i="54"/>
  <c r="A45" i="54"/>
  <c r="A47" i="54" s="1"/>
  <c r="A49" i="54" s="1"/>
  <c r="A52" i="54" s="1"/>
  <c r="F44" i="54"/>
  <c r="F43" i="54"/>
  <c r="F41" i="54"/>
  <c r="F36" i="54"/>
  <c r="A36" i="54"/>
  <c r="A39" i="54" s="1"/>
  <c r="A41" i="54" s="1"/>
  <c r="A43" i="54" s="1"/>
  <c r="F34" i="54"/>
  <c r="F33" i="54"/>
  <c r="A25" i="54"/>
  <c r="F22" i="54"/>
  <c r="F20" i="54"/>
  <c r="A20" i="54"/>
  <c r="F15" i="54"/>
  <c r="F13" i="54"/>
  <c r="F11" i="54"/>
  <c r="A11" i="54"/>
</calcChain>
</file>

<file path=xl/sharedStrings.xml><?xml version="1.0" encoding="utf-8"?>
<sst xmlns="http://schemas.openxmlformats.org/spreadsheetml/2006/main" count="234" uniqueCount="150">
  <si>
    <t xml:space="preserve">Opis robót </t>
  </si>
  <si>
    <t>J.m.</t>
  </si>
  <si>
    <t>Ilość jednostek</t>
  </si>
  <si>
    <t>D.01.00.00</t>
  </si>
  <si>
    <t xml:space="preserve">ROBOTY PRZYGOTOWACZE </t>
  </si>
  <si>
    <t xml:space="preserve">Zdjęcie warstwy humusu </t>
  </si>
  <si>
    <t>D.01.02.04</t>
  </si>
  <si>
    <t>m</t>
  </si>
  <si>
    <t>D.02.00.00</t>
  </si>
  <si>
    <t>ROBOTY ZIEMNE</t>
  </si>
  <si>
    <t>D.03.00.00</t>
  </si>
  <si>
    <t>D.04.00.00</t>
  </si>
  <si>
    <t>PODBUDOWY, ULEPSZONE PODŁOŻE</t>
  </si>
  <si>
    <t>D.04.04.02</t>
  </si>
  <si>
    <t>D.04.05.01</t>
  </si>
  <si>
    <t>D.05.00.00</t>
  </si>
  <si>
    <t>NAWIERZCHNIE</t>
  </si>
  <si>
    <t>D.06.00.00</t>
  </si>
  <si>
    <t>ROBOTY WYKOŃCZENIOWE</t>
  </si>
  <si>
    <t>D.06.01.01</t>
  </si>
  <si>
    <t>x</t>
  </si>
  <si>
    <t>D.02.01.01</t>
  </si>
  <si>
    <t>Wykonanie wykopów w gruntach nieskalistych</t>
  </si>
  <si>
    <t>BRANŻA DROGOWA</t>
  </si>
  <si>
    <t>13.01</t>
  </si>
  <si>
    <t>11.01</t>
  </si>
  <si>
    <t>22.01</t>
  </si>
  <si>
    <t>23.01</t>
  </si>
  <si>
    <t>11.04</t>
  </si>
  <si>
    <t>PRZEDMIAR ROBÓT</t>
  </si>
  <si>
    <t>Lp.</t>
  </si>
  <si>
    <t>Podstawa wyceny / Nr STWiORB</t>
  </si>
  <si>
    <t>kod poz.</t>
  </si>
  <si>
    <t>D.01.01.01</t>
  </si>
  <si>
    <t xml:space="preserve">Odtworzenie trasy i punktów wysokościowych </t>
  </si>
  <si>
    <t>12.01</t>
  </si>
  <si>
    <t>km</t>
  </si>
  <si>
    <t>51.02</t>
  </si>
  <si>
    <t>D.02.03.01</t>
  </si>
  <si>
    <t>Wykonanie nasypów</t>
  </si>
  <si>
    <t>Nawierzchnia z mieszanki kruszywa niezwiązanego</t>
  </si>
  <si>
    <t>21.05</t>
  </si>
  <si>
    <r>
      <t>m</t>
    </r>
    <r>
      <rPr>
        <vertAlign val="superscript"/>
        <sz val="10"/>
        <rFont val="Arial"/>
        <family val="2"/>
        <charset val="238"/>
      </rPr>
      <t>2</t>
    </r>
  </si>
  <si>
    <t>D.01.02.02a</t>
  </si>
  <si>
    <t>Rozbiórki elementów dróg, ogrodzeń i przepustów</t>
  </si>
  <si>
    <t>Rozebranie podbudowy z mieszanki niezwiązanej śr. gr. 65 cm</t>
  </si>
  <si>
    <t>Rozebranie nawierzchni z mieszanek mineralno-bitumicznych śr. gr. 10 cm</t>
  </si>
  <si>
    <t>Rozebranie skrajnego elementu przepustu/ścianki czołowej - załącznik 7.1</t>
  </si>
  <si>
    <t>mb</t>
  </si>
  <si>
    <t xml:space="preserve">Wykonanie uzupełnienia pod poboczami z gruntów niewysadzinowych grupy G1 wg PN-S-02205:1998 </t>
  </si>
  <si>
    <t xml:space="preserve">ODWODNIENIE </t>
  </si>
  <si>
    <t>D.03.01.01</t>
  </si>
  <si>
    <t>Przepusty pod koroną drogi z rur betonowych</t>
  </si>
  <si>
    <t>D.03.01.03</t>
  </si>
  <si>
    <t>Oczyszczenie przepustów pod drogą publiczną</t>
  </si>
  <si>
    <t>Podbudowa zasadnicza i pomocnicza z mieszanki kruszywa niezwiazanego</t>
  </si>
  <si>
    <t xml:space="preserve">Warstwa mrozoochronna/ulepszonego podłoża z gruntu stabilizowanego spoiwem hydraulicznym </t>
  </si>
  <si>
    <t>31.02</t>
  </si>
  <si>
    <t>D.05.01.04a</t>
  </si>
  <si>
    <t>D.05.03.05b</t>
  </si>
  <si>
    <t>Nawierzchnia z betonu asfaltowego. Warstwa profilująca</t>
  </si>
  <si>
    <t>Nawierzchnia z betonu asfaltowego. Warstwa wiążąca</t>
  </si>
  <si>
    <t>D.05.03.05a</t>
  </si>
  <si>
    <t>Nawierzchnia z betonu asfaltowego. Warstwa ścieralna</t>
  </si>
  <si>
    <t>D.05.03.26a</t>
  </si>
  <si>
    <t>Warstwa wzmancniająca z geosyntetyków</t>
  </si>
  <si>
    <t xml:space="preserve">Umocnienie skarp, rowów i ścieków </t>
  </si>
  <si>
    <t>Humusowanie grubością warstwy 10 cm wraz z obsianiem mieszanką traw</t>
  </si>
  <si>
    <t>Umocnienie dna rowu elementami prefabrykowanymi</t>
  </si>
  <si>
    <t>D.06.02.01a</t>
  </si>
  <si>
    <t>Przepusty z rur z tworzywa sztucznego</t>
  </si>
  <si>
    <t>12.02</t>
  </si>
  <si>
    <t>D.06.03.01</t>
  </si>
  <si>
    <t>Ścinanie i uzupełnianie poboczy</t>
  </si>
  <si>
    <r>
      <t>m</t>
    </r>
    <r>
      <rPr>
        <vertAlign val="superscript"/>
        <sz val="10"/>
        <rFont val="Arial"/>
        <family val="2"/>
        <charset val="238"/>
      </rPr>
      <t>3</t>
    </r>
  </si>
  <si>
    <t>Rozebranie przepustów pod zjazdami śr. 40cm</t>
  </si>
  <si>
    <t>14.01</t>
  </si>
  <si>
    <t>24.01</t>
  </si>
  <si>
    <t>61.03</t>
  </si>
  <si>
    <t>71.01</t>
  </si>
  <si>
    <t>72.01</t>
  </si>
  <si>
    <t>12.04</t>
  </si>
  <si>
    <t>12.03</t>
  </si>
  <si>
    <t>Rozebranie nawierzchni z mieszanek mineralno-bitumicznych śr. gr. 4 cm</t>
  </si>
  <si>
    <t>Ułożenie przepustów betonowych pod koroną drogi fi 80cm km 24+629 (Wymiana skrajnych kręgów wraz ze ścięciem do pochylenia skarpy i umocnieniem kamieniem technicznm na zaprawie betonowej - beton min C16/20)</t>
  </si>
  <si>
    <t>Wykonanie odmulenia i oczyszczenie przepustów pod drogą (światło od 60cm do 200cm).</t>
  </si>
  <si>
    <t>Wykonanie podbudowy zasadniczej z mieszanki niezwiązanej 0/31,5 mm C50/30, gr. 20 cm, (zjazdy)</t>
  </si>
  <si>
    <t>Wykonanie nawierzchni z mieszanki niezwiązanej 0/31,5 mm C50/30, gr. 20 cm (zjazdy)</t>
  </si>
  <si>
    <t>Wykonanie warstwy profilującej z betonu asfaltowego AC 16 W, (KR3 - poszerzenia), gr. 3 cm 
24+510-24+750 = 1492
24+750-24+915 = 1026
24+915-25+000 = 529</t>
  </si>
  <si>
    <t>Wykonanie warstwy wiążącej z betonu asfaltowego AC 16 W, (KR3 - nakładka, zjazdy), gr. 5 cm
24+750-25+000 = 1520
zjazdy = 29</t>
  </si>
  <si>
    <t>Wykonanie warstwy wiążącej z betonu asfaltowego AC 16 W, (KR3), gr. 7 cm
24+510-24+750 = 1459</t>
  </si>
  <si>
    <t>Geosiatka na połączeniu konstrukcji poszerzenia z nawierzchnią wzmacnianą o wytrzymałości na rozciąganie ≥100 kN/m i odkształceniu przy zerwaniu ≤3% 
24+510-24+750 = 240x2=480</t>
  </si>
  <si>
    <t>Ustawienie betonowego ścieku prefabrykowanego typu "mulda" 50x15x50 cm na fundamencie betonowym gr. 10cm C8/10 V=0,082 m3/mb - wlot i wylot przepustu</t>
  </si>
  <si>
    <t>Wyznaczenie trasy oraz punktów wysokościowych i sytuacyjnych w terenie pagórkowatym</t>
  </si>
  <si>
    <t xml:space="preserve">Mechaniczne usunięcie humusu warstwy o grubości śr. 20 cm
Przyjeto zdjęcie humusu z powierzchni istniejących poboczy oraz skarp w miejscu konserwacji rowów drogowych i uzupełnienia nasypu drogowego
</t>
  </si>
  <si>
    <t xml:space="preserve">Wykonanie obudowy wlotów i wylotów przepustów kamieniem technicznym ułożonym na fundamencie betonowym C8/10 gr.10 cm. Przestrzenie pomiędzy elementami spoinowane zaprawą cementową. </t>
  </si>
  <si>
    <t>STAŁA ORGANIZACJA RUCHU</t>
  </si>
  <si>
    <t>01.00.00
45111000-8</t>
  </si>
  <si>
    <t>ROBOTY PRZYGOTOWAWCZE
Roboty w zakresie burzenia, roboty ziemne</t>
  </si>
  <si>
    <t>01.02.04</t>
  </si>
  <si>
    <t/>
  </si>
  <si>
    <t>81.01</t>
  </si>
  <si>
    <t xml:space="preserve">Rozebranie słupków (masztów) do znaków drogowych </t>
  </si>
  <si>
    <t>szt.</t>
  </si>
  <si>
    <t>10.05</t>
  </si>
  <si>
    <t>Wywóz materiałów z rozbiórki wg wskazań Wykonawcy</t>
  </si>
  <si>
    <t>t</t>
  </si>
  <si>
    <t>83.06</t>
  </si>
  <si>
    <t>Demontaż słupków hektometrowych U-1</t>
  </si>
  <si>
    <t>83.08</t>
  </si>
  <si>
    <t>Demontaż barier drogowych U-14a</t>
  </si>
  <si>
    <t>07.00.00
45233000-9</t>
  </si>
  <si>
    <t>OZNAKOWANIE DRÓG I URZĄDZENIA BEZPIECZEŃSTWA RUCHU
Roboty w zakresie konstruowania, fundamentowania oraz wykonywania nawierzchni autostrad, dróg</t>
  </si>
  <si>
    <t>07.01.01</t>
  </si>
  <si>
    <t>32.01</t>
  </si>
  <si>
    <t>Oznakowanie poziome jezdni materiałami grubowarstwowymi - linie przerywane</t>
  </si>
  <si>
    <t>m2</t>
  </si>
  <si>
    <t>31.01</t>
  </si>
  <si>
    <t>Oznakowanie poziome jezdni materiałami grubowarstwowymi  - linie ciągłe</t>
  </si>
  <si>
    <t>33.01</t>
  </si>
  <si>
    <t>Oznakowanie poziome jezdni materiałami grubowarstwowymi  - linia zatrzymań</t>
  </si>
  <si>
    <t>Oznakowanie poziome jezdni materiałami grubowarstwowymi  - linie przystankowa</t>
  </si>
  <si>
    <t>07.02.01</t>
  </si>
  <si>
    <t>41.02</t>
  </si>
  <si>
    <t>Ustawienie słupków z rur stalowych dla znaków drogowych</t>
  </si>
  <si>
    <t>44.47</t>
  </si>
  <si>
    <t>Przymocowanie tarcz znaków drogowych do słupków lub latarni - typ B - rozmiar średnie (folia odblaskowa II generacji)</t>
  </si>
  <si>
    <t>44.49</t>
  </si>
  <si>
    <t>Przymocowanie tarcz znaków drogowych do słupków lub latarni - typ D - rozmiar średnie (folia odblaskowa II generacji) - przestawienie znaku</t>
  </si>
  <si>
    <t>07.02.02</t>
  </si>
  <si>
    <t>Słupki prowadzące i blokujące oraz znaki kilometrowe i hektometrowe
- (folia odblaskowa II generacji)</t>
  </si>
  <si>
    <t>07.02.03</t>
  </si>
  <si>
    <t>Wykonanie warstwy ścieralnej z betonu asfaltowego AC 11 S, (KR3 - nawierzchnia bitumiczna, zjazdy), gr. 4 cm</t>
  </si>
  <si>
    <t>Wykonanie warstwy wiążącej z betonu asfaltowego AC 16 W, (KR3), gr. 8 cm 
25+000-25+225 = 1368</t>
  </si>
  <si>
    <t>Wykonanie podbudowy zasadniczej z mieszanki niezwiązanej 0/31,5 mm C90/3, gr.12 cm, (KR3 - nakładka) km 24+750-25+000</t>
  </si>
  <si>
    <t>Wykonanie podbudowy zasadniczej z mieszanki niezwiązanej 0/31,5 mm C90/3, gr. 20 cm, (KR3 - pełna konstrukcja, poszerzenia) km 25+000-25+225</t>
  </si>
  <si>
    <t>Wykonanie ulepszonego podłoża z mieszanki związanej spoiwem hydraulicznym lub gruntu stabilizowanego spoiwem hydraulicznym klasy C1,5/2 gr. 46 cm, (KR3 pełna konstrukcja, poszerzenia)</t>
  </si>
  <si>
    <t>Bariery ochronne drogowe SP-05 H1W4A profil A</t>
  </si>
  <si>
    <t>Wykonanie zarurowania rowów z rur HDPE (PP) SN8 o średnicy 50 cm na fundamencie z mieszanki niezwiązanej 0/31,5mm zagęszczonym do Is ≥0,98 gr. 25 cm, oraz zasypka kruszywem naturalnym 0/31,5mm(zjazdy)</t>
  </si>
  <si>
    <t>Wykonanie poboczy z mieszanki niezwiązanej 0/31,5 mm C90/3 gr 10cm i z destruktu z frezowania warstw asfaltowych gr. 10 cm + podwójne powierzchniowe utrwalenie grysami w ilości asfalt 2,5 kg/m2 na warstwę (pobocza + zjazdy)</t>
  </si>
  <si>
    <t>kpl</t>
  </si>
  <si>
    <t>D-04.03.01</t>
  </si>
  <si>
    <t>D 10.08.01</t>
  </si>
  <si>
    <t>Geodezyjna inwentarycacja powykonawcza</t>
  </si>
  <si>
    <r>
      <t>Oczyszczenie i skropienie warstwy profilowej emulsją asfaltową szybkorozpadową w ilości 0,3-0,5 kg/m</t>
    </r>
    <r>
      <rPr>
        <vertAlign val="superscript"/>
        <sz val="10"/>
        <rFont val="Arial"/>
        <family val="2"/>
        <charset val="238"/>
      </rPr>
      <t xml:space="preserve">2  </t>
    </r>
    <r>
      <rPr>
        <sz val="10"/>
        <rFont val="Arial"/>
        <family val="2"/>
        <charset val="238"/>
      </rPr>
      <t xml:space="preserve">czystego asfaltu.
</t>
    </r>
  </si>
  <si>
    <r>
      <t>Oczyszczenie i skropienie warstwy profilowej emulsją asfaltową szybkorozpadową w ilości 0,2-0,4 kg/m</t>
    </r>
    <r>
      <rPr>
        <vertAlign val="superscript"/>
        <sz val="10"/>
        <rFont val="Arial"/>
        <family val="2"/>
        <charset val="238"/>
      </rPr>
      <t xml:space="preserve">2  </t>
    </r>
    <r>
      <rPr>
        <sz val="10"/>
        <rFont val="Arial"/>
        <family val="2"/>
        <charset val="238"/>
      </rPr>
      <t xml:space="preserve">czystego asfaltu.
</t>
    </r>
  </si>
  <si>
    <r>
      <t>Wykonanie wykopów mechanicznie</t>
    </r>
    <r>
      <rPr>
        <sz val="10"/>
        <rFont val="Arial"/>
        <family val="2"/>
        <charset val="238"/>
      </rPr>
      <t xml:space="preserve">
20% z całości - grunt do ponownego wykorzystania (wbudowania)</t>
    </r>
  </si>
  <si>
    <t>ZAKRES PODSTAWOWY - km 24+510 - 25+225</t>
  </si>
  <si>
    <t>Przebudowa drogi wojewódzkiej Nr 992 Jasło - Zarzecze- Nowy Żmigród – Kąty – Krempna – granica państwa w m. Kąty</t>
  </si>
  <si>
    <t>Sporządził: Wojciech Budziak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</si>
</sst>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0#\.##\.##\.##\."/>
    <numFmt numFmtId="165" formatCode="#,##0.00\ &quot;zł&quot;"/>
    <numFmt numFmtId="166" formatCode="_-* #,##0.00\ _z_ł_-;\-* #,##0.00\ _z_ł_-;_-* &quot;-&quot;??\ _z_ł_-;_-@_-"/>
    <numFmt numFmtId="167" formatCode="0.000"/>
    <numFmt numFmtId="168" formatCode="##\.##\.##\.00\.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B0F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i/>
      <sz val="12"/>
      <name val="Arial"/>
      <family val="2"/>
      <charset val="238"/>
    </font>
    <font>
      <b/>
      <sz val="1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2" fillId="0" borderId="0"/>
    <xf numFmtId="0" fontId="8" fillId="0" borderId="0" applyNumberForma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4" fillId="0" borderId="0">
      <alignment vertical="center"/>
    </xf>
    <xf numFmtId="0" fontId="16" fillId="0" borderId="0" applyNumberFormat="0" applyFill="0" applyProtection="0">
      <alignment horizontal="center" vertical="center"/>
    </xf>
    <xf numFmtId="0" fontId="15" fillId="0" borderId="0" applyNumberFormat="0" applyFill="0" applyProtection="0">
      <alignment vertical="center" wrapText="1"/>
    </xf>
    <xf numFmtId="0" fontId="17" fillId="0" borderId="0"/>
  </cellStyleXfs>
  <cellXfs count="82">
    <xf numFmtId="0" fontId="0" fillId="0" borderId="0" xfId="0"/>
    <xf numFmtId="0" fontId="3" fillId="0" borderId="0" xfId="0" applyFont="1"/>
    <xf numFmtId="1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 readingOrder="1"/>
    </xf>
    <xf numFmtId="4" fontId="2" fillId="0" borderId="1" xfId="1" applyNumberFormat="1" applyFont="1" applyBorder="1" applyAlignment="1">
      <alignment horizontal="center" vertical="center" readingOrder="1"/>
    </xf>
    <xf numFmtId="0" fontId="2" fillId="0" borderId="1" xfId="1" quotePrefix="1" applyFont="1" applyBorder="1" applyAlignment="1">
      <alignment horizontal="center" vertical="center" wrapText="1"/>
    </xf>
    <xf numFmtId="1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 readingOrder="1"/>
    </xf>
    <xf numFmtId="4" fontId="6" fillId="0" borderId="0" xfId="1" applyNumberFormat="1" applyFont="1" applyAlignment="1">
      <alignment horizontal="center" readingOrder="1"/>
    </xf>
    <xf numFmtId="165" fontId="9" fillId="0" borderId="0" xfId="0" applyNumberFormat="1" applyFont="1" applyAlignment="1">
      <alignment horizontal="right" vertical="center"/>
    </xf>
    <xf numFmtId="1" fontId="6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 readingOrder="1"/>
    </xf>
    <xf numFmtId="4" fontId="4" fillId="2" borderId="1" xfId="1" applyNumberFormat="1" applyFont="1" applyFill="1" applyBorder="1" applyAlignment="1">
      <alignment horizontal="center" vertical="center" readingOrder="1"/>
    </xf>
    <xf numFmtId="1" fontId="2" fillId="3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 readingOrder="1"/>
    </xf>
    <xf numFmtId="4" fontId="2" fillId="3" borderId="1" xfId="1" applyNumberFormat="1" applyFont="1" applyFill="1" applyBorder="1" applyAlignment="1">
      <alignment horizontal="center" vertical="center" readingOrder="1"/>
    </xf>
    <xf numFmtId="1" fontId="2" fillId="0" borderId="5" xfId="1" applyNumberFormat="1" applyFont="1" applyBorder="1" applyAlignment="1">
      <alignment horizontal="center" vertical="center" wrapText="1"/>
    </xf>
    <xf numFmtId="0" fontId="10" fillId="0" borderId="0" xfId="0" applyFont="1"/>
    <xf numFmtId="0" fontId="2" fillId="3" borderId="7" xfId="1" applyFont="1" applyFill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quotePrefix="1" applyFont="1" applyBorder="1" applyAlignment="1">
      <alignment horizontal="left" vertical="center" wrapText="1"/>
    </xf>
    <xf numFmtId="0" fontId="11" fillId="0" borderId="0" xfId="0" applyFont="1"/>
    <xf numFmtId="1" fontId="4" fillId="2" borderId="2" xfId="1" applyNumberFormat="1" applyFont="1" applyFill="1" applyBorder="1" applyAlignment="1">
      <alignment horizontal="center" vertical="center" wrapText="1" readingOrder="1"/>
    </xf>
    <xf numFmtId="0" fontId="2" fillId="0" borderId="6" xfId="1" applyFont="1" applyBorder="1" applyAlignment="1">
      <alignment horizontal="left" vertical="center" wrapText="1"/>
    </xf>
    <xf numFmtId="0" fontId="2" fillId="0" borderId="2" xfId="1" quotePrefix="1" applyFont="1" applyBorder="1" applyAlignment="1">
      <alignment horizontal="center" vertical="center" wrapText="1"/>
    </xf>
    <xf numFmtId="1" fontId="4" fillId="0" borderId="7" xfId="2" applyNumberFormat="1" applyFont="1" applyBorder="1" applyAlignment="1">
      <alignment horizontal="center" vertical="center" wrapText="1" readingOrder="1"/>
    </xf>
    <xf numFmtId="164" fontId="4" fillId="0" borderId="7" xfId="2" applyNumberFormat="1" applyFont="1" applyBorder="1" applyAlignment="1">
      <alignment horizontal="center" vertical="center" wrapText="1" readingOrder="1"/>
    </xf>
    <xf numFmtId="0" fontId="4" fillId="0" borderId="7" xfId="2" applyFont="1" applyBorder="1" applyAlignment="1">
      <alignment horizontal="center" vertical="center" wrapText="1" readingOrder="1"/>
    </xf>
    <xf numFmtId="4" fontId="4" fillId="0" borderId="7" xfId="1" applyNumberFormat="1" applyFont="1" applyBorder="1" applyAlignment="1">
      <alignment horizontal="center" vertical="center" wrapText="1" readingOrder="1"/>
    </xf>
    <xf numFmtId="4" fontId="2" fillId="2" borderId="1" xfId="1" applyNumberFormat="1" applyFont="1" applyFill="1" applyBorder="1" applyAlignment="1">
      <alignment horizontal="center" vertical="center" readingOrder="1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 vertical="center"/>
    </xf>
    <xf numFmtId="1" fontId="2" fillId="2" borderId="1" xfId="1" applyNumberFormat="1" applyFont="1" applyFill="1" applyBorder="1" applyAlignment="1">
      <alignment horizontal="center" vertical="center" wrapText="1" readingOrder="1"/>
    </xf>
    <xf numFmtId="49" fontId="2" fillId="0" borderId="5" xfId="1" applyNumberFormat="1" applyFont="1" applyBorder="1" applyAlignment="1">
      <alignment horizontal="center" vertical="center" wrapText="1" readingOrder="1"/>
    </xf>
    <xf numFmtId="1" fontId="2" fillId="0" borderId="2" xfId="1" quotePrefix="1" applyNumberFormat="1" applyFont="1" applyBorder="1" applyAlignment="1">
      <alignment horizontal="center" vertical="center" wrapText="1" readingOrder="1"/>
    </xf>
    <xf numFmtId="0" fontId="7" fillId="3" borderId="1" xfId="1" applyFont="1" applyFill="1" applyBorder="1" applyAlignment="1">
      <alignment horizontal="center" vertical="center" wrapText="1" readingOrder="1"/>
    </xf>
    <xf numFmtId="0" fontId="2" fillId="0" borderId="6" xfId="1" quotePrefix="1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 readingOrder="1"/>
    </xf>
    <xf numFmtId="0" fontId="2" fillId="3" borderId="1" xfId="1" quotePrefix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49" fontId="2" fillId="0" borderId="1" xfId="1" applyNumberFormat="1" applyFont="1" applyBorder="1" applyAlignment="1">
      <alignment horizontal="center" vertical="center" wrapText="1" readingOrder="1"/>
    </xf>
    <xf numFmtId="4" fontId="6" fillId="0" borderId="0" xfId="1" applyNumberFormat="1" applyFont="1" applyAlignment="1">
      <alignment horizontal="center" vertical="center" readingOrder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8" fontId="2" fillId="0" borderId="8" xfId="13" quotePrefix="1" applyNumberFormat="1" applyBorder="1" applyAlignment="1">
      <alignment horizontal="center" vertical="center" wrapText="1"/>
    </xf>
    <xf numFmtId="168" fontId="2" fillId="0" borderId="5" xfId="13" quotePrefix="1" applyNumberFormat="1" applyBorder="1" applyAlignment="1">
      <alignment horizontal="center" vertical="center" wrapText="1"/>
    </xf>
    <xf numFmtId="0" fontId="2" fillId="0" borderId="5" xfId="5" quotePrefix="1" applyBorder="1" applyAlignment="1">
      <alignment horizontal="center" vertical="center" wrapText="1"/>
    </xf>
    <xf numFmtId="0" fontId="2" fillId="0" borderId="1" xfId="5" quotePrefix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 readingOrder="1"/>
    </xf>
    <xf numFmtId="1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3" xfId="1" quotePrefix="1" applyFont="1" applyBorder="1" applyAlignment="1">
      <alignment horizontal="center" vertical="center" wrapText="1"/>
    </xf>
    <xf numFmtId="1" fontId="4" fillId="0" borderId="3" xfId="1" applyNumberFormat="1" applyFont="1" applyBorder="1" applyAlignment="1">
      <alignment horizontal="center" vertical="center" wrapText="1" readingOrder="1"/>
    </xf>
    <xf numFmtId="49" fontId="2" fillId="0" borderId="3" xfId="1" applyNumberFormat="1" applyFont="1" applyBorder="1" applyAlignment="1">
      <alignment horizontal="center" vertical="center" wrapText="1" readingOrder="1"/>
    </xf>
    <xf numFmtId="4" fontId="2" fillId="0" borderId="3" xfId="1" applyNumberFormat="1" applyFont="1" applyBorder="1" applyAlignment="1">
      <alignment horizontal="center" vertical="center" readingOrder="1"/>
    </xf>
    <xf numFmtId="0" fontId="2" fillId="2" borderId="1" xfId="5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5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0" borderId="1" xfId="14" applyFont="1" applyBorder="1" applyAlignment="1">
      <alignment horizontal="center" vertical="center"/>
    </xf>
    <xf numFmtId="0" fontId="2" fillId="0" borderId="1" xfId="14" applyFont="1" applyBorder="1" applyAlignment="1">
      <alignment horizontal="left" vertical="top" wrapText="1"/>
    </xf>
    <xf numFmtId="0" fontId="2" fillId="2" borderId="1" xfId="5" quotePrefix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 readingOrder="1"/>
    </xf>
    <xf numFmtId="0" fontId="13" fillId="0" borderId="1" xfId="1" applyFont="1" applyBorder="1" applyAlignment="1">
      <alignment horizontal="center" vertical="center" readingOrder="1"/>
    </xf>
    <xf numFmtId="1" fontId="18" fillId="4" borderId="2" xfId="1" applyNumberFormat="1" applyFont="1" applyFill="1" applyBorder="1" applyAlignment="1">
      <alignment horizontal="left" vertical="center" wrapText="1" readingOrder="1"/>
    </xf>
    <xf numFmtId="1" fontId="18" fillId="4" borderId="3" xfId="1" applyNumberFormat="1" applyFont="1" applyFill="1" applyBorder="1" applyAlignment="1">
      <alignment horizontal="left" vertical="center" wrapText="1" readingOrder="1"/>
    </xf>
    <xf numFmtId="1" fontId="18" fillId="4" borderId="4" xfId="1" applyNumberFormat="1" applyFont="1" applyFill="1" applyBorder="1" applyAlignment="1">
      <alignment horizontal="left" vertical="center" wrapText="1" readingOrder="1"/>
    </xf>
    <xf numFmtId="1" fontId="19" fillId="0" borderId="1" xfId="1" applyNumberFormat="1" applyFont="1" applyBorder="1" applyAlignment="1">
      <alignment horizontal="center" vertical="center" wrapText="1" readingOrder="1"/>
    </xf>
  </cellXfs>
  <cellStyles count="18">
    <cellStyle name="Dziesiętny 2" xfId="6" xr:uid="{2ED83913-08AF-4594-91D7-ADF5A53BA7EC}"/>
    <cellStyle name="Dziesiętny 3" xfId="9" xr:uid="{1505F902-2246-477B-AAF8-EF8C7C942E71}"/>
    <cellStyle name="Dziesiętny 4" xfId="11" xr:uid="{D5E719E2-5977-409B-9197-163D1AE67098}"/>
    <cellStyle name="Hiperłącze 2" xfId="4" xr:uid="{7F0ED971-0675-4306-8E9F-0BD6EA06E07C}"/>
    <cellStyle name="Nagłówek 1 2" xfId="15" xr:uid="{00F69C19-DD95-4202-85EB-464367ADE17E}"/>
    <cellStyle name="Nagłówek 2 2" xfId="16" xr:uid="{D561478E-DB20-4ABA-9ECF-9B121748273E}"/>
    <cellStyle name="Normalny" xfId="0" builtinId="0"/>
    <cellStyle name="Normalny 2" xfId="1" xr:uid="{00000000-0005-0000-0000-000003000000}"/>
    <cellStyle name="Normalny 2 2" xfId="7" xr:uid="{F3DC2446-71AC-4B4A-B508-17472342EFEC}"/>
    <cellStyle name="Normalny 2 3" xfId="5" xr:uid="{6B2A15B9-F167-4CEF-A2D2-D1529C3629F7}"/>
    <cellStyle name="Normalny 2 4" xfId="17" xr:uid="{98070F54-3A24-4B78-BA74-C2E54DCBB683}"/>
    <cellStyle name="Normalny 3" xfId="3" xr:uid="{4F0A80C5-F7AD-4094-8AC2-77D5F88FA94C}"/>
    <cellStyle name="Normalny 4" xfId="14" xr:uid="{E01CC1E7-9DCE-40BC-AD4D-49816614FA37}"/>
    <cellStyle name="Normalny_Tabela zbiorcza cz.1 (0030-0035)" xfId="2" xr:uid="{00000000-0005-0000-0000-000004000000}"/>
    <cellStyle name="Normalny_Wzór tabeli 2" xfId="13" xr:uid="{2C822A5A-E8FC-4BFD-A333-CE7F432B4FCD}"/>
    <cellStyle name="Walutowy 2" xfId="8" xr:uid="{8D175054-7989-49EF-B374-22F5A2528B78}"/>
    <cellStyle name="Walutowy 3" xfId="10" xr:uid="{7C33C212-CC9D-4E07-BAEA-6C1EECA6FCEB}"/>
    <cellStyle name="Walutowy 4" xfId="12" xr:uid="{BB696AD8-FEC3-4794-BD6F-819D0889E0D5}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C29A-8EDD-407A-8A14-559F95827C72}">
  <dimension ref="A1:J78"/>
  <sheetViews>
    <sheetView tabSelected="1" view="pageBreakPreview" topLeftCell="A64" zoomScaleNormal="100" zoomScaleSheetLayoutView="100" workbookViewId="0">
      <selection activeCell="M84" sqref="M84"/>
    </sheetView>
  </sheetViews>
  <sheetFormatPr defaultRowHeight="14.25" x14ac:dyDescent="0.2"/>
  <cols>
    <col min="1" max="1" width="3.85546875" style="8" bestFit="1" customWidth="1"/>
    <col min="2" max="2" width="11.7109375" style="9" bestFit="1" customWidth="1"/>
    <col min="3" max="3" width="6.42578125" style="9" hidden="1" customWidth="1"/>
    <col min="4" max="4" width="69.28515625" style="10" customWidth="1"/>
    <col min="5" max="5" width="10" style="11" customWidth="1"/>
    <col min="6" max="6" width="15" style="12" customWidth="1"/>
    <col min="7" max="7" width="11.140625" style="13" bestFit="1" customWidth="1"/>
    <col min="8" max="16384" width="9.140625" style="1"/>
  </cols>
  <sheetData>
    <row r="1" spans="1:9" ht="23.25" x14ac:dyDescent="0.2">
      <c r="A1" s="76" t="s">
        <v>29</v>
      </c>
      <c r="B1" s="76"/>
      <c r="C1" s="76"/>
      <c r="D1" s="76"/>
      <c r="E1" s="76"/>
      <c r="F1" s="76"/>
      <c r="H1" s="36"/>
      <c r="I1" s="37"/>
    </row>
    <row r="2" spans="1:9" ht="18" x14ac:dyDescent="0.2">
      <c r="A2" s="77"/>
      <c r="B2" s="77"/>
      <c r="C2" s="77"/>
      <c r="D2" s="77"/>
      <c r="E2" s="77"/>
      <c r="F2" s="77"/>
    </row>
    <row r="3" spans="1:9" ht="48" customHeight="1" x14ac:dyDescent="0.2">
      <c r="A3" s="81" t="s">
        <v>148</v>
      </c>
      <c r="B3" s="81"/>
      <c r="C3" s="81"/>
      <c r="D3" s="81"/>
      <c r="E3" s="81"/>
      <c r="F3" s="81"/>
    </row>
    <row r="4" spans="1:9" ht="36.75" customHeight="1" x14ac:dyDescent="0.2">
      <c r="A4" s="78" t="s">
        <v>147</v>
      </c>
      <c r="B4" s="79"/>
      <c r="C4" s="79"/>
      <c r="D4" s="79"/>
      <c r="E4" s="79"/>
      <c r="F4" s="80"/>
    </row>
    <row r="5" spans="1:9" ht="51" x14ac:dyDescent="0.2">
      <c r="A5" s="31" t="s">
        <v>30</v>
      </c>
      <c r="B5" s="32" t="s">
        <v>31</v>
      </c>
      <c r="C5" s="32" t="s">
        <v>32</v>
      </c>
      <c r="D5" s="33" t="s">
        <v>0</v>
      </c>
      <c r="E5" s="33" t="s">
        <v>1</v>
      </c>
      <c r="F5" s="34" t="s">
        <v>2</v>
      </c>
    </row>
    <row r="6" spans="1:9" ht="24" customHeight="1" x14ac:dyDescent="0.2">
      <c r="A6" s="31"/>
      <c r="B6" s="32"/>
      <c r="C6" s="32"/>
      <c r="D6" s="33" t="s">
        <v>23</v>
      </c>
      <c r="E6" s="33"/>
      <c r="F6" s="34"/>
    </row>
    <row r="7" spans="1:9" x14ac:dyDescent="0.2">
      <c r="A7" s="14" t="s">
        <v>20</v>
      </c>
      <c r="B7" s="15" t="s">
        <v>3</v>
      </c>
      <c r="C7" s="15"/>
      <c r="D7" s="15" t="s">
        <v>4</v>
      </c>
      <c r="E7" s="15"/>
      <c r="F7" s="16"/>
    </row>
    <row r="8" spans="1:9" x14ac:dyDescent="0.2">
      <c r="A8" s="17" t="s">
        <v>20</v>
      </c>
      <c r="B8" s="18" t="s">
        <v>33</v>
      </c>
      <c r="C8" s="18"/>
      <c r="D8" s="19" t="s">
        <v>34</v>
      </c>
      <c r="E8" s="20"/>
      <c r="F8" s="21"/>
    </row>
    <row r="9" spans="1:9" s="23" customFormat="1" ht="25.5" x14ac:dyDescent="0.2">
      <c r="A9" s="2">
        <v>1</v>
      </c>
      <c r="B9" s="3"/>
      <c r="C9" s="7" t="s">
        <v>71</v>
      </c>
      <c r="D9" s="4" t="s">
        <v>93</v>
      </c>
      <c r="E9" s="5" t="s">
        <v>36</v>
      </c>
      <c r="F9" s="6">
        <v>0.72</v>
      </c>
      <c r="G9" s="38"/>
    </row>
    <row r="10" spans="1:9" s="23" customFormat="1" x14ac:dyDescent="0.2">
      <c r="A10" s="17" t="s">
        <v>20</v>
      </c>
      <c r="B10" s="18" t="s">
        <v>43</v>
      </c>
      <c r="C10" s="18"/>
      <c r="D10" s="19" t="s">
        <v>5</v>
      </c>
      <c r="E10" s="20"/>
      <c r="F10" s="21"/>
      <c r="G10" s="46"/>
    </row>
    <row r="11" spans="1:9" s="23" customFormat="1" ht="51" x14ac:dyDescent="0.2">
      <c r="A11" s="2">
        <f>A9+1</f>
        <v>2</v>
      </c>
      <c r="B11" s="3"/>
      <c r="C11" s="30" t="s">
        <v>24</v>
      </c>
      <c r="D11" s="4" t="s">
        <v>94</v>
      </c>
      <c r="E11" s="40" t="s">
        <v>42</v>
      </c>
      <c r="F11" s="6">
        <f>1935+94.5+48+2417</f>
        <v>4494.5</v>
      </c>
      <c r="G11" s="46"/>
    </row>
    <row r="12" spans="1:9" s="23" customFormat="1" x14ac:dyDescent="0.2">
      <c r="A12" s="17" t="s">
        <v>20</v>
      </c>
      <c r="B12" s="18" t="s">
        <v>6</v>
      </c>
      <c r="C12" s="18"/>
      <c r="D12" s="19" t="s">
        <v>44</v>
      </c>
      <c r="E12" s="20"/>
      <c r="F12" s="21"/>
      <c r="G12" s="38"/>
    </row>
    <row r="13" spans="1:9" x14ac:dyDescent="0.2">
      <c r="A13" s="2">
        <v>3</v>
      </c>
      <c r="B13" s="3"/>
      <c r="C13" s="30" t="s">
        <v>25</v>
      </c>
      <c r="D13" s="25" t="s">
        <v>45</v>
      </c>
      <c r="E13" s="40" t="s">
        <v>42</v>
      </c>
      <c r="F13" s="6">
        <f>225*5.68</f>
        <v>1278</v>
      </c>
    </row>
    <row r="14" spans="1:9" x14ac:dyDescent="0.2">
      <c r="A14" s="2">
        <v>4</v>
      </c>
      <c r="B14" s="3"/>
      <c r="C14" s="30" t="s">
        <v>26</v>
      </c>
      <c r="D14" s="25" t="s">
        <v>83</v>
      </c>
      <c r="E14" s="40" t="s">
        <v>42</v>
      </c>
      <c r="F14" s="6">
        <v>556</v>
      </c>
      <c r="G14" s="47"/>
    </row>
    <row r="15" spans="1:9" x14ac:dyDescent="0.2">
      <c r="A15" s="2">
        <v>5</v>
      </c>
      <c r="B15" s="3"/>
      <c r="C15" s="30" t="s">
        <v>26</v>
      </c>
      <c r="D15" s="25" t="s">
        <v>46</v>
      </c>
      <c r="E15" s="40" t="s">
        <v>42</v>
      </c>
      <c r="F15" s="6">
        <f>225*5.68</f>
        <v>1278</v>
      </c>
      <c r="G15" s="47"/>
    </row>
    <row r="16" spans="1:9" x14ac:dyDescent="0.2">
      <c r="A16" s="2">
        <v>6</v>
      </c>
      <c r="B16" s="3"/>
      <c r="C16" s="30" t="s">
        <v>80</v>
      </c>
      <c r="D16" s="26" t="s">
        <v>47</v>
      </c>
      <c r="E16" s="5" t="s">
        <v>48</v>
      </c>
      <c r="F16" s="6">
        <v>6</v>
      </c>
    </row>
    <row r="17" spans="1:7" x14ac:dyDescent="0.2">
      <c r="A17" s="2">
        <v>7</v>
      </c>
      <c r="B17" s="3"/>
      <c r="C17" s="30" t="s">
        <v>79</v>
      </c>
      <c r="D17" s="26" t="s">
        <v>75</v>
      </c>
      <c r="E17" s="5" t="s">
        <v>48</v>
      </c>
      <c r="F17" s="6">
        <v>31</v>
      </c>
    </row>
    <row r="18" spans="1:7" x14ac:dyDescent="0.2">
      <c r="A18" s="15" t="s">
        <v>20</v>
      </c>
      <c r="B18" s="15" t="s">
        <v>8</v>
      </c>
      <c r="C18" s="15"/>
      <c r="D18" s="15" t="s">
        <v>9</v>
      </c>
      <c r="E18" s="39"/>
      <c r="F18" s="35"/>
    </row>
    <row r="19" spans="1:7" x14ac:dyDescent="0.2">
      <c r="A19" s="17" t="s">
        <v>20</v>
      </c>
      <c r="B19" s="18" t="s">
        <v>21</v>
      </c>
      <c r="C19" s="18"/>
      <c r="D19" s="19" t="s">
        <v>22</v>
      </c>
      <c r="E19" s="20"/>
      <c r="F19" s="21"/>
    </row>
    <row r="20" spans="1:7" ht="25.5" x14ac:dyDescent="0.2">
      <c r="A20" s="2">
        <f>A17+1</f>
        <v>8</v>
      </c>
      <c r="B20" s="3"/>
      <c r="C20" s="7" t="s">
        <v>25</v>
      </c>
      <c r="D20" s="4" t="s">
        <v>146</v>
      </c>
      <c r="E20" s="5" t="s">
        <v>74</v>
      </c>
      <c r="F20" s="6">
        <f>205+165+187</f>
        <v>557</v>
      </c>
    </row>
    <row r="21" spans="1:7" x14ac:dyDescent="0.2">
      <c r="A21" s="17" t="s">
        <v>20</v>
      </c>
      <c r="B21" s="18" t="s">
        <v>38</v>
      </c>
      <c r="C21" s="18"/>
      <c r="D21" s="19" t="s">
        <v>39</v>
      </c>
      <c r="E21" s="20"/>
      <c r="F21" s="21"/>
    </row>
    <row r="22" spans="1:7" ht="25.5" x14ac:dyDescent="0.2">
      <c r="A22" s="2">
        <v>9</v>
      </c>
      <c r="B22" s="3"/>
      <c r="C22" s="7" t="s">
        <v>35</v>
      </c>
      <c r="D22" s="4" t="s">
        <v>49</v>
      </c>
      <c r="E22" s="5" t="s">
        <v>74</v>
      </c>
      <c r="F22" s="6">
        <f>61+99-18.5</f>
        <v>141.5</v>
      </c>
    </row>
    <row r="23" spans="1:7" s="23" customFormat="1" x14ac:dyDescent="0.2">
      <c r="A23" s="15" t="s">
        <v>20</v>
      </c>
      <c r="B23" s="15" t="s">
        <v>10</v>
      </c>
      <c r="C23" s="28"/>
      <c r="D23" s="28" t="s">
        <v>50</v>
      </c>
      <c r="E23" s="39"/>
      <c r="F23" s="35"/>
      <c r="G23" s="46"/>
    </row>
    <row r="24" spans="1:7" x14ac:dyDescent="0.2">
      <c r="A24" s="17" t="s">
        <v>20</v>
      </c>
      <c r="B24" s="18" t="s">
        <v>51</v>
      </c>
      <c r="C24" s="18"/>
      <c r="D24" s="19" t="s">
        <v>52</v>
      </c>
      <c r="E24" s="20"/>
      <c r="F24" s="21"/>
    </row>
    <row r="25" spans="1:7" ht="51" x14ac:dyDescent="0.2">
      <c r="A25" s="2">
        <f>A22+1</f>
        <v>10</v>
      </c>
      <c r="B25" s="3"/>
      <c r="C25" s="30" t="s">
        <v>24</v>
      </c>
      <c r="D25" s="4" t="s">
        <v>84</v>
      </c>
      <c r="E25" s="5" t="s">
        <v>48</v>
      </c>
      <c r="F25" s="6">
        <v>4</v>
      </c>
    </row>
    <row r="26" spans="1:7" x14ac:dyDescent="0.2">
      <c r="A26" s="17" t="s">
        <v>20</v>
      </c>
      <c r="B26" s="18" t="s">
        <v>53</v>
      </c>
      <c r="C26" s="18"/>
      <c r="D26" s="19" t="s">
        <v>54</v>
      </c>
      <c r="E26" s="20"/>
      <c r="F26" s="21"/>
    </row>
    <row r="27" spans="1:7" s="23" customFormat="1" ht="25.5" x14ac:dyDescent="0.2">
      <c r="A27" s="2">
        <v>11</v>
      </c>
      <c r="B27" s="3"/>
      <c r="C27" s="30" t="s">
        <v>76</v>
      </c>
      <c r="D27" s="4" t="s">
        <v>85</v>
      </c>
      <c r="E27" s="3" t="s">
        <v>48</v>
      </c>
      <c r="F27" s="49">
        <v>9</v>
      </c>
      <c r="G27" s="46"/>
    </row>
    <row r="28" spans="1:7" x14ac:dyDescent="0.2">
      <c r="A28" s="15" t="s">
        <v>20</v>
      </c>
      <c r="B28" s="15" t="s">
        <v>11</v>
      </c>
      <c r="C28" s="28"/>
      <c r="D28" s="28" t="s">
        <v>12</v>
      </c>
      <c r="E28" s="39"/>
      <c r="F28" s="35"/>
    </row>
    <row r="29" spans="1:7" ht="31.5" customHeight="1" x14ac:dyDescent="0.2">
      <c r="A29" s="44">
        <v>12</v>
      </c>
      <c r="B29" s="73" t="s">
        <v>141</v>
      </c>
      <c r="C29" s="30"/>
      <c r="D29" s="74" t="s">
        <v>144</v>
      </c>
      <c r="E29" s="40" t="s">
        <v>42</v>
      </c>
      <c r="F29" s="6">
        <v>3047</v>
      </c>
    </row>
    <row r="30" spans="1:7" ht="33" customHeight="1" x14ac:dyDescent="0.2">
      <c r="A30" s="44">
        <v>13</v>
      </c>
      <c r="B30" s="73" t="s">
        <v>141</v>
      </c>
      <c r="C30" s="30"/>
      <c r="D30" s="74" t="s">
        <v>145</v>
      </c>
      <c r="E30" s="40" t="s">
        <v>42</v>
      </c>
      <c r="F30" s="6">
        <v>4336</v>
      </c>
    </row>
    <row r="31" spans="1:7" s="23" customFormat="1" x14ac:dyDescent="0.2">
      <c r="A31" s="17" t="s">
        <v>20</v>
      </c>
      <c r="B31" s="18" t="s">
        <v>13</v>
      </c>
      <c r="C31" s="18"/>
      <c r="D31" s="19" t="s">
        <v>55</v>
      </c>
      <c r="E31" s="42"/>
      <c r="F31" s="21"/>
      <c r="G31" s="46"/>
    </row>
    <row r="32" spans="1:7" ht="27.75" customHeight="1" x14ac:dyDescent="0.2">
      <c r="A32" s="2">
        <v>14</v>
      </c>
      <c r="B32" s="3"/>
      <c r="C32" s="30" t="s">
        <v>35</v>
      </c>
      <c r="D32" s="25" t="s">
        <v>86</v>
      </c>
      <c r="E32" s="40" t="s">
        <v>42</v>
      </c>
      <c r="F32" s="6">
        <v>104</v>
      </c>
    </row>
    <row r="33" spans="1:10" ht="29.25" customHeight="1" x14ac:dyDescent="0.2">
      <c r="A33" s="2">
        <v>15</v>
      </c>
      <c r="B33" s="3"/>
      <c r="C33" s="7" t="s">
        <v>27</v>
      </c>
      <c r="D33" s="4" t="s">
        <v>134</v>
      </c>
      <c r="E33" s="40" t="s">
        <v>42</v>
      </c>
      <c r="F33" s="6">
        <f>1102+568</f>
        <v>1670</v>
      </c>
      <c r="J33" s="27"/>
    </row>
    <row r="34" spans="1:10" ht="30.75" customHeight="1" x14ac:dyDescent="0.2">
      <c r="A34" s="2">
        <v>16</v>
      </c>
      <c r="B34" s="3"/>
      <c r="C34" s="30" t="s">
        <v>77</v>
      </c>
      <c r="D34" s="25" t="s">
        <v>135</v>
      </c>
      <c r="E34" s="40" t="s">
        <v>42</v>
      </c>
      <c r="F34" s="6">
        <f>1518+542</f>
        <v>2060</v>
      </c>
    </row>
    <row r="35" spans="1:10" s="23" customFormat="1" ht="25.5" x14ac:dyDescent="0.2">
      <c r="A35" s="17" t="s">
        <v>20</v>
      </c>
      <c r="B35" s="18" t="s">
        <v>14</v>
      </c>
      <c r="C35" s="18"/>
      <c r="D35" s="19" t="s">
        <v>56</v>
      </c>
      <c r="E35" s="20"/>
      <c r="F35" s="21"/>
      <c r="G35" s="46"/>
    </row>
    <row r="36" spans="1:10" ht="41.25" customHeight="1" x14ac:dyDescent="0.2">
      <c r="A36" s="2">
        <f>A34+1</f>
        <v>17</v>
      </c>
      <c r="B36" s="3"/>
      <c r="C36" s="30" t="s">
        <v>57</v>
      </c>
      <c r="D36" s="25" t="s">
        <v>136</v>
      </c>
      <c r="E36" s="40" t="s">
        <v>42</v>
      </c>
      <c r="F36" s="6">
        <f>254+287+1593</f>
        <v>2134</v>
      </c>
    </row>
    <row r="37" spans="1:10" x14ac:dyDescent="0.2">
      <c r="A37" s="15" t="s">
        <v>20</v>
      </c>
      <c r="B37" s="15" t="s">
        <v>15</v>
      </c>
      <c r="C37" s="28"/>
      <c r="D37" s="28" t="s">
        <v>16</v>
      </c>
      <c r="E37" s="39"/>
      <c r="F37" s="39"/>
    </row>
    <row r="38" spans="1:10" s="23" customFormat="1" x14ac:dyDescent="0.2">
      <c r="A38" s="17" t="s">
        <v>20</v>
      </c>
      <c r="B38" s="18" t="s">
        <v>58</v>
      </c>
      <c r="C38" s="18"/>
      <c r="D38" s="19" t="s">
        <v>40</v>
      </c>
      <c r="E38" s="20"/>
      <c r="F38" s="21"/>
      <c r="G38" s="46"/>
    </row>
    <row r="39" spans="1:10" ht="25.5" x14ac:dyDescent="0.2">
      <c r="A39" s="2">
        <f>A36+1</f>
        <v>18</v>
      </c>
      <c r="B39" s="3"/>
      <c r="C39" s="30" t="s">
        <v>27</v>
      </c>
      <c r="D39" s="25" t="s">
        <v>87</v>
      </c>
      <c r="E39" s="40" t="s">
        <v>42</v>
      </c>
      <c r="F39" s="6">
        <v>104</v>
      </c>
    </row>
    <row r="40" spans="1:10" x14ac:dyDescent="0.2">
      <c r="A40" s="17" t="s">
        <v>20</v>
      </c>
      <c r="B40" s="18" t="s">
        <v>59</v>
      </c>
      <c r="C40" s="18"/>
      <c r="D40" s="19" t="s">
        <v>60</v>
      </c>
      <c r="E40" s="20"/>
      <c r="F40" s="21"/>
    </row>
    <row r="41" spans="1:10" s="23" customFormat="1" ht="63.75" x14ac:dyDescent="0.2">
      <c r="A41" s="2">
        <f>A39+1</f>
        <v>19</v>
      </c>
      <c r="B41" s="3"/>
      <c r="C41" s="30" t="s">
        <v>28</v>
      </c>
      <c r="D41" s="25" t="s">
        <v>88</v>
      </c>
      <c r="E41" s="40" t="s">
        <v>42</v>
      </c>
      <c r="F41" s="6">
        <f>1026+529+1492</f>
        <v>3047</v>
      </c>
      <c r="G41" s="46"/>
    </row>
    <row r="42" spans="1:10" x14ac:dyDescent="0.2">
      <c r="A42" s="17" t="s">
        <v>20</v>
      </c>
      <c r="B42" s="18" t="s">
        <v>59</v>
      </c>
      <c r="C42" s="18"/>
      <c r="D42" s="19" t="s">
        <v>61</v>
      </c>
      <c r="E42" s="20"/>
      <c r="F42" s="21"/>
    </row>
    <row r="43" spans="1:10" ht="51" x14ac:dyDescent="0.2">
      <c r="A43" s="2">
        <f>A41+1</f>
        <v>20</v>
      </c>
      <c r="B43" s="3"/>
      <c r="C43" s="30" t="s">
        <v>28</v>
      </c>
      <c r="D43" s="25" t="s">
        <v>89</v>
      </c>
      <c r="E43" s="40" t="s">
        <v>42</v>
      </c>
      <c r="F43" s="6">
        <f>1003+517+20+9</f>
        <v>1549</v>
      </c>
    </row>
    <row r="44" spans="1:10" ht="25.5" x14ac:dyDescent="0.2">
      <c r="A44" s="2">
        <v>21</v>
      </c>
      <c r="B44" s="3"/>
      <c r="C44" s="30" t="s">
        <v>82</v>
      </c>
      <c r="D44" s="25" t="s">
        <v>90</v>
      </c>
      <c r="E44" s="40" t="s">
        <v>42</v>
      </c>
      <c r="F44" s="6">
        <f>1459</f>
        <v>1459</v>
      </c>
    </row>
    <row r="45" spans="1:10" ht="31.5" customHeight="1" x14ac:dyDescent="0.2">
      <c r="A45" s="2">
        <f>A44+1</f>
        <v>22</v>
      </c>
      <c r="B45" s="3"/>
      <c r="C45" s="30" t="s">
        <v>81</v>
      </c>
      <c r="D45" s="25" t="s">
        <v>133</v>
      </c>
      <c r="E45" s="40" t="s">
        <v>42</v>
      </c>
      <c r="F45" s="6">
        <f>6.08*225</f>
        <v>1368</v>
      </c>
    </row>
    <row r="46" spans="1:10" s="23" customFormat="1" x14ac:dyDescent="0.2">
      <c r="A46" s="17" t="s">
        <v>20</v>
      </c>
      <c r="B46" s="18" t="s">
        <v>62</v>
      </c>
      <c r="C46" s="18"/>
      <c r="D46" s="24" t="s">
        <v>63</v>
      </c>
      <c r="E46" s="20"/>
      <c r="F46" s="21"/>
      <c r="G46" s="46"/>
    </row>
    <row r="47" spans="1:10" ht="25.5" x14ac:dyDescent="0.2">
      <c r="A47" s="22">
        <f>A45+1</f>
        <v>23</v>
      </c>
      <c r="B47" s="3"/>
      <c r="C47" s="43" t="s">
        <v>41</v>
      </c>
      <c r="D47" s="29" t="s">
        <v>132</v>
      </c>
      <c r="E47" s="40" t="s">
        <v>42</v>
      </c>
      <c r="F47" s="6">
        <f>715*6+36+10</f>
        <v>4336</v>
      </c>
    </row>
    <row r="48" spans="1:10" s="23" customFormat="1" x14ac:dyDescent="0.2">
      <c r="A48" s="17" t="s">
        <v>20</v>
      </c>
      <c r="B48" s="18" t="s">
        <v>64</v>
      </c>
      <c r="C48" s="18"/>
      <c r="D48" s="19" t="s">
        <v>65</v>
      </c>
      <c r="E48" s="20"/>
      <c r="F48" s="21"/>
      <c r="G48" s="46"/>
    </row>
    <row r="49" spans="1:9" ht="45" customHeight="1" x14ac:dyDescent="0.2">
      <c r="A49" s="44">
        <f>A47+1</f>
        <v>24</v>
      </c>
      <c r="B49" s="44"/>
      <c r="C49" s="41" t="s">
        <v>25</v>
      </c>
      <c r="D49" s="4" t="s">
        <v>91</v>
      </c>
      <c r="E49" s="48" t="s">
        <v>42</v>
      </c>
      <c r="F49" s="6">
        <f>240*2</f>
        <v>480</v>
      </c>
    </row>
    <row r="50" spans="1:9" x14ac:dyDescent="0.2">
      <c r="A50" s="15" t="s">
        <v>20</v>
      </c>
      <c r="B50" s="15" t="s">
        <v>17</v>
      </c>
      <c r="C50" s="15"/>
      <c r="D50" s="15" t="s">
        <v>18</v>
      </c>
      <c r="E50" s="39"/>
      <c r="F50" s="39"/>
      <c r="I50" s="27"/>
    </row>
    <row r="51" spans="1:9" s="23" customFormat="1" x14ac:dyDescent="0.2">
      <c r="A51" s="17" t="s">
        <v>20</v>
      </c>
      <c r="B51" s="18" t="s">
        <v>19</v>
      </c>
      <c r="C51" s="18"/>
      <c r="D51" s="19" t="s">
        <v>66</v>
      </c>
      <c r="E51" s="20"/>
      <c r="F51" s="21"/>
      <c r="G51" s="46"/>
    </row>
    <row r="52" spans="1:9" ht="24" customHeight="1" x14ac:dyDescent="0.2">
      <c r="A52" s="2">
        <f>A49+1</f>
        <v>25</v>
      </c>
      <c r="B52" s="3"/>
      <c r="C52" s="30" t="s">
        <v>26</v>
      </c>
      <c r="D52" s="25" t="s">
        <v>67</v>
      </c>
      <c r="E52" s="40" t="s">
        <v>42</v>
      </c>
      <c r="F52" s="6">
        <v>4293</v>
      </c>
    </row>
    <row r="53" spans="1:9" x14ac:dyDescent="0.2">
      <c r="A53" s="17" t="s">
        <v>20</v>
      </c>
      <c r="B53" s="18" t="s">
        <v>19</v>
      </c>
      <c r="C53" s="45"/>
      <c r="D53" s="19" t="s">
        <v>68</v>
      </c>
      <c r="E53" s="42"/>
      <c r="F53" s="21"/>
    </row>
    <row r="54" spans="1:9" ht="38.25" x14ac:dyDescent="0.2">
      <c r="A54" s="2">
        <v>26</v>
      </c>
      <c r="B54" s="3"/>
      <c r="C54" s="7" t="s">
        <v>78</v>
      </c>
      <c r="D54" s="4" t="s">
        <v>92</v>
      </c>
      <c r="E54" s="60" t="s">
        <v>48</v>
      </c>
      <c r="F54" s="6">
        <f>8*2</f>
        <v>16</v>
      </c>
    </row>
    <row r="55" spans="1:9" x14ac:dyDescent="0.2">
      <c r="A55" s="17" t="s">
        <v>20</v>
      </c>
      <c r="B55" s="18" t="s">
        <v>69</v>
      </c>
      <c r="C55" s="18"/>
      <c r="D55" s="19" t="s">
        <v>70</v>
      </c>
      <c r="E55" s="20"/>
      <c r="F55" s="21"/>
    </row>
    <row r="56" spans="1:9" ht="45" customHeight="1" x14ac:dyDescent="0.2">
      <c r="A56" s="2">
        <f>A54+1</f>
        <v>27</v>
      </c>
      <c r="B56" s="3"/>
      <c r="C56" s="30" t="s">
        <v>35</v>
      </c>
      <c r="D56" s="25" t="s">
        <v>138</v>
      </c>
      <c r="E56" s="5" t="s">
        <v>7</v>
      </c>
      <c r="F56" s="6">
        <v>54</v>
      </c>
    </row>
    <row r="57" spans="1:9" s="23" customFormat="1" ht="38.25" x14ac:dyDescent="0.2">
      <c r="A57" s="2">
        <f>A56+1</f>
        <v>28</v>
      </c>
      <c r="B57" s="3"/>
      <c r="C57" s="30" t="s">
        <v>35</v>
      </c>
      <c r="D57" s="25" t="s">
        <v>95</v>
      </c>
      <c r="E57" s="40" t="s">
        <v>42</v>
      </c>
      <c r="F57" s="6">
        <f>8*1.9</f>
        <v>15.2</v>
      </c>
      <c r="G57" s="46"/>
    </row>
    <row r="58" spans="1:9" x14ac:dyDescent="0.2">
      <c r="A58" s="17" t="s">
        <v>20</v>
      </c>
      <c r="B58" s="18" t="s">
        <v>72</v>
      </c>
      <c r="C58" s="18"/>
      <c r="D58" s="19" t="s">
        <v>73</v>
      </c>
      <c r="E58" s="20"/>
      <c r="F58" s="21"/>
    </row>
    <row r="59" spans="1:9" ht="51" x14ac:dyDescent="0.2">
      <c r="A59" s="2">
        <f>A57+1</f>
        <v>29</v>
      </c>
      <c r="B59" s="3"/>
      <c r="C59" s="30" t="s">
        <v>37</v>
      </c>
      <c r="D59" s="4" t="s">
        <v>139</v>
      </c>
      <c r="E59" s="48" t="s">
        <v>42</v>
      </c>
      <c r="F59" s="6">
        <f>715*2*0.75+84</f>
        <v>1156.5</v>
      </c>
    </row>
    <row r="60" spans="1:9" ht="18.75" customHeight="1" x14ac:dyDescent="0.2">
      <c r="A60" s="61"/>
      <c r="B60" s="62"/>
      <c r="C60" s="63"/>
      <c r="D60" s="64" t="s">
        <v>96</v>
      </c>
      <c r="E60" s="65"/>
      <c r="F60" s="66"/>
    </row>
    <row r="61" spans="1:9" ht="35.25" customHeight="1" x14ac:dyDescent="0.2">
      <c r="A61" s="67" t="s">
        <v>20</v>
      </c>
      <c r="B61" s="68" t="s">
        <v>97</v>
      </c>
      <c r="C61" s="68"/>
      <c r="D61" s="69" t="s">
        <v>98</v>
      </c>
      <c r="E61" s="70"/>
      <c r="F61" s="70"/>
    </row>
    <row r="62" spans="1:9" ht="18.75" customHeight="1" x14ac:dyDescent="0.2">
      <c r="A62" s="50">
        <v>30</v>
      </c>
      <c r="B62" s="50" t="s">
        <v>99</v>
      </c>
      <c r="C62" s="52" t="s">
        <v>101</v>
      </c>
      <c r="D62" s="51" t="s">
        <v>102</v>
      </c>
      <c r="E62" s="50" t="s">
        <v>103</v>
      </c>
      <c r="F62" s="50">
        <v>3</v>
      </c>
    </row>
    <row r="63" spans="1:9" ht="18.75" customHeight="1" x14ac:dyDescent="0.2">
      <c r="A63" s="50">
        <v>31</v>
      </c>
      <c r="B63" s="50" t="s">
        <v>99</v>
      </c>
      <c r="C63" s="52" t="s">
        <v>104</v>
      </c>
      <c r="D63" s="51" t="s">
        <v>105</v>
      </c>
      <c r="E63" s="50" t="s">
        <v>106</v>
      </c>
      <c r="F63" s="50">
        <v>0.09</v>
      </c>
    </row>
    <row r="64" spans="1:9" ht="18.75" customHeight="1" x14ac:dyDescent="0.2">
      <c r="A64" s="53">
        <v>32</v>
      </c>
      <c r="B64" s="53" t="s">
        <v>99</v>
      </c>
      <c r="C64" s="54" t="s">
        <v>107</v>
      </c>
      <c r="D64" s="55" t="s">
        <v>108</v>
      </c>
      <c r="E64" s="53" t="s">
        <v>103</v>
      </c>
      <c r="F64" s="53">
        <v>4</v>
      </c>
    </row>
    <row r="65" spans="1:10" s="13" customFormat="1" ht="18.75" customHeight="1" x14ac:dyDescent="0.2">
      <c r="A65" s="53">
        <v>33</v>
      </c>
      <c r="B65" s="53" t="s">
        <v>99</v>
      </c>
      <c r="C65" s="54" t="s">
        <v>109</v>
      </c>
      <c r="D65" s="55" t="s">
        <v>110</v>
      </c>
      <c r="E65" s="53" t="s">
        <v>103</v>
      </c>
      <c r="F65" s="53">
        <v>92</v>
      </c>
      <c r="H65" s="1"/>
      <c r="I65" s="1"/>
      <c r="J65" s="1"/>
    </row>
    <row r="66" spans="1:10" s="13" customFormat="1" ht="44.25" customHeight="1" x14ac:dyDescent="0.2">
      <c r="A66" s="67" t="s">
        <v>20</v>
      </c>
      <c r="B66" s="68" t="s">
        <v>111</v>
      </c>
      <c r="C66" s="71"/>
      <c r="D66" s="69" t="s">
        <v>112</v>
      </c>
      <c r="E66" s="70" t="s">
        <v>100</v>
      </c>
      <c r="F66" s="72" t="s">
        <v>100</v>
      </c>
      <c r="H66" s="1"/>
      <c r="I66" s="1"/>
      <c r="J66" s="1"/>
    </row>
    <row r="67" spans="1:10" s="13" customFormat="1" ht="18.75" customHeight="1" x14ac:dyDescent="0.2">
      <c r="A67" s="53">
        <v>34</v>
      </c>
      <c r="B67" s="53" t="s">
        <v>113</v>
      </c>
      <c r="C67" s="56" t="s">
        <v>114</v>
      </c>
      <c r="D67" s="55" t="s">
        <v>115</v>
      </c>
      <c r="E67" s="53" t="s">
        <v>116</v>
      </c>
      <c r="F67" s="53">
        <v>30.74</v>
      </c>
      <c r="H67" s="1"/>
      <c r="I67" s="1"/>
      <c r="J67" s="1"/>
    </row>
    <row r="68" spans="1:10" s="13" customFormat="1" ht="18.75" customHeight="1" x14ac:dyDescent="0.2">
      <c r="A68" s="53">
        <v>35</v>
      </c>
      <c r="B68" s="53" t="s">
        <v>113</v>
      </c>
      <c r="C68" s="57" t="s">
        <v>117</v>
      </c>
      <c r="D68" s="55" t="s">
        <v>118</v>
      </c>
      <c r="E68" s="53" t="s">
        <v>116</v>
      </c>
      <c r="F68" s="53">
        <v>274.24</v>
      </c>
      <c r="H68" s="1"/>
      <c r="I68" s="1"/>
      <c r="J68" s="1"/>
    </row>
    <row r="69" spans="1:10" s="13" customFormat="1" ht="18.75" customHeight="1" x14ac:dyDescent="0.2">
      <c r="A69" s="53">
        <v>36</v>
      </c>
      <c r="B69" s="53" t="s">
        <v>113</v>
      </c>
      <c r="C69" s="57" t="s">
        <v>119</v>
      </c>
      <c r="D69" s="55" t="s">
        <v>120</v>
      </c>
      <c r="E69" s="53" t="s">
        <v>116</v>
      </c>
      <c r="F69" s="53">
        <v>3</v>
      </c>
      <c r="H69" s="1"/>
      <c r="I69" s="1"/>
      <c r="J69" s="1"/>
    </row>
    <row r="70" spans="1:10" s="13" customFormat="1" ht="18.75" customHeight="1" x14ac:dyDescent="0.2">
      <c r="A70" s="53">
        <v>37</v>
      </c>
      <c r="B70" s="53" t="s">
        <v>113</v>
      </c>
      <c r="C70" s="57" t="s">
        <v>119</v>
      </c>
      <c r="D70" s="55" t="s">
        <v>121</v>
      </c>
      <c r="E70" s="53" t="s">
        <v>116</v>
      </c>
      <c r="F70" s="53">
        <v>6.84</v>
      </c>
      <c r="H70" s="1"/>
      <c r="I70" s="1"/>
      <c r="J70" s="1"/>
    </row>
    <row r="71" spans="1:10" s="13" customFormat="1" ht="18.75" customHeight="1" x14ac:dyDescent="0.2">
      <c r="A71" s="53">
        <v>38</v>
      </c>
      <c r="B71" s="53" t="s">
        <v>122</v>
      </c>
      <c r="C71" s="57" t="s">
        <v>123</v>
      </c>
      <c r="D71" s="55" t="s">
        <v>124</v>
      </c>
      <c r="E71" s="53" t="s">
        <v>103</v>
      </c>
      <c r="F71" s="53">
        <v>5</v>
      </c>
      <c r="H71" s="1"/>
      <c r="I71" s="1"/>
      <c r="J71" s="1"/>
    </row>
    <row r="72" spans="1:10" s="13" customFormat="1" ht="31.5" customHeight="1" x14ac:dyDescent="0.2">
      <c r="A72" s="53">
        <v>39</v>
      </c>
      <c r="B72" s="53" t="s">
        <v>122</v>
      </c>
      <c r="C72" s="58" t="s">
        <v>125</v>
      </c>
      <c r="D72" s="55" t="s">
        <v>126</v>
      </c>
      <c r="E72" s="53" t="s">
        <v>103</v>
      </c>
      <c r="F72" s="53">
        <v>2</v>
      </c>
      <c r="H72" s="1"/>
      <c r="I72" s="1"/>
      <c r="J72" s="1"/>
    </row>
    <row r="73" spans="1:10" s="13" customFormat="1" ht="33" customHeight="1" x14ac:dyDescent="0.2">
      <c r="A73" s="53">
        <v>40</v>
      </c>
      <c r="B73" s="53" t="s">
        <v>122</v>
      </c>
      <c r="C73" s="58" t="s">
        <v>127</v>
      </c>
      <c r="D73" s="55" t="s">
        <v>128</v>
      </c>
      <c r="E73" s="53" t="s">
        <v>103</v>
      </c>
      <c r="F73" s="53">
        <v>2</v>
      </c>
      <c r="H73" s="1"/>
      <c r="I73" s="1"/>
      <c r="J73" s="1"/>
    </row>
    <row r="74" spans="1:10" s="13" customFormat="1" ht="33.75" customHeight="1" x14ac:dyDescent="0.2">
      <c r="A74" s="53">
        <v>41</v>
      </c>
      <c r="B74" s="53" t="s">
        <v>129</v>
      </c>
      <c r="C74" s="58" t="s">
        <v>25</v>
      </c>
      <c r="D74" s="55" t="s">
        <v>130</v>
      </c>
      <c r="E74" s="53" t="s">
        <v>103</v>
      </c>
      <c r="F74" s="53">
        <v>34</v>
      </c>
      <c r="H74" s="1"/>
      <c r="I74" s="1"/>
      <c r="J74" s="1"/>
    </row>
    <row r="75" spans="1:10" s="13" customFormat="1" ht="18.75" customHeight="1" x14ac:dyDescent="0.2">
      <c r="A75" s="50">
        <v>42</v>
      </c>
      <c r="B75" s="50" t="s">
        <v>131</v>
      </c>
      <c r="C75" s="59" t="s">
        <v>35</v>
      </c>
      <c r="D75" s="51" t="s">
        <v>137</v>
      </c>
      <c r="E75" s="50" t="s">
        <v>48</v>
      </c>
      <c r="F75" s="50">
        <v>92</v>
      </c>
      <c r="H75" s="1"/>
      <c r="I75" s="1"/>
      <c r="J75" s="1"/>
    </row>
    <row r="76" spans="1:10" s="13" customFormat="1" ht="23.25" customHeight="1" x14ac:dyDescent="0.2">
      <c r="A76" s="68">
        <v>43</v>
      </c>
      <c r="B76" s="68" t="s">
        <v>142</v>
      </c>
      <c r="C76" s="75"/>
      <c r="D76" s="69" t="s">
        <v>143</v>
      </c>
      <c r="E76" s="68" t="s">
        <v>140</v>
      </c>
      <c r="F76" s="68">
        <v>1</v>
      </c>
      <c r="H76" s="1"/>
      <c r="I76" s="1"/>
      <c r="J76" s="1"/>
    </row>
    <row r="78" spans="1:10" x14ac:dyDescent="0.2">
      <c r="D78" s="10" t="s">
        <v>149</v>
      </c>
    </row>
  </sheetData>
  <autoFilter ref="A5:F76" xr:uid="{5063E803-6633-46CC-A448-2C726B954C4F}"/>
  <mergeCells count="4">
    <mergeCell ref="A1:F1"/>
    <mergeCell ref="A2:F2"/>
    <mergeCell ref="A3:F3"/>
    <mergeCell ref="A4:F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58" firstPageNumber="5" orientation="portrait" useFirstPageNumber="1" r:id="rId1"/>
  <headerFooter scaleWithDoc="0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Jurek</dc:creator>
  <cp:lastModifiedBy>user</cp:lastModifiedBy>
  <cp:lastPrinted>2024-09-11T10:15:05Z</cp:lastPrinted>
  <dcterms:created xsi:type="dcterms:W3CDTF">2019-08-01T07:01:47Z</dcterms:created>
  <dcterms:modified xsi:type="dcterms:W3CDTF">2024-09-11T10:15:38Z</dcterms:modified>
</cp:coreProperties>
</file>