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_share_P\Czchów\_2024 RP\obliczenia fotometryczne\"/>
    </mc:Choice>
  </mc:AlternateContent>
  <xr:revisionPtr revIDLastSave="0" documentId="13_ncr:1_{8A23863D-A362-4E56-8D50-06BD346AAA38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</workbook>
</file>

<file path=xl/calcChain.xml><?xml version="1.0" encoding="utf-8"?>
<calcChain xmlns="http://schemas.openxmlformats.org/spreadsheetml/2006/main">
  <c r="O16" i="1" l="1"/>
  <c r="O17" i="1"/>
  <c r="O18" i="1"/>
  <c r="O19" i="1"/>
  <c r="O20" i="1"/>
  <c r="O21" i="1"/>
  <c r="O22" i="1"/>
  <c r="M19" i="1"/>
  <c r="M20" i="1"/>
  <c r="M21" i="1"/>
  <c r="M22" i="1"/>
  <c r="G20" i="1"/>
  <c r="G21" i="1"/>
  <c r="H20" i="1"/>
  <c r="H21" i="1"/>
  <c r="I20" i="1"/>
  <c r="I21" i="1"/>
  <c r="G9" i="1"/>
  <c r="G10" i="1"/>
  <c r="G11" i="1"/>
  <c r="G12" i="1"/>
  <c r="G13" i="1"/>
  <c r="G14" i="1"/>
  <c r="G15" i="1"/>
  <c r="G16" i="1"/>
  <c r="G17" i="1"/>
  <c r="G18" i="1"/>
  <c r="G19" i="1"/>
  <c r="G22" i="1"/>
  <c r="M14" i="1"/>
  <c r="O14" i="1"/>
  <c r="M15" i="1"/>
  <c r="O15" i="1"/>
  <c r="M16" i="1"/>
  <c r="M17" i="1"/>
  <c r="M18" i="1"/>
  <c r="H14" i="1"/>
  <c r="H15" i="1"/>
  <c r="H16" i="1"/>
  <c r="H17" i="1"/>
  <c r="H18" i="1"/>
  <c r="H19" i="1"/>
  <c r="H22" i="1"/>
  <c r="I14" i="1"/>
  <c r="I15" i="1"/>
  <c r="I16" i="1"/>
  <c r="I17" i="1"/>
  <c r="O10" i="1"/>
  <c r="O11" i="1"/>
  <c r="O12" i="1"/>
  <c r="O13" i="1"/>
  <c r="O9" i="1"/>
  <c r="M10" i="1"/>
  <c r="M11" i="1"/>
  <c r="M12" i="1"/>
  <c r="M13" i="1"/>
  <c r="M9" i="1"/>
  <c r="I19" i="1" l="1"/>
  <c r="I22" i="1"/>
  <c r="H9" i="1"/>
  <c r="H10" i="1"/>
  <c r="H11" i="1"/>
  <c r="H12" i="1"/>
  <c r="H13" i="1"/>
  <c r="I9" i="1"/>
  <c r="I10" i="1"/>
  <c r="I11" i="1"/>
  <c r="I12" i="1"/>
  <c r="I13" i="1"/>
  <c r="I18" i="1"/>
  <c r="D23" i="1"/>
  <c r="H23" i="1" l="1"/>
</calcChain>
</file>

<file path=xl/sharedStrings.xml><?xml version="1.0" encoding="utf-8"?>
<sst xmlns="http://schemas.openxmlformats.org/spreadsheetml/2006/main" count="33" uniqueCount="21">
  <si>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</si>
  <si>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</si>
  <si>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</si>
  <si>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</si>
  <si>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</si>
  <si>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</si>
  <si>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</si>
  <si>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</si>
  <si>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</si>
  <si>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</si>
  <si>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</si>
  <si>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</si>
  <si>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</si>
  <si>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</si>
  <si>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</si>
  <si>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drogowy typ 1</t>
  </si>
  <si>
    <t>strumień [lm/W]</t>
  </si>
  <si>
    <t>Modernizacja oświetlenia ulicznego na terenie Gminy Czchów</t>
  </si>
  <si>
    <t>ozdobne typ 2</t>
  </si>
  <si>
    <t>2) suma mocy oferowanych opraw jest nie większa niż  38,58 kW</t>
  </si>
  <si>
    <t>strumieniu świetlny  [lm]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</si>
</sst>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2" borderId="1" xfId="3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166" fontId="1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0" fontId="16" fillId="0" borderId="1" xfId="1" applyFont="1" applyBorder="1" applyAlignment="1">
      <alignment horizontal="center" vertical="center"/>
    </xf>
    <xf numFmtId="166" fontId="17" fillId="3" borderId="1" xfId="1" applyNumberFormat="1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66" fontId="15" fillId="2" borderId="1" xfId="3" applyNumberFormat="1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Comma" xfId="2" builtinId="3"/>
    <cellStyle name="Normal" xfId="0" builtinId="0"/>
    <cellStyle name="Normalny 2" xfId="1" xr:uid="{00000000-0005-0000-0000-000002000000}"/>
    <cellStyle name="Normalny 3" xfId="3" xr:uid="{00000000-0005-0000-0000-000003000000}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6" formatCode="0.0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66" formatCode="0.00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166" formatCode="0.00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3"/>
      <tableStyleElement type="firstRowStripe" dxfId="22"/>
    </tableStyle>
    <tableStyle name="TableStyleQueryResult" pivot="0" count="3" xr9:uid="{00000000-0011-0000-FFFF-FFFF02000000}">
      <tableStyleElement type="wholeTable" dxfId="21"/>
      <tableStyleElement type="headerRow" dxfId="20"/>
      <tableStyleElement type="firstRowStripe" dxfId="19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I23" totalsRowCount="1" headerRowDxfId="18" dataDxfId="17" totalsRowDxfId="16" headerRowCellStyle="Normalny 2">
  <autoFilter ref="B8:I22" xr:uid="{00000000-0009-0000-0100-000001000000}"/>
  <sortState xmlns:xlrd2="http://schemas.microsoft.com/office/spreadsheetml/2017/richdata2" ref="B9:H75">
    <sortCondition ref="B8:B75"/>
  </sortState>
  <tableColumns count="8">
    <tableColumn id="20" xr3:uid="{00000000-0010-0000-0000-000014000000}" name="Sytuacja nr" totalsRowLabel="SUMA" dataDxfId="15" totalsRowDxfId="7"/>
    <tableColumn id="1" xr3:uid="{00000000-0010-0000-0000-000001000000}" name="Typ oprawy" dataDxfId="14" totalsRowDxfId="6"/>
    <tableColumn id="9" xr3:uid="{00000000-0010-0000-0000-000009000000}" name="Wymagana ilość opraw suma [szt.]" totalsRowFunction="sum" dataDxfId="13" totalsRowDxfId="5"/>
    <tableColumn id="13" xr3:uid="{00000000-0010-0000-0000-00000D000000}" name="Moc oprawy z obliczeń  [W]" dataDxfId="12" totalsRowDxfId="4" dataCellStyle="Normal"/>
    <tableColumn id="3" xr3:uid="{00000000-0010-0000-0000-000003000000}" name="strumieniu świetlny  [lm]" dataDxfId="11" totalsRowDxfId="3" dataCellStyle="Normal"/>
    <tableColumn id="4" xr3:uid="{B8FF6C05-9F74-440B-93C4-7F2819B6E3CF}" name="strumień [lm/W]" dataDxfId="10" totalsRowDxfId="2" dataCellStyle="Normalny 3">
      <calculatedColumnFormula>Tabela1[[#This Row],[strumieniu świetlny  '[lm']]]/Tabela1[[#This Row],[Moc oprawy z obliczeń  '[W']]]</calculatedColumnFormula>
    </tableColumn>
    <tableColumn id="2" xr3:uid="{00000000-0010-0000-0000-000002000000}" name="Suma mocy [kW]" totalsRowFunction="sum" dataDxfId="9" totalsRowDxfId="1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8" totalsRowDxfId="0">
      <calculatedColumnFormula>Tabela1[[#This Row],[strumieniu świetlny 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28"/>
  <sheetViews>
    <sheetView showGridLines="0" tabSelected="1" zoomScale="85" zoomScaleNormal="85" zoomScalePageLayoutView="85" workbookViewId="0">
      <selection activeCell="C19" sqref="C19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23.28515625" customWidth="1"/>
    <col min="6" max="6" width="16.7109375" customWidth="1"/>
    <col min="7" max="7" width="13.5703125" bestFit="1" customWidth="1"/>
    <col min="8" max="8" width="14.7109375" customWidth="1"/>
    <col min="9" max="9" width="12.7109375" style="7" hidden="1" customWidth="1"/>
    <col min="10" max="10" width="8.85546875" style="1" customWidth="1"/>
    <col min="11" max="11" width="2.85546875" style="1" customWidth="1"/>
    <col min="12" max="12" width="24.85546875" style="4" customWidth="1"/>
    <col min="13" max="13" width="17.42578125" style="4" customWidth="1"/>
    <col min="14" max="14" width="16.42578125" style="4" customWidth="1"/>
    <col min="15" max="15" width="12.140625" style="4" customWidth="1"/>
    <col min="16" max="16" width="20.42578125" style="1" customWidth="1"/>
    <col min="19" max="19" width="9.140625" style="3"/>
    <col min="20" max="20" width="11" style="1" customWidth="1"/>
    <col min="21" max="21" width="12.140625" style="1" customWidth="1"/>
    <col min="22" max="22" width="10" style="1" customWidth="1"/>
  </cols>
  <sheetData>
    <row r="1" spans="2:22" ht="21" customHeight="1">
      <c r="B1" s="32" t="s">
        <v>5</v>
      </c>
      <c r="C1" s="32"/>
      <c r="D1" s="32"/>
      <c r="E1" s="32"/>
      <c r="F1" s="32"/>
      <c r="G1" s="32"/>
      <c r="H1" s="32"/>
      <c r="I1" s="15"/>
      <c r="J1" s="15"/>
      <c r="K1" s="15"/>
      <c r="L1" s="15"/>
      <c r="M1" s="15"/>
      <c r="N1" s="15"/>
      <c r="O1" s="15"/>
      <c r="P1" s="15"/>
    </row>
    <row r="2" spans="2:22" ht="39.75" customHeight="1">
      <c r="B2" s="31" t="s">
        <v>17</v>
      </c>
      <c r="C2" s="31"/>
      <c r="D2" s="31"/>
      <c r="E2" s="31"/>
      <c r="F2" s="31"/>
      <c r="G2" s="31"/>
      <c r="H2" s="31"/>
      <c r="I2" s="15"/>
      <c r="J2" s="15"/>
      <c r="K2" s="15"/>
      <c r="L2" s="15"/>
      <c r="M2" s="15"/>
      <c r="N2" s="15"/>
      <c r="O2" s="15"/>
      <c r="P2" s="15"/>
    </row>
    <row r="3" spans="2:22" ht="18.75" customHeight="1">
      <c r="B3" s="18"/>
      <c r="C3" s="18"/>
      <c r="D3" s="18"/>
      <c r="E3" s="18"/>
      <c r="F3" s="18"/>
      <c r="G3" s="18"/>
      <c r="H3" s="18"/>
      <c r="I3" s="15"/>
      <c r="J3" s="15"/>
      <c r="K3" s="15"/>
      <c r="L3" s="15"/>
      <c r="M3" s="15"/>
      <c r="N3" s="15"/>
      <c r="O3" s="15"/>
      <c r="P3" s="15"/>
    </row>
    <row r="4" spans="2:22" ht="15" customHeight="1">
      <c r="B4" s="30" t="s">
        <v>14</v>
      </c>
      <c r="C4" s="30"/>
      <c r="D4" s="30"/>
      <c r="E4" s="30"/>
      <c r="F4" s="30"/>
      <c r="G4" s="30"/>
      <c r="H4" s="30"/>
      <c r="I4" s="14"/>
      <c r="J4" s="14"/>
      <c r="K4" s="14"/>
      <c r="L4" s="14"/>
      <c r="M4" s="14"/>
      <c r="N4" s="14"/>
      <c r="O4" s="14"/>
      <c r="P4" s="14"/>
    </row>
    <row r="5" spans="2:22">
      <c r="B5" s="30"/>
      <c r="C5" s="30"/>
      <c r="D5" s="30"/>
      <c r="E5" s="30"/>
      <c r="F5" s="30"/>
      <c r="G5" s="30"/>
      <c r="H5" s="30"/>
      <c r="I5" s="14"/>
      <c r="J5" s="14"/>
      <c r="K5" s="14"/>
      <c r="L5" s="14"/>
      <c r="M5" s="14"/>
      <c r="N5" s="14"/>
      <c r="O5" s="14"/>
      <c r="P5" s="14"/>
    </row>
    <row r="6" spans="2:22" ht="27.75" customHeight="1">
      <c r="B6" s="30"/>
      <c r="C6" s="30"/>
      <c r="D6" s="30"/>
      <c r="E6" s="30"/>
      <c r="F6" s="30"/>
      <c r="G6" s="30"/>
      <c r="H6" s="30"/>
      <c r="I6" s="14"/>
      <c r="J6" s="14"/>
      <c r="K6" s="14"/>
      <c r="L6" s="14"/>
      <c r="M6" s="14"/>
      <c r="N6" s="14"/>
      <c r="O6" s="14"/>
      <c r="P6" s="14"/>
    </row>
    <row r="7" spans="2:22" ht="13.5" customHeight="1"/>
    <row r="8" spans="2:22" ht="54.75" customHeight="1">
      <c r="B8" s="9" t="s">
        <v>1</v>
      </c>
      <c r="C8" s="9" t="s">
        <v>7</v>
      </c>
      <c r="D8" s="9" t="s">
        <v>4</v>
      </c>
      <c r="E8" s="9" t="s">
        <v>6</v>
      </c>
      <c r="F8" s="9" t="s">
        <v>20</v>
      </c>
      <c r="G8" s="9" t="s">
        <v>16</v>
      </c>
      <c r="H8" s="9" t="s">
        <v>2</v>
      </c>
      <c r="I8" s="9" t="s">
        <v>9</v>
      </c>
      <c r="J8"/>
      <c r="K8"/>
      <c r="L8" s="9" t="s">
        <v>10</v>
      </c>
      <c r="M8" s="9" t="s">
        <v>12</v>
      </c>
      <c r="N8" s="9" t="s">
        <v>11</v>
      </c>
      <c r="O8" s="9" t="s">
        <v>13</v>
      </c>
      <c r="P8"/>
      <c r="S8"/>
      <c r="T8"/>
      <c r="U8"/>
      <c r="V8"/>
    </row>
    <row r="9" spans="2:22">
      <c r="B9" s="23">
        <v>1</v>
      </c>
      <c r="C9" s="22" t="s">
        <v>15</v>
      </c>
      <c r="D9" s="24">
        <v>95</v>
      </c>
      <c r="E9" s="11">
        <v>97</v>
      </c>
      <c r="F9" s="25">
        <v>17245</v>
      </c>
      <c r="G9" s="29">
        <f>Tabela1[[#This Row],[strumieniu świetlny  '[lm']]]/Tabela1[[#This Row],[Moc oprawy z obliczeń  '[W']]]</f>
        <v>177.78350515463919</v>
      </c>
      <c r="H9" s="26">
        <f>(Tabela1[[#This Row],[Wymagana ilość opraw suma '[szt.']]]*Tabela1[[#This Row],[Moc oprawy z obliczeń  '[W']]])/1000</f>
        <v>9.2149999999999999</v>
      </c>
      <c r="I9" s="27">
        <f>Tabela1[[#This Row],[strumieniu świetlny  '[lm']]]/Tabela1[[#This Row],[Moc oprawy z obliczeń  '[W']]]</f>
        <v>177.78350515463919</v>
      </c>
      <c r="J9"/>
      <c r="K9"/>
      <c r="L9" s="9">
        <v>17245</v>
      </c>
      <c r="M9" s="9" t="str">
        <f>IF(Tabela1[[#This Row],[strumieniu świetlny  '[lm']]]&gt;=L9,"TAK","NIE")</f>
        <v>TAK</v>
      </c>
      <c r="N9" s="9">
        <v>97</v>
      </c>
      <c r="O9" s="9" t="str">
        <f>IF(Tabela1[[#This Row],[Moc oprawy z obliczeń  '[W']]]&lt;=N9,"TAK","NIE")</f>
        <v>TAK</v>
      </c>
      <c r="P9"/>
      <c r="S9"/>
      <c r="T9"/>
      <c r="U9"/>
      <c r="V9"/>
    </row>
    <row r="10" spans="2:22">
      <c r="B10" s="23">
        <v>2</v>
      </c>
      <c r="C10" s="22" t="s">
        <v>15</v>
      </c>
      <c r="D10" s="24">
        <v>34</v>
      </c>
      <c r="E10" s="11">
        <v>97</v>
      </c>
      <c r="F10" s="25">
        <v>17245</v>
      </c>
      <c r="G10" s="29">
        <f>Tabela1[[#This Row],[strumieniu świetlny  '[lm']]]/Tabela1[[#This Row],[Moc oprawy z obliczeń  '[W']]]</f>
        <v>177.78350515463919</v>
      </c>
      <c r="H10" s="26">
        <f>(Tabela1[[#This Row],[Wymagana ilość opraw suma '[szt.']]]*Tabela1[[#This Row],[Moc oprawy z obliczeń  '[W']]])/1000</f>
        <v>3.298</v>
      </c>
      <c r="I10" s="27">
        <f>Tabela1[[#This Row],[strumieniu świetlny  '[lm']]]/Tabela1[[#This Row],[Moc oprawy z obliczeń  '[W']]]</f>
        <v>177.78350515463919</v>
      </c>
      <c r="J10"/>
      <c r="K10"/>
      <c r="L10" s="9">
        <v>17245</v>
      </c>
      <c r="M10" s="9" t="str">
        <f>IF(Tabela1[[#This Row],[strumieniu świetlny  '[lm']]]&gt;=L10,"TAK","NIE")</f>
        <v>TAK</v>
      </c>
      <c r="N10" s="9">
        <v>97</v>
      </c>
      <c r="O10" s="9" t="str">
        <f>IF(Tabela1[[#This Row],[Moc oprawy z obliczeń  '[W']]]&lt;=N10,"TAK","NIE")</f>
        <v>TAK</v>
      </c>
      <c r="P10"/>
      <c r="S10"/>
      <c r="T10"/>
      <c r="U10"/>
      <c r="V10"/>
    </row>
    <row r="11" spans="2:22">
      <c r="B11" s="23">
        <v>3</v>
      </c>
      <c r="C11" s="22" t="s">
        <v>15</v>
      </c>
      <c r="D11" s="24">
        <v>13</v>
      </c>
      <c r="E11" s="11">
        <v>97</v>
      </c>
      <c r="F11" s="25">
        <v>17245</v>
      </c>
      <c r="G11" s="29">
        <f>Tabela1[[#This Row],[strumieniu świetlny  '[lm']]]/Tabela1[[#This Row],[Moc oprawy z obliczeń  '[W']]]</f>
        <v>177.78350515463919</v>
      </c>
      <c r="H11" s="26">
        <f>(Tabela1[[#This Row],[Wymagana ilość opraw suma '[szt.']]]*Tabela1[[#This Row],[Moc oprawy z obliczeń  '[W']]])/1000</f>
        <v>1.2609999999999999</v>
      </c>
      <c r="I11" s="27">
        <f>Tabela1[[#This Row],[strumieniu świetlny  '[lm']]]/Tabela1[[#This Row],[Moc oprawy z obliczeń  '[W']]]</f>
        <v>177.78350515463919</v>
      </c>
      <c r="J11"/>
      <c r="K11"/>
      <c r="L11" s="9">
        <v>17245</v>
      </c>
      <c r="M11" s="9" t="str">
        <f>IF(Tabela1[[#This Row],[strumieniu świetlny  '[lm']]]&gt;=L11,"TAK","NIE")</f>
        <v>TAK</v>
      </c>
      <c r="N11" s="9">
        <v>97</v>
      </c>
      <c r="O11" s="9" t="str">
        <f>IF(Tabela1[[#This Row],[Moc oprawy z obliczeń  '[W']]]&lt;=N11,"TAK","NIE")</f>
        <v>TAK</v>
      </c>
      <c r="P11"/>
      <c r="S11"/>
      <c r="T11"/>
      <c r="U11"/>
      <c r="V11"/>
    </row>
    <row r="12" spans="2:22">
      <c r="B12" s="23">
        <v>4</v>
      </c>
      <c r="C12" s="22" t="s">
        <v>15</v>
      </c>
      <c r="D12" s="24">
        <v>58</v>
      </c>
      <c r="E12" s="11">
        <v>72.8</v>
      </c>
      <c r="F12" s="25">
        <v>12385</v>
      </c>
      <c r="G12" s="29">
        <f>Tabela1[[#This Row],[strumieniu świetlny  '[lm']]]/Tabela1[[#This Row],[Moc oprawy z obliczeń  '[W']]]</f>
        <v>170.12362637362639</v>
      </c>
      <c r="H12" s="26">
        <f>(Tabela1[[#This Row],[Wymagana ilość opraw suma '[szt.']]]*Tabela1[[#This Row],[Moc oprawy z obliczeń  '[W']]])/1000</f>
        <v>4.2223999999999995</v>
      </c>
      <c r="I12" s="27">
        <f>Tabela1[[#This Row],[strumieniu świetlny  '[lm']]]/Tabela1[[#This Row],[Moc oprawy z obliczeń  '[W']]]</f>
        <v>170.12362637362639</v>
      </c>
      <c r="J12"/>
      <c r="K12"/>
      <c r="L12" s="9">
        <v>12385</v>
      </c>
      <c r="M12" s="9" t="str">
        <f>IF(Tabela1[[#This Row],[strumieniu świetlny  '[lm']]]&gt;=L12,"TAK","NIE")</f>
        <v>TAK</v>
      </c>
      <c r="N12" s="9">
        <v>72.8</v>
      </c>
      <c r="O12" s="9" t="str">
        <f>IF(Tabela1[[#This Row],[Moc oprawy z obliczeń  '[W']]]&lt;=N12,"TAK","NIE")</f>
        <v>TAK</v>
      </c>
      <c r="P12"/>
      <c r="S12"/>
      <c r="T12"/>
      <c r="U12"/>
      <c r="V12"/>
    </row>
    <row r="13" spans="2:22">
      <c r="B13" s="23">
        <v>5</v>
      </c>
      <c r="C13" s="22" t="s">
        <v>15</v>
      </c>
      <c r="D13" s="24">
        <v>30</v>
      </c>
      <c r="E13" s="11">
        <v>66</v>
      </c>
      <c r="F13" s="25">
        <v>11536</v>
      </c>
      <c r="G13" s="29">
        <f>Tabela1[[#This Row],[strumieniu świetlny  '[lm']]]/Tabela1[[#This Row],[Moc oprawy z obliczeń  '[W']]]</f>
        <v>174.78787878787878</v>
      </c>
      <c r="H13" s="26">
        <f>(Tabela1[[#This Row],[Wymagana ilość opraw suma '[szt.']]]*Tabela1[[#This Row],[Moc oprawy z obliczeń  '[W']]])/1000</f>
        <v>1.98</v>
      </c>
      <c r="I13" s="27">
        <f>Tabela1[[#This Row],[strumieniu świetlny  '[lm']]]/Tabela1[[#This Row],[Moc oprawy z obliczeń  '[W']]]</f>
        <v>174.78787878787878</v>
      </c>
      <c r="J13"/>
      <c r="K13"/>
      <c r="L13" s="9">
        <v>11536</v>
      </c>
      <c r="M13" s="9" t="str">
        <f>IF(Tabela1[[#This Row],[strumieniu świetlny  '[lm']]]&gt;=L13,"TAK","NIE")</f>
        <v>TAK</v>
      </c>
      <c r="N13" s="9">
        <v>66</v>
      </c>
      <c r="O13" s="9" t="str">
        <f>IF(Tabela1[[#This Row],[Moc oprawy z obliczeń  '[W']]]&lt;=N13,"TAK","NIE")</f>
        <v>TAK</v>
      </c>
      <c r="P13"/>
      <c r="S13"/>
      <c r="T13"/>
      <c r="U13"/>
      <c r="V13"/>
    </row>
    <row r="14" spans="2:22">
      <c r="B14" s="23">
        <v>6</v>
      </c>
      <c r="C14" s="22" t="s">
        <v>15</v>
      </c>
      <c r="D14" s="24">
        <v>17</v>
      </c>
      <c r="E14" s="11">
        <v>66</v>
      </c>
      <c r="F14" s="25">
        <v>11536</v>
      </c>
      <c r="G14" s="29">
        <f>Tabela1[[#This Row],[strumieniu świetlny  '[lm']]]/Tabela1[[#This Row],[Moc oprawy z obliczeń  '[W']]]</f>
        <v>174.78787878787878</v>
      </c>
      <c r="H14" s="26">
        <f>(Tabela1[[#This Row],[Wymagana ilość opraw suma '[szt.']]]*Tabela1[[#This Row],[Moc oprawy z obliczeń  '[W']]])/1000</f>
        <v>1.1220000000000001</v>
      </c>
      <c r="I14" s="27">
        <f>Tabela1[[#This Row],[strumieniu świetlny  '[lm']]]/Tabela1[[#This Row],[Moc oprawy z obliczeń  '[W']]]</f>
        <v>174.78787878787878</v>
      </c>
      <c r="J14"/>
      <c r="K14"/>
      <c r="L14" s="9">
        <v>11536</v>
      </c>
      <c r="M14" s="9" t="str">
        <f>IF(Tabela1[[#This Row],[strumieniu świetlny  '[lm']]]&gt;=L14,"TAK","NIE")</f>
        <v>TAK</v>
      </c>
      <c r="N14" s="9">
        <v>66</v>
      </c>
      <c r="O14" s="9" t="str">
        <f>IF(Tabela1[[#This Row],[Moc oprawy z obliczeń  '[W']]]&lt;=N14,"TAK","NIE")</f>
        <v>TAK</v>
      </c>
      <c r="P14"/>
      <c r="S14"/>
      <c r="T14"/>
      <c r="U14"/>
      <c r="V14"/>
    </row>
    <row r="15" spans="2:22">
      <c r="B15" s="23">
        <v>7</v>
      </c>
      <c r="C15" s="22" t="s">
        <v>15</v>
      </c>
      <c r="D15" s="24">
        <v>54</v>
      </c>
      <c r="E15" s="11">
        <v>72.8</v>
      </c>
      <c r="F15" s="25">
        <v>12385</v>
      </c>
      <c r="G15" s="29">
        <f>Tabela1[[#This Row],[strumieniu świetlny  '[lm']]]/Tabela1[[#This Row],[Moc oprawy z obliczeń  '[W']]]</f>
        <v>170.12362637362639</v>
      </c>
      <c r="H15" s="26">
        <f>(Tabela1[[#This Row],[Wymagana ilość opraw suma '[szt.']]]*Tabela1[[#This Row],[Moc oprawy z obliczeń  '[W']]])/1000</f>
        <v>3.9312</v>
      </c>
      <c r="I15" s="27">
        <f>Tabela1[[#This Row],[strumieniu świetlny  '[lm']]]/Tabela1[[#This Row],[Moc oprawy z obliczeń  '[W']]]</f>
        <v>170.12362637362639</v>
      </c>
      <c r="J15"/>
      <c r="K15"/>
      <c r="L15" s="9">
        <v>12385</v>
      </c>
      <c r="M15" s="9" t="str">
        <f>IF(Tabela1[[#This Row],[strumieniu świetlny  '[lm']]]&gt;=L15,"TAK","NIE")</f>
        <v>TAK</v>
      </c>
      <c r="N15" s="9">
        <v>72.8</v>
      </c>
      <c r="O15" s="9" t="str">
        <f>IF(Tabela1[[#This Row],[Moc oprawy z obliczeń  '[W']]]&lt;=N15,"TAK","NIE")</f>
        <v>TAK</v>
      </c>
      <c r="P15"/>
      <c r="S15"/>
      <c r="T15"/>
      <c r="U15"/>
      <c r="V15"/>
    </row>
    <row r="16" spans="2:22">
      <c r="B16" s="23">
        <v>8</v>
      </c>
      <c r="C16" s="22" t="s">
        <v>15</v>
      </c>
      <c r="D16" s="24">
        <v>79</v>
      </c>
      <c r="E16" s="11">
        <v>46.1</v>
      </c>
      <c r="F16" s="25">
        <v>7770</v>
      </c>
      <c r="G16" s="29">
        <f>Tabela1[[#This Row],[strumieniu świetlny  '[lm']]]/Tabela1[[#This Row],[Moc oprawy z obliczeń  '[W']]]</f>
        <v>168.54663774403471</v>
      </c>
      <c r="H16" s="26">
        <f>(Tabela1[[#This Row],[Wymagana ilość opraw suma '[szt.']]]*Tabela1[[#This Row],[Moc oprawy z obliczeń  '[W']]])/1000</f>
        <v>3.6419000000000001</v>
      </c>
      <c r="I16" s="27">
        <f>Tabela1[[#This Row],[strumieniu świetlny  '[lm']]]/Tabela1[[#This Row],[Moc oprawy z obliczeń  '[W']]]</f>
        <v>168.54663774403471</v>
      </c>
      <c r="J16"/>
      <c r="K16"/>
      <c r="L16" s="9">
        <v>7770</v>
      </c>
      <c r="M16" s="9" t="str">
        <f>IF(Tabela1[[#This Row],[strumieniu świetlny  '[lm']]]&gt;=L16,"TAK","NIE")</f>
        <v>TAK</v>
      </c>
      <c r="N16" s="9">
        <v>46.1</v>
      </c>
      <c r="O16" s="9" t="str">
        <f>IF(Tabela1[[#This Row],[Moc oprawy z obliczeń  '[W']]]&lt;=N16,"TAK","NIE")</f>
        <v>TAK</v>
      </c>
      <c r="P16"/>
      <c r="S16"/>
      <c r="T16"/>
      <c r="U16"/>
      <c r="V16"/>
    </row>
    <row r="17" spans="2:22">
      <c r="B17" s="23">
        <v>9</v>
      </c>
      <c r="C17" s="22" t="s">
        <v>15</v>
      </c>
      <c r="D17" s="24">
        <v>105</v>
      </c>
      <c r="E17" s="11">
        <v>27.9</v>
      </c>
      <c r="F17" s="25">
        <v>4894</v>
      </c>
      <c r="G17" s="29">
        <f>Tabela1[[#This Row],[strumieniu świetlny  '[lm']]]/Tabela1[[#This Row],[Moc oprawy z obliczeń  '[W']]]</f>
        <v>175.41218637992833</v>
      </c>
      <c r="H17" s="26">
        <f>(Tabela1[[#This Row],[Wymagana ilość opraw suma '[szt.']]]*Tabela1[[#This Row],[Moc oprawy z obliczeń  '[W']]])/1000</f>
        <v>2.9295</v>
      </c>
      <c r="I17" s="27">
        <f>Tabela1[[#This Row],[strumieniu świetlny  '[lm']]]/Tabela1[[#This Row],[Moc oprawy z obliczeń  '[W']]]</f>
        <v>175.41218637992833</v>
      </c>
      <c r="J17"/>
      <c r="K17"/>
      <c r="L17" s="9">
        <v>4894</v>
      </c>
      <c r="M17" s="9" t="str">
        <f>IF(Tabela1[[#This Row],[strumieniu świetlny  '[lm']]]&gt;=L17,"TAK","NIE")</f>
        <v>TAK</v>
      </c>
      <c r="N17" s="9">
        <v>27.9</v>
      </c>
      <c r="O17" s="9" t="str">
        <f>IF(Tabela1[[#This Row],[Moc oprawy z obliczeń  '[W']]]&lt;=N17,"TAK","NIE")</f>
        <v>TAK</v>
      </c>
      <c r="P17"/>
      <c r="S17"/>
      <c r="T17"/>
      <c r="U17"/>
      <c r="V17"/>
    </row>
    <row r="18" spans="2:22">
      <c r="B18" s="23">
        <v>10</v>
      </c>
      <c r="C18" s="22" t="s">
        <v>15</v>
      </c>
      <c r="D18" s="24">
        <v>54</v>
      </c>
      <c r="E18" s="11">
        <v>37.6</v>
      </c>
      <c r="F18" s="25">
        <v>6220</v>
      </c>
      <c r="G18" s="29">
        <f>Tabela1[[#This Row],[strumieniu świetlny  '[lm']]]/Tabela1[[#This Row],[Moc oprawy z obliczeń  '[W']]]</f>
        <v>165.42553191489361</v>
      </c>
      <c r="H18" s="26">
        <f>(Tabela1[[#This Row],[Wymagana ilość opraw suma '[szt.']]]*Tabela1[[#This Row],[Moc oprawy z obliczeń  '[W']]])/1000</f>
        <v>2.0304000000000002</v>
      </c>
      <c r="I18" s="27">
        <f>Tabela1[[#This Row],[strumieniu świetlny  '[lm']]]/Tabela1[[#This Row],[Moc oprawy z obliczeń  '[W']]]</f>
        <v>165.42553191489361</v>
      </c>
      <c r="J18"/>
      <c r="K18"/>
      <c r="L18" s="9">
        <v>6220</v>
      </c>
      <c r="M18" s="9" t="str">
        <f>IF(Tabela1[[#This Row],[strumieniu świetlny  '[lm']]]&gt;=L18,"TAK","NIE")</f>
        <v>TAK</v>
      </c>
      <c r="N18" s="9">
        <v>37.6</v>
      </c>
      <c r="O18" s="9" t="str">
        <f>IF(Tabela1[[#This Row],[Moc oprawy z obliczeń  '[W']]]&lt;=N18,"TAK","NIE")</f>
        <v>TAK</v>
      </c>
      <c r="P18"/>
      <c r="S18"/>
      <c r="T18"/>
      <c r="U18"/>
      <c r="V18"/>
    </row>
    <row r="19" spans="2:22">
      <c r="B19" s="23">
        <v>11</v>
      </c>
      <c r="C19" s="22" t="s">
        <v>15</v>
      </c>
      <c r="D19" s="24">
        <v>30</v>
      </c>
      <c r="E19" s="11">
        <v>44.1</v>
      </c>
      <c r="F19" s="25">
        <v>7023</v>
      </c>
      <c r="G19" s="29">
        <f>Tabela1[[#This Row],[strumieniu świetlny  '[lm']]]/Tabela1[[#This Row],[Moc oprawy z obliczeń  '[W']]]</f>
        <v>159.25170068027211</v>
      </c>
      <c r="H19" s="26">
        <f>(Tabela1[[#This Row],[Wymagana ilość opraw suma '[szt.']]]*Tabela1[[#This Row],[Moc oprawy z obliczeń  '[W']]])/1000</f>
        <v>1.323</v>
      </c>
      <c r="I19" s="27">
        <f>Tabela1[[#This Row],[strumieniu świetlny  '[lm']]]/Tabela1[[#This Row],[Moc oprawy z obliczeń  '[W']]]</f>
        <v>159.25170068027211</v>
      </c>
      <c r="J19"/>
      <c r="K19"/>
      <c r="L19" s="9">
        <v>7023</v>
      </c>
      <c r="M19" s="9" t="str">
        <f>IF(Tabela1[[#This Row],[strumieniu świetlny  '[lm']]]&gt;=L19,"TAK","NIE")</f>
        <v>TAK</v>
      </c>
      <c r="N19" s="9">
        <v>44.1</v>
      </c>
      <c r="O19" s="9" t="str">
        <f>IF(Tabela1[[#This Row],[Moc oprawy z obliczeń  '[W']]]&lt;=N19,"TAK","NIE")</f>
        <v>TAK</v>
      </c>
      <c r="P19"/>
      <c r="S19"/>
      <c r="T19"/>
      <c r="U19"/>
      <c r="V19"/>
    </row>
    <row r="20" spans="2:22">
      <c r="B20" s="23">
        <v>12</v>
      </c>
      <c r="C20" s="22" t="s">
        <v>15</v>
      </c>
      <c r="D20" s="24">
        <v>42</v>
      </c>
      <c r="E20" s="11">
        <v>66</v>
      </c>
      <c r="F20" s="25">
        <v>11536</v>
      </c>
      <c r="G20" s="29">
        <f>Tabela1[[#This Row],[strumieniu świetlny  '[lm']]]/Tabela1[[#This Row],[Moc oprawy z obliczeń  '[W']]]</f>
        <v>174.78787878787878</v>
      </c>
      <c r="H20" s="28">
        <f>(Tabela1[[#This Row],[Wymagana ilość opraw suma '[szt.']]]*Tabela1[[#This Row],[Moc oprawy z obliczeń  '[W']]])/1000</f>
        <v>2.7719999999999998</v>
      </c>
      <c r="I20" s="27">
        <f>Tabela1[[#This Row],[strumieniu świetlny  '[lm']]]/Tabela1[[#This Row],[Moc oprawy z obliczeń  '[W']]]</f>
        <v>174.78787878787878</v>
      </c>
      <c r="J20"/>
      <c r="K20"/>
      <c r="L20" s="9">
        <v>11536</v>
      </c>
      <c r="M20" s="9" t="str">
        <f>IF(Tabela1[[#This Row],[strumieniu świetlny  '[lm']]]&gt;=L20,"TAK","NIE")</f>
        <v>TAK</v>
      </c>
      <c r="N20" s="9">
        <v>66</v>
      </c>
      <c r="O20" s="9" t="str">
        <f>IF(Tabela1[[#This Row],[Moc oprawy z obliczeń  '[W']]]&lt;=N20,"TAK","NIE")</f>
        <v>TAK</v>
      </c>
      <c r="P20"/>
      <c r="S20"/>
      <c r="T20"/>
      <c r="U20"/>
      <c r="V20"/>
    </row>
    <row r="21" spans="2:22">
      <c r="B21" s="23">
        <v>13</v>
      </c>
      <c r="C21" s="22" t="s">
        <v>18</v>
      </c>
      <c r="D21" s="24">
        <v>27</v>
      </c>
      <c r="E21" s="11">
        <v>19.399999999999999</v>
      </c>
      <c r="F21" s="25">
        <v>2301</v>
      </c>
      <c r="G21" s="29">
        <f>Tabela1[[#This Row],[strumieniu świetlny  '[lm']]]/Tabela1[[#This Row],[Moc oprawy z obliczeń  '[W']]]</f>
        <v>118.60824742268042</v>
      </c>
      <c r="H21" s="28">
        <f>(Tabela1[[#This Row],[Wymagana ilość opraw suma '[szt.']]]*Tabela1[[#This Row],[Moc oprawy z obliczeń  '[W']]])/1000</f>
        <v>0.52379999999999993</v>
      </c>
      <c r="I21" s="27">
        <f>Tabela1[[#This Row],[strumieniu świetlny  '[lm']]]/Tabela1[[#This Row],[Moc oprawy z obliczeń  '[W']]]</f>
        <v>118.60824742268042</v>
      </c>
      <c r="J21"/>
      <c r="K21"/>
      <c r="L21" s="9">
        <v>2301</v>
      </c>
      <c r="M21" s="9" t="str">
        <f>IF(Tabela1[[#This Row],[strumieniu świetlny  '[lm']]]&gt;=L21,"TAK","NIE")</f>
        <v>TAK</v>
      </c>
      <c r="N21" s="9">
        <v>19.399999999999999</v>
      </c>
      <c r="O21" s="9" t="str">
        <f>IF(Tabela1[[#This Row],[Moc oprawy z obliczeń  '[W']]]&lt;=N21,"TAK","NIE")</f>
        <v>TAK</v>
      </c>
      <c r="P21"/>
      <c r="S21"/>
      <c r="T21"/>
      <c r="U21"/>
      <c r="V21"/>
    </row>
    <row r="22" spans="2:22">
      <c r="B22" s="23">
        <v>14</v>
      </c>
      <c r="C22" s="22" t="s">
        <v>18</v>
      </c>
      <c r="D22" s="24">
        <v>17</v>
      </c>
      <c r="E22" s="11">
        <v>19.399999999999999</v>
      </c>
      <c r="F22" s="25">
        <v>2434</v>
      </c>
      <c r="G22" s="29">
        <f>Tabela1[[#This Row],[strumieniu świetlny  '[lm']]]/Tabela1[[#This Row],[Moc oprawy z obliczeń  '[W']]]</f>
        <v>125.46391752577321</v>
      </c>
      <c r="H22" s="26">
        <f>(Tabela1[[#This Row],[Wymagana ilość opraw suma '[szt.']]]*Tabela1[[#This Row],[Moc oprawy z obliczeń  '[W']]])/1000</f>
        <v>0.32979999999999998</v>
      </c>
      <c r="I22" s="27">
        <f>Tabela1[[#This Row],[strumieniu świetlny  '[lm']]]/Tabela1[[#This Row],[Moc oprawy z obliczeń  '[W']]]</f>
        <v>125.46391752577321</v>
      </c>
      <c r="J22"/>
      <c r="K22"/>
      <c r="L22" s="9">
        <v>2434</v>
      </c>
      <c r="M22" s="9" t="str">
        <f>IF(Tabela1[[#This Row],[strumieniu świetlny  '[lm']]]&gt;=L22,"TAK","NIE")</f>
        <v>TAK</v>
      </c>
      <c r="N22" s="9">
        <v>19.399999999999999</v>
      </c>
      <c r="O22" s="9" t="str">
        <f>IF(Tabela1[[#This Row],[Moc oprawy z obliczeń  '[W']]]&lt;=N22,"TAK","NIE")</f>
        <v>TAK</v>
      </c>
      <c r="P22"/>
      <c r="S22"/>
      <c r="T22"/>
      <c r="U22"/>
      <c r="V22"/>
    </row>
    <row r="23" spans="2:22">
      <c r="B23" s="17" t="s">
        <v>0</v>
      </c>
      <c r="C23" s="17"/>
      <c r="D23" s="12">
        <f>SUBTOTAL(109,Tabela1[Wymagana ilość opraw suma '[szt.']])</f>
        <v>655</v>
      </c>
      <c r="E23" s="12"/>
      <c r="F23" s="12"/>
      <c r="G23" s="12"/>
      <c r="H23" s="13">
        <f>SUBTOTAL(109,Tabela1[Suma mocy '[kW']])</f>
        <v>38.58</v>
      </c>
      <c r="I23" s="19"/>
      <c r="J23"/>
      <c r="K23"/>
      <c r="L23"/>
      <c r="M23"/>
      <c r="N23"/>
      <c r="O23"/>
      <c r="P23"/>
      <c r="S23"/>
      <c r="T23"/>
      <c r="U23"/>
      <c r="V23"/>
    </row>
    <row r="24" spans="2:22">
      <c r="B24" s="17"/>
      <c r="C24" s="17"/>
      <c r="D24" s="12"/>
      <c r="E24" s="12"/>
      <c r="F24" s="12"/>
      <c r="G24" s="12"/>
      <c r="H24" s="20"/>
      <c r="I24" s="21"/>
      <c r="J24"/>
      <c r="K24"/>
      <c r="L24"/>
      <c r="M24"/>
      <c r="N24"/>
      <c r="O24"/>
      <c r="P24"/>
      <c r="S24"/>
      <c r="T24"/>
      <c r="U24"/>
      <c r="V24"/>
    </row>
    <row r="25" spans="2:22">
      <c r="B25" s="10" t="s">
        <v>3</v>
      </c>
      <c r="C25" s="10"/>
      <c r="E25" s="1"/>
      <c r="F25" s="1"/>
      <c r="G25" s="1"/>
      <c r="H25" s="1"/>
      <c r="I25" s="8"/>
      <c r="L25" s="1"/>
      <c r="M25" s="1"/>
      <c r="N25" s="1"/>
      <c r="O25" s="1"/>
      <c r="P25" s="5"/>
    </row>
    <row r="26" spans="2:22" ht="15" customHeight="1">
      <c r="B26" s="16" t="s">
        <v>8</v>
      </c>
      <c r="C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2:22">
      <c r="B27" s="6" t="s">
        <v>19</v>
      </c>
      <c r="C27" s="6"/>
    </row>
    <row r="28" spans="2:22">
      <c r="B28" s="6"/>
      <c r="C28" s="6"/>
    </row>
  </sheetData>
  <mergeCells count="3">
    <mergeCell ref="B4:H6"/>
    <mergeCell ref="B2:H2"/>
    <mergeCell ref="B1:H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S F</cp:lastModifiedBy>
  <cp:lastPrinted>2023-08-16T10:01:17Z</cp:lastPrinted>
  <dcterms:created xsi:type="dcterms:W3CDTF">2019-02-14T11:40:53Z</dcterms:created>
  <dcterms:modified xsi:type="dcterms:W3CDTF">2024-09-11T10:55:55Z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