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leksandra\Desktop\DYSK 03 2023\PAŁAC RADZIEJOWICE\DOKUMENTACJA GAZ 2023 ROK\"/>
    </mc:Choice>
  </mc:AlternateContent>
  <xr:revisionPtr revIDLastSave="0" documentId="13_ncr:1_{B204863E-3C3C-424C-BDFA-A0D238EF0365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3" i="1" l="1"/>
  <c r="D33" i="1"/>
  <c r="F33" i="1" s="1"/>
  <c r="F34" i="1" s="1"/>
  <c r="F28" i="1"/>
  <c r="H21" i="1"/>
  <c r="H28" i="1" s="1"/>
  <c r="F15" i="1"/>
  <c r="F16" i="1" s="1"/>
  <c r="H16" i="1" s="1"/>
  <c r="E9" i="1"/>
  <c r="E8" i="1"/>
  <c r="G8" i="1" s="1"/>
  <c r="H8" i="1" s="1"/>
  <c r="E7" i="1"/>
  <c r="G7" i="1" s="1"/>
  <c r="H7" i="1" s="1"/>
  <c r="H15" i="1" l="1"/>
  <c r="I15" i="1" s="1"/>
  <c r="H27" i="1"/>
  <c r="I16" i="1"/>
  <c r="I27" i="1" s="1"/>
  <c r="E10" i="1"/>
  <c r="F26" i="1" s="1"/>
  <c r="H33" i="1"/>
  <c r="H34" i="1" s="1"/>
  <c r="I21" i="1"/>
  <c r="I28" i="1" s="1"/>
  <c r="G9" i="1"/>
  <c r="H9" i="1" s="1"/>
  <c r="H10" i="1" s="1"/>
  <c r="I26" i="1" s="1"/>
  <c r="I29" i="1" s="1"/>
  <c r="F27" i="1"/>
  <c r="G10" i="1" l="1"/>
  <c r="H26" i="1" s="1"/>
  <c r="H29" i="1" s="1"/>
  <c r="H38" i="1" s="1"/>
  <c r="F29" i="1"/>
  <c r="F38" i="1" s="1"/>
  <c r="I33" i="1"/>
  <c r="I34" i="1" s="1"/>
  <c r="I38" i="1" s="1"/>
</calcChain>
</file>

<file path=xl/sharedStrings.xml><?xml version="1.0" encoding="utf-8"?>
<sst xmlns="http://schemas.openxmlformats.org/spreadsheetml/2006/main" count="69" uniqueCount="54">
  <si>
    <t>Załącznik nr 3.1 do SWZ - kalkulator</t>
  </si>
  <si>
    <t xml:space="preserve">„Kompleksowa dostawa gazu wysokometanowego  dla Domu Pracy Twórczej w Radziejowicach na okres od 01.01.2024 r. do 31.12.2025 r.”
</t>
  </si>
  <si>
    <t>1. Wyliczenie opłaty handlowej (abonamentowej) dla zamówienia podstawowego:</t>
  </si>
  <si>
    <t>Grupa taryfowa  oraz jednostka miary</t>
  </si>
  <si>
    <t xml:space="preserve">Ilość j.m.
</t>
  </si>
  <si>
    <t xml:space="preserve">Ilość miesięcy </t>
  </si>
  <si>
    <t>Stawka jednostkowa  (dla J.M z kol. 4) zł netto</t>
  </si>
  <si>
    <t>Wartość zamówienia podstawowego zł netto (kol. 2 x 3 x 4)</t>
  </si>
  <si>
    <t>Stawka podatku VAT %</t>
  </si>
  <si>
    <t>Podatek VAT zł (kol. 5 x 23%)</t>
  </si>
  <si>
    <t>Zamówienie podstawowe zł brutto (kol. 5 + 7)</t>
  </si>
  <si>
    <t>W-3.6</t>
  </si>
  <si>
    <t>W-4</t>
  </si>
  <si>
    <t>W-5.1.</t>
  </si>
  <si>
    <t>Podsumowanie  wartości dla tabeli nr 1:</t>
  </si>
  <si>
    <t>x</t>
  </si>
  <si>
    <t>2. Wyliczenie zakupu paliwa gazowego dla zamówienia podstawowego:</t>
  </si>
  <si>
    <t>Paliwo gazowe w podziale na płatnika podatku akcyzowego   oraz jednostka miary</t>
  </si>
  <si>
    <t>Rozliczenie wg cen taryfowych/konkurencyjnych</t>
  </si>
  <si>
    <t>Stawka jednostkowa  (dla J.M z kol.3) zł netto</t>
  </si>
  <si>
    <t>Wartość zamówienia podstawowego zł netto (kol. 3 x 4)</t>
  </si>
  <si>
    <t>Zamówienie podstawowe zł brutto (kol. 5 +7)</t>
  </si>
  <si>
    <t>Ilość paliwa gazowego (płatnik podatku akcyzowego) kWh</t>
  </si>
  <si>
    <t>taryfa</t>
  </si>
  <si>
    <t>Podsumowanie wartości dla tabeli nr 2:</t>
  </si>
  <si>
    <t>3. Wyliczenie wartości usługi dystrybucji z uwzględnieniem wartości prawa opcji dla zakupu paliwa gazowego*:</t>
  </si>
  <si>
    <t>Wszystkie opłaty dystrybucyjne  wynikające z taryfy dystrybucyjnej PSG Sp. z o.o.</t>
  </si>
  <si>
    <t>Wartość zamówienia  wyliczona przez Zamawiającego zł netto</t>
  </si>
  <si>
    <t>Podatek VAT zł (kol. 1 x 23%)</t>
  </si>
  <si>
    <t>Zamówienie podstawowe zł brutto (kol. 1 +3)</t>
  </si>
  <si>
    <t>Wyliczenie wartości dla tabeli nr 3:</t>
  </si>
  <si>
    <t>*Zamawiający wyliczył wartość dystrybucji netto na podstawie taryfy PSG Sp. z o.o. oraz obowiązujących przepisów prawa. Wykonawca nie dokonuje zmiany wartości dystrybucji.</t>
  </si>
  <si>
    <t>4. Podsumowanie wartości:</t>
  </si>
  <si>
    <t>Nazwa opłaty</t>
  </si>
  <si>
    <t xml:space="preserve">Wartość zamówienia podstawowego zł netto </t>
  </si>
  <si>
    <t xml:space="preserve">Podatek VAT zł </t>
  </si>
  <si>
    <t>Zamówienie podstawowe zł brutto</t>
  </si>
  <si>
    <t>1. Opłata handlowa (przepisane sumy z tabeli nr 1 powyżej):</t>
  </si>
  <si>
    <t>2. Zakup paliwa gazowego (przepisane sumy z tabeli nr 2 powyżej):</t>
  </si>
  <si>
    <t>3. Usługa dystrybucji (przepisane kwoty z tabeli nr 3 powyżej):</t>
  </si>
  <si>
    <t>Podsumowanie wartości dla tabeli nr 4:</t>
  </si>
  <si>
    <t>5 Wyliczenie prawa opcji (10% wartości zamówienia podstawowego wg ilości paliwa gazowego dla zakupu paliwa gazowego):</t>
  </si>
  <si>
    <t>Nazwa opłat</t>
  </si>
  <si>
    <t>Ilość kWh</t>
  </si>
  <si>
    <t>Cena jednostkowa dla zakupu paliwa gazowego zł</t>
  </si>
  <si>
    <t>Wartość zamówienia podstawowego zł netto</t>
  </si>
  <si>
    <t>Podatek VAT zł</t>
  </si>
  <si>
    <t>1. zakup paliwa gazowego 10% od ilości (kWh) paliwa dla zamówienia podstawowego (tabela w pkt 2 powyżej):</t>
  </si>
  <si>
    <t>Podsumowanie prawa opcji dla całego zamówienia:</t>
  </si>
  <si>
    <t>6. Podsumowanie wartości zamówienia podstawowego wraz z prawem opcji (przepisanie sumy z tabeli z pkt 4 i 5 powyżej):</t>
  </si>
  <si>
    <t>Zakup paliwa gazowego wraz z prawem opcji 10% oraz wartość usługi dystrybucji wyliczona przez Zamawiającego:</t>
  </si>
  <si>
    <t>Wartość zamówienia zł netto</t>
  </si>
  <si>
    <t>Zamówienie  zł brutto</t>
  </si>
  <si>
    <t>Kalkulator może być pomocniczo wykorzystany przez wykonawcę do wyliczenia wartości oferty, przy czym wyliczenia z kalkulatora nie stanowią podstawy do jakichkolwiek roszczeń wykonawcy w stosunku do zamawiającego i sam kalkulator nie stanowi załącznika do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</si>
</sst>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zł&quot;_-;\-* #,##0.00&quot; zł&quot;_-;_-* \-??&quot; zł&quot;_-;_-@_-"/>
    <numFmt numFmtId="165" formatCode="#,##0.00000"/>
    <numFmt numFmtId="166" formatCode="#,##0.0000"/>
  </numFmts>
  <fonts count="13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color theme="1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sz val="9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  <font>
      <sz val="9"/>
      <color rgb="FF000000"/>
      <name val="Calibri Light"/>
      <family val="2"/>
      <charset val="238"/>
      <scheme val="major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Border="0" applyProtection="0"/>
    <xf numFmtId="0" fontId="3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4" fillId="0" borderId="0"/>
  </cellStyleXfs>
  <cellXfs count="78">
    <xf numFmtId="0" fontId="0" fillId="0" borderId="0" xfId="0"/>
    <xf numFmtId="4" fontId="6" fillId="0" borderId="0" xfId="0" applyNumberFormat="1" applyFont="1" applyAlignment="1">
      <alignment horizontal="left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165" fontId="7" fillId="0" borderId="7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2" fontId="7" fillId="0" borderId="7" xfId="0" applyNumberFormat="1" applyFont="1" applyBorder="1" applyAlignment="1">
      <alignment horizontal="right" vertical="center" wrapText="1"/>
    </xf>
    <xf numFmtId="0" fontId="8" fillId="2" borderId="7" xfId="0" applyFont="1" applyFill="1" applyBorder="1" applyAlignment="1" applyProtection="1">
      <alignment horizontal="left" vertical="center"/>
      <protection locked="0"/>
    </xf>
    <xf numFmtId="3" fontId="8" fillId="2" borderId="7" xfId="0" applyNumberFormat="1" applyFont="1" applyFill="1" applyBorder="1" applyAlignment="1">
      <alignment horizontal="right" vertical="center"/>
    </xf>
    <xf numFmtId="165" fontId="7" fillId="0" borderId="7" xfId="0" applyNumberFormat="1" applyFont="1" applyBorder="1" applyAlignment="1">
      <alignment horizontal="right" vertical="center" wrapText="1"/>
    </xf>
    <xf numFmtId="0" fontId="9" fillId="2" borderId="7" xfId="0" applyFont="1" applyFill="1" applyBorder="1" applyAlignment="1" applyProtection="1">
      <alignment vertical="center"/>
      <protection locked="0"/>
    </xf>
    <xf numFmtId="4" fontId="6" fillId="0" borderId="7" xfId="0" applyNumberFormat="1" applyFont="1" applyBorder="1" applyAlignment="1">
      <alignment horizontal="right" vertical="center" wrapText="1"/>
    </xf>
    <xf numFmtId="4" fontId="7" fillId="0" borderId="0" xfId="0" applyNumberFormat="1" applyFont="1" applyAlignment="1">
      <alignment horizontal="center" vertical="center" wrapText="1"/>
    </xf>
    <xf numFmtId="0" fontId="9" fillId="0" borderId="0" xfId="0" applyFont="1" applyAlignment="1" applyProtection="1">
      <alignment horizontal="left" vertical="center"/>
      <protection locked="0"/>
    </xf>
    <xf numFmtId="4" fontId="6" fillId="0" borderId="0" xfId="0" applyNumberFormat="1" applyFont="1" applyAlignment="1">
      <alignment horizontal="right" vertical="center" wrapText="1"/>
    </xf>
    <xf numFmtId="0" fontId="8" fillId="0" borderId="0" xfId="0" applyFont="1" applyAlignment="1" applyProtection="1">
      <alignment horizontal="left" vertical="center" wrapText="1"/>
      <protection locked="0"/>
    </xf>
    <xf numFmtId="3" fontId="8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right" vertical="center" wrapText="1"/>
    </xf>
    <xf numFmtId="0" fontId="8" fillId="0" borderId="7" xfId="0" applyFont="1" applyBorder="1" applyAlignment="1" applyProtection="1">
      <alignment horizontal="left" vertical="center" wrapText="1"/>
      <protection locked="0"/>
    </xf>
    <xf numFmtId="3" fontId="10" fillId="0" borderId="7" xfId="0" applyNumberFormat="1" applyFont="1" applyBorder="1" applyAlignment="1" applyProtection="1">
      <alignment horizontal="left" vertical="center"/>
      <protection locked="0"/>
    </xf>
    <xf numFmtId="165" fontId="7" fillId="2" borderId="7" xfId="0" applyNumberFormat="1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3" fontId="10" fillId="0" borderId="7" xfId="0" applyNumberFormat="1" applyFont="1" applyBorder="1" applyAlignment="1" applyProtection="1">
      <alignment horizontal="right" vertical="center" wrapText="1"/>
      <protection locked="0"/>
    </xf>
    <xf numFmtId="165" fontId="7" fillId="2" borderId="7" xfId="0" applyNumberFormat="1" applyFont="1" applyFill="1" applyBorder="1" applyAlignment="1">
      <alignment horizontal="right" vertical="center" wrapText="1"/>
    </xf>
    <xf numFmtId="4" fontId="8" fillId="0" borderId="7" xfId="0" applyNumberFormat="1" applyFont="1" applyBorder="1" applyAlignment="1">
      <alignment vertical="center" wrapText="1"/>
    </xf>
    <xf numFmtId="4" fontId="9" fillId="0" borderId="7" xfId="0" applyNumberFormat="1" applyFont="1" applyBorder="1" applyAlignment="1">
      <alignment horizontal="center" vertical="center"/>
    </xf>
    <xf numFmtId="4" fontId="9" fillId="0" borderId="7" xfId="0" applyNumberFormat="1" applyFont="1" applyBorder="1" applyAlignment="1">
      <alignment vertical="center"/>
    </xf>
    <xf numFmtId="4" fontId="9" fillId="0" borderId="7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3" fontId="6" fillId="0" borderId="7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right" vertical="center"/>
    </xf>
    <xf numFmtId="3" fontId="7" fillId="0" borderId="0" xfId="0" applyNumberFormat="1" applyFont="1" applyAlignment="1">
      <alignment horizontal="left" vertical="center" wrapText="1"/>
    </xf>
    <xf numFmtId="166" fontId="7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/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6" fillId="0" borderId="8" xfId="0" applyNumberFormat="1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left" vertical="center" wrapText="1"/>
    </xf>
    <xf numFmtId="4" fontId="6" fillId="0" borderId="9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left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3" fontId="10" fillId="0" borderId="8" xfId="0" applyNumberFormat="1" applyFont="1" applyBorder="1" applyAlignment="1" applyProtection="1">
      <alignment horizontal="right" vertical="center"/>
      <protection locked="0"/>
    </xf>
    <xf numFmtId="3" fontId="10" fillId="0" borderId="9" xfId="0" applyNumberFormat="1" applyFont="1" applyBorder="1" applyAlignment="1" applyProtection="1">
      <alignment horizontal="right" vertical="center"/>
      <protection locked="0"/>
    </xf>
    <xf numFmtId="4" fontId="6" fillId="0" borderId="7" xfId="0" applyNumberFormat="1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left" vertical="center" wrapText="1"/>
    </xf>
    <xf numFmtId="4" fontId="7" fillId="0" borderId="0" xfId="0" applyNumberFormat="1" applyFont="1" applyAlignment="1">
      <alignment horizontal="left" vertical="center" wrapText="1"/>
    </xf>
  </cellXfs>
  <cellStyles count="8">
    <cellStyle name="Normalny" xfId="0" builtinId="0"/>
    <cellStyle name="Normalny 14" xfId="3" xr:uid="{263E9F6B-7C72-42B3-982A-9314165263B1}"/>
    <cellStyle name="Normalny 2" xfId="4" xr:uid="{29743A15-26BC-4840-B81D-91D24B4E2AE1}"/>
    <cellStyle name="Normalny 3" xfId="2" xr:uid="{DB0A3D70-2A01-4947-9A52-F2B0ADBD88BF}"/>
    <cellStyle name="Normalny 5" xfId="5" xr:uid="{6FFA1623-7F6E-407B-A3FA-ACD9B8232294}"/>
    <cellStyle name="Normalny 5 2" xfId="6" xr:uid="{5EF59748-5506-4990-BAA9-8B5311BE1E79}"/>
    <cellStyle name="Normalny 6" xfId="7" xr:uid="{19B8388E-B64B-463F-89FF-CC6A5E2FC82E}"/>
    <cellStyle name="Walutowy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0"/>
  <sheetViews>
    <sheetView tabSelected="1" topLeftCell="A19" zoomScale="80" zoomScaleNormal="80" workbookViewId="0">
      <selection activeCell="P32" sqref="P32"/>
    </sheetView>
  </sheetViews>
  <sheetFormatPr defaultColWidth="8.88671875" defaultRowHeight="12"/>
  <cols>
    <col min="1" max="1" width="31.21875" style="42" customWidth="1"/>
    <col min="2" max="2" width="11" style="42" customWidth="1"/>
    <col min="3" max="3" width="9.88671875" style="42" customWidth="1"/>
    <col min="4" max="4" width="13.21875" style="42" customWidth="1"/>
    <col min="5" max="5" width="8.109375" style="42" customWidth="1"/>
    <col min="6" max="6" width="14" style="42" customWidth="1"/>
    <col min="7" max="8" width="11.109375" style="42" customWidth="1"/>
    <col min="9" max="9" width="10.21875" style="42" customWidth="1"/>
    <col min="10" max="1025" width="9.33203125" style="42" customWidth="1"/>
    <col min="1026" max="16384" width="8.88671875" style="43"/>
  </cols>
  <sheetData>
    <row r="1" spans="1:9" ht="30.6" customHeight="1">
      <c r="A1" s="35"/>
      <c r="B1" s="35"/>
      <c r="C1" s="35"/>
      <c r="D1" s="35"/>
      <c r="E1" s="35"/>
      <c r="F1" s="35"/>
      <c r="G1" s="35" t="s">
        <v>0</v>
      </c>
    </row>
    <row r="2" spans="1:9" ht="27" customHeight="1">
      <c r="A2" s="51" t="s">
        <v>1</v>
      </c>
      <c r="B2" s="51"/>
      <c r="C2" s="51"/>
      <c r="D2" s="51"/>
      <c r="E2" s="51"/>
      <c r="F2" s="51"/>
      <c r="G2" s="51"/>
      <c r="H2" s="51"/>
      <c r="I2" s="51"/>
    </row>
    <row r="3" spans="1:9" ht="19.8" customHeight="1">
      <c r="A3" s="66"/>
      <c r="B3" s="66"/>
      <c r="C3" s="66"/>
      <c r="D3" s="66"/>
      <c r="E3" s="66"/>
      <c r="F3" s="66"/>
      <c r="G3" s="66"/>
    </row>
    <row r="4" spans="1:9">
      <c r="A4" s="64" t="s">
        <v>2</v>
      </c>
      <c r="B4" s="64"/>
      <c r="C4" s="64"/>
      <c r="D4" s="64"/>
      <c r="E4" s="64"/>
      <c r="F4" s="64"/>
      <c r="G4" s="64"/>
      <c r="H4" s="64"/>
      <c r="I4" s="67"/>
    </row>
    <row r="5" spans="1:9" ht="84">
      <c r="A5" s="2" t="s">
        <v>3</v>
      </c>
      <c r="B5" s="2" t="s">
        <v>4</v>
      </c>
      <c r="C5" s="2" t="s">
        <v>5</v>
      </c>
      <c r="D5" s="3" t="s">
        <v>6</v>
      </c>
      <c r="E5" s="4" t="s">
        <v>7</v>
      </c>
      <c r="F5" s="2" t="s">
        <v>8</v>
      </c>
      <c r="G5" s="2" t="s">
        <v>9</v>
      </c>
      <c r="H5" s="2" t="s">
        <v>10</v>
      </c>
      <c r="I5" s="5"/>
    </row>
    <row r="6" spans="1:9">
      <c r="A6" s="6">
        <v>1</v>
      </c>
      <c r="B6" s="6">
        <v>2</v>
      </c>
      <c r="C6" s="6">
        <v>3</v>
      </c>
      <c r="D6" s="4">
        <v>4</v>
      </c>
      <c r="E6" s="6">
        <v>5</v>
      </c>
      <c r="F6" s="6">
        <v>6</v>
      </c>
      <c r="G6" s="6">
        <v>7</v>
      </c>
      <c r="H6" s="6">
        <v>8</v>
      </c>
      <c r="I6" s="7"/>
    </row>
    <row r="7" spans="1:9">
      <c r="A7" s="8" t="s">
        <v>11</v>
      </c>
      <c r="B7" s="9">
        <v>4</v>
      </c>
      <c r="C7" s="9">
        <v>24</v>
      </c>
      <c r="D7" s="9"/>
      <c r="E7" s="10">
        <f>ROUND(B7*C7*D7,2)</f>
        <v>0</v>
      </c>
      <c r="F7" s="11">
        <v>23</v>
      </c>
      <c r="G7" s="10">
        <f>ROUND(E7*0.23,2)</f>
        <v>0</v>
      </c>
      <c r="H7" s="10">
        <f>E7+G7</f>
        <v>0</v>
      </c>
      <c r="I7" s="7"/>
    </row>
    <row r="8" spans="1:9">
      <c r="A8" s="8" t="s">
        <v>12</v>
      </c>
      <c r="B8" s="9">
        <v>2</v>
      </c>
      <c r="C8" s="9">
        <v>24</v>
      </c>
      <c r="D8" s="9"/>
      <c r="E8" s="10">
        <f>ROUND(B8*C8*D8,2)</f>
        <v>0</v>
      </c>
      <c r="F8" s="11">
        <v>23</v>
      </c>
      <c r="G8" s="10">
        <f>ROUND(E8*0.23,2)</f>
        <v>0</v>
      </c>
      <c r="H8" s="10">
        <f>E8+G8</f>
        <v>0</v>
      </c>
      <c r="I8" s="7"/>
    </row>
    <row r="9" spans="1:9">
      <c r="A9" s="12" t="s">
        <v>13</v>
      </c>
      <c r="B9" s="13">
        <v>1</v>
      </c>
      <c r="C9" s="13">
        <v>24</v>
      </c>
      <c r="D9" s="14"/>
      <c r="E9" s="10">
        <f t="shared" ref="E9" si="0">ROUND(B9*C9*D9,2)</f>
        <v>0</v>
      </c>
      <c r="F9" s="10">
        <v>23</v>
      </c>
      <c r="G9" s="10">
        <f t="shared" ref="G9" si="1">ROUND(E9*0.23,2)</f>
        <v>0</v>
      </c>
      <c r="H9" s="10">
        <f t="shared" ref="H9" si="2">E9+G9</f>
        <v>0</v>
      </c>
      <c r="I9" s="7"/>
    </row>
    <row r="10" spans="1:9">
      <c r="A10" s="15" t="s">
        <v>14</v>
      </c>
      <c r="B10" s="15"/>
      <c r="C10" s="15"/>
      <c r="D10" s="16" t="s">
        <v>15</v>
      </c>
      <c r="E10" s="16">
        <f>SUM(E7:E9)</f>
        <v>0</v>
      </c>
      <c r="F10" s="16" t="s">
        <v>15</v>
      </c>
      <c r="G10" s="16">
        <f>SUM(G7:G9)</f>
        <v>0</v>
      </c>
      <c r="H10" s="16">
        <f>SUM(H7:H9)</f>
        <v>0</v>
      </c>
      <c r="I10" s="5"/>
    </row>
    <row r="11" spans="1:9">
      <c r="A11" s="18"/>
      <c r="B11" s="18"/>
      <c r="C11" s="18"/>
      <c r="D11" s="18"/>
      <c r="E11" s="18"/>
      <c r="F11" s="19"/>
      <c r="G11" s="19"/>
      <c r="H11" s="19"/>
      <c r="I11" s="19"/>
    </row>
    <row r="12" spans="1:9" ht="18" customHeight="1">
      <c r="A12" s="18" t="s">
        <v>16</v>
      </c>
      <c r="B12" s="20"/>
      <c r="C12" s="21"/>
      <c r="D12" s="21"/>
      <c r="E12" s="22"/>
      <c r="F12" s="23"/>
      <c r="G12" s="23"/>
      <c r="H12" s="23"/>
      <c r="I12" s="23"/>
    </row>
    <row r="13" spans="1:9" ht="72">
      <c r="A13" s="2" t="s">
        <v>17</v>
      </c>
      <c r="B13" s="2" t="s">
        <v>18</v>
      </c>
      <c r="C13" s="68" t="s">
        <v>4</v>
      </c>
      <c r="D13" s="69"/>
      <c r="E13" s="2" t="s">
        <v>19</v>
      </c>
      <c r="F13" s="4" t="s">
        <v>20</v>
      </c>
      <c r="G13" s="2" t="s">
        <v>8</v>
      </c>
      <c r="H13" s="2" t="s">
        <v>9</v>
      </c>
      <c r="I13" s="2" t="s">
        <v>21</v>
      </c>
    </row>
    <row r="14" spans="1:9">
      <c r="A14" s="6">
        <v>1</v>
      </c>
      <c r="B14" s="6">
        <v>2</v>
      </c>
      <c r="C14" s="70">
        <v>3</v>
      </c>
      <c r="D14" s="71"/>
      <c r="E14" s="6">
        <v>4</v>
      </c>
      <c r="F14" s="6">
        <v>5</v>
      </c>
      <c r="G14" s="6">
        <v>6</v>
      </c>
      <c r="H14" s="6">
        <v>7</v>
      </c>
      <c r="I14" s="6">
        <v>8</v>
      </c>
    </row>
    <row r="15" spans="1:9" ht="24">
      <c r="A15" s="24" t="s">
        <v>22</v>
      </c>
      <c r="B15" s="25" t="s">
        <v>23</v>
      </c>
      <c r="C15" s="72">
        <v>2268872</v>
      </c>
      <c r="D15" s="73"/>
      <c r="E15" s="26"/>
      <c r="F15" s="10">
        <f>ROUND(C15*E15,2)</f>
        <v>0</v>
      </c>
      <c r="G15" s="10">
        <v>23</v>
      </c>
      <c r="H15" s="10">
        <f>ROUND(F15*0.23,2)</f>
        <v>0</v>
      </c>
      <c r="I15" s="10">
        <f>F15+H15</f>
        <v>0</v>
      </c>
    </row>
    <row r="16" spans="1:9">
      <c r="A16" s="74" t="s">
        <v>24</v>
      </c>
      <c r="B16" s="74"/>
      <c r="C16" s="74"/>
      <c r="D16" s="74"/>
      <c r="E16" s="74"/>
      <c r="F16" s="16">
        <f>SUM(F15:F15)</f>
        <v>0</v>
      </c>
      <c r="G16" s="16" t="s">
        <v>15</v>
      </c>
      <c r="H16" s="16">
        <f>ROUND(F16*0.23,2)</f>
        <v>0</v>
      </c>
      <c r="I16" s="16">
        <f>F16+H16</f>
        <v>0</v>
      </c>
    </row>
    <row r="17" spans="1:9">
      <c r="A17" s="1"/>
      <c r="B17" s="1"/>
      <c r="C17" s="1"/>
      <c r="D17" s="1"/>
      <c r="E17" s="1"/>
      <c r="F17" s="19"/>
      <c r="G17" s="19"/>
      <c r="H17" s="19"/>
      <c r="I17" s="19"/>
    </row>
    <row r="18" spans="1:9">
      <c r="A18" s="64" t="s">
        <v>25</v>
      </c>
      <c r="B18" s="64"/>
      <c r="C18" s="64"/>
      <c r="D18" s="64"/>
      <c r="E18" s="64"/>
      <c r="F18" s="64"/>
      <c r="G18" s="64"/>
      <c r="H18" s="64"/>
      <c r="I18" s="64"/>
    </row>
    <row r="19" spans="1:9" ht="60">
      <c r="A19" s="50" t="s">
        <v>26</v>
      </c>
      <c r="B19" s="50"/>
      <c r="C19" s="50"/>
      <c r="D19" s="50"/>
      <c r="E19" s="50"/>
      <c r="F19" s="4" t="s">
        <v>27</v>
      </c>
      <c r="G19" s="2" t="s">
        <v>8</v>
      </c>
      <c r="H19" s="2" t="s">
        <v>28</v>
      </c>
      <c r="I19" s="2" t="s">
        <v>29</v>
      </c>
    </row>
    <row r="20" spans="1:9">
      <c r="A20" s="50"/>
      <c r="B20" s="50"/>
      <c r="C20" s="50"/>
      <c r="D20" s="50"/>
      <c r="E20" s="50"/>
      <c r="F20" s="6">
        <v>1</v>
      </c>
      <c r="G20" s="6">
        <v>2</v>
      </c>
      <c r="H20" s="6">
        <v>3</v>
      </c>
      <c r="I20" s="6">
        <v>4</v>
      </c>
    </row>
    <row r="21" spans="1:9">
      <c r="A21" s="75" t="s">
        <v>30</v>
      </c>
      <c r="B21" s="64"/>
      <c r="C21" s="64"/>
      <c r="D21" s="64"/>
      <c r="E21" s="76"/>
      <c r="F21" s="10">
        <v>130888.48</v>
      </c>
      <c r="G21" s="16">
        <v>23</v>
      </c>
      <c r="H21" s="16">
        <f>ROUND(F21*0.23,2)</f>
        <v>30104.35</v>
      </c>
      <c r="I21" s="16">
        <f>F21+H21</f>
        <v>160992.82999999999</v>
      </c>
    </row>
    <row r="22" spans="1:9" ht="27.6" customHeight="1">
      <c r="A22" s="77" t="s">
        <v>31</v>
      </c>
      <c r="B22" s="77"/>
      <c r="C22" s="77"/>
      <c r="D22" s="77"/>
      <c r="E22" s="77"/>
      <c r="F22" s="77"/>
      <c r="G22" s="77"/>
      <c r="H22" s="77"/>
      <c r="I22" s="77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64" t="s">
        <v>32</v>
      </c>
      <c r="B24" s="64"/>
      <c r="C24" s="64"/>
      <c r="D24" s="64"/>
      <c r="E24" s="1"/>
      <c r="F24" s="1"/>
      <c r="G24" s="1"/>
      <c r="H24" s="1"/>
      <c r="I24" s="1"/>
    </row>
    <row r="25" spans="1:9" ht="48">
      <c r="A25" s="50" t="s">
        <v>33</v>
      </c>
      <c r="B25" s="50"/>
      <c r="C25" s="50"/>
      <c r="D25" s="50"/>
      <c r="E25" s="50"/>
      <c r="F25" s="4" t="s">
        <v>34</v>
      </c>
      <c r="G25" s="2" t="s">
        <v>8</v>
      </c>
      <c r="H25" s="2" t="s">
        <v>35</v>
      </c>
      <c r="I25" s="2" t="s">
        <v>36</v>
      </c>
    </row>
    <row r="26" spans="1:9">
      <c r="A26" s="65" t="s">
        <v>37</v>
      </c>
      <c r="B26" s="65"/>
      <c r="C26" s="65"/>
      <c r="D26" s="65"/>
      <c r="E26" s="65"/>
      <c r="F26" s="10">
        <f>E10</f>
        <v>0</v>
      </c>
      <c r="G26" s="10">
        <v>23</v>
      </c>
      <c r="H26" s="10">
        <f>G10</f>
        <v>0</v>
      </c>
      <c r="I26" s="10">
        <f>H10</f>
        <v>0</v>
      </c>
    </row>
    <row r="27" spans="1:9">
      <c r="A27" s="65" t="s">
        <v>38</v>
      </c>
      <c r="B27" s="65"/>
      <c r="C27" s="65"/>
      <c r="D27" s="65"/>
      <c r="E27" s="65"/>
      <c r="F27" s="10">
        <f>F16</f>
        <v>0</v>
      </c>
      <c r="G27" s="10">
        <v>23</v>
      </c>
      <c r="H27" s="10">
        <f>H16</f>
        <v>0</v>
      </c>
      <c r="I27" s="10">
        <f>I16</f>
        <v>0</v>
      </c>
    </row>
    <row r="28" spans="1:9">
      <c r="A28" s="65" t="s">
        <v>39</v>
      </c>
      <c r="B28" s="65"/>
      <c r="C28" s="65"/>
      <c r="D28" s="65"/>
      <c r="E28" s="65"/>
      <c r="F28" s="10">
        <f>F21</f>
        <v>130888.48</v>
      </c>
      <c r="G28" s="10">
        <v>23</v>
      </c>
      <c r="H28" s="10">
        <f>H21</f>
        <v>30104.35</v>
      </c>
      <c r="I28" s="10">
        <f>I21</f>
        <v>160992.82999999999</v>
      </c>
    </row>
    <row r="29" spans="1:9">
      <c r="A29" s="52" t="s">
        <v>40</v>
      </c>
      <c r="B29" s="53"/>
      <c r="C29" s="53"/>
      <c r="D29" s="53"/>
      <c r="E29" s="54"/>
      <c r="F29" s="16">
        <f>SUM(F26:F28)</f>
        <v>130888.48</v>
      </c>
      <c r="G29" s="16" t="s">
        <v>15</v>
      </c>
      <c r="H29" s="16">
        <f>SUM(H26:H28)</f>
        <v>30104.35</v>
      </c>
      <c r="I29" s="16">
        <f>SUM(I26:I28)</f>
        <v>160992.82999999999</v>
      </c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48" t="s">
        <v>41</v>
      </c>
      <c r="B31" s="48"/>
      <c r="C31" s="48"/>
      <c r="D31" s="48"/>
      <c r="E31" s="48"/>
      <c r="F31" s="48"/>
      <c r="G31" s="48"/>
      <c r="H31" s="48"/>
      <c r="I31" s="48"/>
    </row>
    <row r="32" spans="1:9" ht="84">
      <c r="A32" s="55" t="s">
        <v>42</v>
      </c>
      <c r="B32" s="56"/>
      <c r="C32" s="57"/>
      <c r="D32" s="27" t="s">
        <v>43</v>
      </c>
      <c r="E32" s="28" t="s">
        <v>44</v>
      </c>
      <c r="F32" s="4" t="s">
        <v>45</v>
      </c>
      <c r="G32" s="2" t="s">
        <v>8</v>
      </c>
      <c r="H32" s="2" t="s">
        <v>46</v>
      </c>
      <c r="I32" s="2" t="s">
        <v>36</v>
      </c>
    </row>
    <row r="33" spans="1:9" ht="28.2" customHeight="1">
      <c r="A33" s="58" t="s">
        <v>47</v>
      </c>
      <c r="B33" s="59"/>
      <c r="C33" s="60"/>
      <c r="D33" s="29">
        <f>ROUND(C15*0.1,0)</f>
        <v>226887</v>
      </c>
      <c r="E33" s="30">
        <f>E15</f>
        <v>0</v>
      </c>
      <c r="F33" s="31">
        <f t="shared" ref="F33" si="3">ROUND(D33*E33,2)</f>
        <v>0</v>
      </c>
      <c r="G33" s="10">
        <v>23</v>
      </c>
      <c r="H33" s="10">
        <f t="shared" ref="H33" si="4">ROUND(F33*0.23,2)</f>
        <v>0</v>
      </c>
      <c r="I33" s="10">
        <f>F33+H33</f>
        <v>0</v>
      </c>
    </row>
    <row r="34" spans="1:9">
      <c r="A34" s="61" t="s">
        <v>48</v>
      </c>
      <c r="B34" s="62"/>
      <c r="C34" s="62"/>
      <c r="D34" s="63"/>
      <c r="E34" s="32" t="s">
        <v>15</v>
      </c>
      <c r="F34" s="33">
        <f>SUM(F33:F33)</f>
        <v>0</v>
      </c>
      <c r="G34" s="34" t="s">
        <v>15</v>
      </c>
      <c r="H34" s="33">
        <f>SUM(H33:H33)</f>
        <v>0</v>
      </c>
      <c r="I34" s="33">
        <f>SUM(I33:I33)</f>
        <v>0</v>
      </c>
    </row>
    <row r="35" spans="1:9">
      <c r="A35" s="35"/>
      <c r="B35" s="35"/>
      <c r="C35" s="35"/>
      <c r="D35" s="35"/>
      <c r="E35" s="35"/>
      <c r="F35" s="35"/>
      <c r="G35" s="35"/>
      <c r="H35" s="35"/>
      <c r="I35" s="35"/>
    </row>
    <row r="36" spans="1:9">
      <c r="A36" s="35" t="s">
        <v>49</v>
      </c>
      <c r="B36" s="35"/>
      <c r="C36" s="35"/>
      <c r="D36" s="35"/>
      <c r="E36" s="35"/>
      <c r="F36" s="36"/>
      <c r="G36" s="35"/>
      <c r="H36" s="35"/>
      <c r="I36" s="35"/>
    </row>
    <row r="37" spans="1:9" ht="36">
      <c r="A37" s="44" t="s">
        <v>50</v>
      </c>
      <c r="B37" s="45"/>
      <c r="C37" s="45"/>
      <c r="D37" s="45"/>
      <c r="E37" s="46"/>
      <c r="F37" s="37" t="s">
        <v>51</v>
      </c>
      <c r="G37" s="38" t="s">
        <v>8</v>
      </c>
      <c r="H37" s="38" t="s">
        <v>46</v>
      </c>
      <c r="I37" s="38" t="s">
        <v>52</v>
      </c>
    </row>
    <row r="38" spans="1:9">
      <c r="A38" s="47"/>
      <c r="B38" s="48"/>
      <c r="C38" s="48"/>
      <c r="D38" s="48"/>
      <c r="E38" s="49"/>
      <c r="F38" s="33">
        <f>F29+F34</f>
        <v>130888.48</v>
      </c>
      <c r="G38" s="39" t="s">
        <v>15</v>
      </c>
      <c r="H38" s="33">
        <f>H29+H34</f>
        <v>30104.35</v>
      </c>
      <c r="I38" s="33">
        <f>I29+I34</f>
        <v>160992.82999999999</v>
      </c>
    </row>
    <row r="39" spans="1:9">
      <c r="A39" s="22"/>
      <c r="B39" s="17"/>
      <c r="C39" s="5"/>
      <c r="D39" s="5"/>
      <c r="E39" s="40"/>
      <c r="F39" s="40"/>
      <c r="G39" s="41"/>
      <c r="H39" s="5"/>
      <c r="I39" s="5"/>
    </row>
    <row r="40" spans="1:9" ht="34.200000000000003" customHeight="1">
      <c r="A40" s="50" t="s">
        <v>53</v>
      </c>
      <c r="B40" s="50"/>
      <c r="C40" s="50"/>
      <c r="D40" s="50"/>
      <c r="E40" s="50"/>
      <c r="F40" s="50"/>
      <c r="G40" s="50"/>
      <c r="H40" s="50"/>
      <c r="I40" s="50"/>
    </row>
  </sheetData>
  <mergeCells count="23">
    <mergeCell ref="A21:E21"/>
    <mergeCell ref="A22:I22"/>
    <mergeCell ref="C14:D14"/>
    <mergeCell ref="C15:D15"/>
    <mergeCell ref="A16:E16"/>
    <mergeCell ref="A18:I18"/>
    <mergeCell ref="A19:E20"/>
    <mergeCell ref="A37:E38"/>
    <mergeCell ref="A40:I40"/>
    <mergeCell ref="A2:I2"/>
    <mergeCell ref="A29:E29"/>
    <mergeCell ref="A31:I31"/>
    <mergeCell ref="A32:C32"/>
    <mergeCell ref="A33:C33"/>
    <mergeCell ref="A34:D34"/>
    <mergeCell ref="A24:D24"/>
    <mergeCell ref="A25:E25"/>
    <mergeCell ref="A26:E26"/>
    <mergeCell ref="A27:E27"/>
    <mergeCell ref="A28:E28"/>
    <mergeCell ref="A3:G3"/>
    <mergeCell ref="A4:I4"/>
    <mergeCell ref="C13:D1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Enmedia</cp:lastModifiedBy>
  <cp:revision>2</cp:revision>
  <dcterms:created xsi:type="dcterms:W3CDTF">2015-06-05T18:19:34Z</dcterms:created>
  <dcterms:modified xsi:type="dcterms:W3CDTF">2023-10-23T07:17:42Z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