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400" windowHeight="5205"/>
  </bookViews>
  <sheets>
    <sheet name="Formularz cenowy" sheetId="2" r:id="rId1"/>
  </sheets>
  <calcPr calcId="145621"/>
</workbook>
</file>

<file path=xl/calcChain.xml><?xml version="1.0" encoding="utf-8"?>
<calcChain xmlns="http://schemas.openxmlformats.org/spreadsheetml/2006/main">
  <c r="F12" i="2" l="1"/>
  <c r="AA9" i="2" l="1"/>
  <c r="X9" i="2"/>
  <c r="U9" i="2"/>
  <c r="N9" i="2"/>
  <c r="AB9" i="2" l="1"/>
  <c r="AC9" i="2" s="1"/>
  <c r="AE9" i="2" s="1"/>
  <c r="AF9" i="2" s="1"/>
  <c r="AA10" i="2" l="1"/>
  <c r="AA11" i="2"/>
  <c r="AA12" i="2"/>
  <c r="X12" i="2"/>
  <c r="X11" i="2"/>
  <c r="U10" i="2"/>
  <c r="U11" i="2"/>
  <c r="U12" i="2"/>
  <c r="AC12" i="2" s="1"/>
  <c r="N10" i="2"/>
  <c r="N11" i="2"/>
  <c r="N12" i="2"/>
  <c r="X10" i="2"/>
  <c r="AB11" i="2" l="1"/>
  <c r="AC11" i="2" s="1"/>
  <c r="AE11" i="2" s="1"/>
  <c r="AF11" i="2" s="1"/>
  <c r="AB12" i="2"/>
  <c r="AE12" i="2" s="1"/>
  <c r="AF12" i="2" s="1"/>
  <c r="AB10" i="2" l="1"/>
  <c r="AC10" i="2" l="1"/>
  <c r="AE10" i="2" s="1"/>
  <c r="AF10" i="2" s="1"/>
  <c r="AC13" i="2" l="1"/>
  <c r="AF13" i="2"/>
  <c r="AE13" i="2" l="1"/>
</calcChain>
</file>

<file path=xl/sharedStrings.xml><?xml version="1.0" encoding="utf-8"?>
<sst xmlns="http://schemas.openxmlformats.org/spreadsheetml/2006/main" count="89" uniqueCount="74">
  <si>
    <t>Liczba miesięcy
[m-c]</t>
  </si>
  <si>
    <t>Liczba punktów poboru
[szt]</t>
  </si>
  <si>
    <t>Stawka opłaty zmiennej netto
[gr/kWh]</t>
  </si>
  <si>
    <t>Moc umowna 
[kWh/h]</t>
  </si>
  <si>
    <t xml:space="preserve"> ≤ 110</t>
  </si>
  <si>
    <t>SPRZEDAŻ PALIWA GAZOWEGO</t>
  </si>
  <si>
    <t>Liczba godzin 
w okresie obowiązywania umowy
[h]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</si>
  <si>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</si>
  <si>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</si>
  <si>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</si>
  <si>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</si>
  <si>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</si>
  <si>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</si>
  <si>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</si>
  <si>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</si>
  <si>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</si>
  <si>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</si>
  <si>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</si>
  <si>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t>W-5.1_TA</t>
  </si>
  <si>
    <t>FORMULARZ CENOWY</t>
  </si>
  <si>
    <t>poza rozliczeniem taryfowym</t>
  </si>
  <si>
    <t>WYSZCZEGÓLNIENIE</t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</si>
  <si>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ZW </t>
    </r>
    <r>
      <rPr>
        <sz val="10"/>
        <color theme="1"/>
        <rFont val="Cambria"/>
        <family val="1"/>
        <charset val="238"/>
        <scheme val="major"/>
      </rPr>
      <t>- bez akcyzy, z zerową stawką akcyzy lub zwolnione od akcyzy
[kWh]</t>
    </r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</si>
  <si>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P </t>
    </r>
    <r>
      <rPr>
        <sz val="10"/>
        <color theme="1"/>
        <rFont val="Cambria"/>
        <family val="1"/>
        <charset val="238"/>
        <scheme val="major"/>
      </rPr>
      <t>- opodatkowane 
akcyzą 1,38 zł/GJ 
[kWh]</t>
    </r>
  </si>
  <si>
    <t xml:space="preserve"> -12-</t>
  </si>
  <si>
    <t xml:space="preserve"> -13-</t>
  </si>
  <si>
    <t xml:space="preserve"> -14-</t>
  </si>
  <si>
    <t xml:space="preserve"> -15-</t>
  </si>
  <si>
    <t xml:space="preserve"> -16-</t>
  </si>
  <si>
    <t>DYSTRYBUCJA PALIWA GAZOWEGO</t>
  </si>
  <si>
    <t xml:space="preserve"> -17-</t>
  </si>
  <si>
    <t xml:space="preserve"> -18-</t>
  </si>
  <si>
    <t xml:space="preserve"> -19-</t>
  </si>
  <si>
    <t xml:space="preserve"> -20-</t>
  </si>
  <si>
    <t>CENA OFERTY</t>
  </si>
  <si>
    <t xml:space="preserve"> -21-</t>
  </si>
  <si>
    <t xml:space="preserve"> -22-</t>
  </si>
  <si>
    <t xml:space="preserve"> -23-</t>
  </si>
  <si>
    <t xml:space="preserve"> -24-</t>
  </si>
  <si>
    <t xml:space="preserve"> -25-</t>
  </si>
  <si>
    <t>n.d</t>
  </si>
  <si>
    <t>a) odbiorców w gospodarstwach domowych w lokalach mieszkalnych lub na potrzeby wytwarzania ciepła zużywanego przez odbiorców w gospodarstwach domowych w lokalach mieszkalnych oraz na potrzeby części wspólnych budynków wielolokalowych,</t>
  </si>
  <si>
    <t>b) odbiorców, o których mowa w art. 62b ust. 1 pkt 2 lit. d ustawy, prowadzących działalność w lokalach odbiorcy, o którym mowa w art. 62b ust. 1 pkt 2 lit. b lub c Ustawy z dnia 26 stycznia  2022 r. o szczególnych rozwiązaniach służących ochronie odbiorców paliw gazowych w związku  z sytuacją na rynku gazu (Dz. U. z 2022 r., poz. 202),</t>
  </si>
  <si>
    <t xml:space="preserve">c) o których mowa w art. 62b ust. 1 pkt 2 lit. d Ustawy z dnia 26 stycznia  2022 r. o szczególnych rozwiązaniach służących ochronie odbiorców paliw gazowych w związku  z sytuacją na rynku gazu (Dz. U. z 2022 r., poz. 202). </t>
  </si>
  <si>
    <t>Cena jednostkowa sprzedaży paliwa gazowego
bez akcyzy, z zerową stawką akcyzy lub zwolnione od akcyzy
netto
 [gr/kWh]</t>
  </si>
  <si>
    <t>Cena jednostkowa sprzedaży paliwa gazowego
opodatkowanego akcyzą 1,38 zł/GJ
netto
[gr/kWh]</t>
  </si>
  <si>
    <t>Stawka podatku VAT
[%]</t>
  </si>
  <si>
    <r>
      <t xml:space="preserve">podlegające ochronie taryfowej </t>
    </r>
    <r>
      <rPr>
        <vertAlign val="superscript"/>
        <sz val="10"/>
        <color theme="1"/>
        <rFont val="Cambria"/>
        <family val="1"/>
        <charset val="238"/>
        <scheme val="major"/>
      </rPr>
      <t>1</t>
    </r>
  </si>
  <si>
    <t>Grupa taryfowa</t>
  </si>
  <si>
    <r>
      <rPr>
        <b/>
        <vertAlign val="superscript"/>
        <sz val="9"/>
        <color theme="1"/>
        <rFont val="Cambria"/>
        <family val="1"/>
        <charset val="238"/>
        <scheme val="major"/>
      </rPr>
      <t xml:space="preserve">1 </t>
    </r>
    <r>
      <rPr>
        <b/>
        <sz val="9"/>
        <color theme="1"/>
        <rFont val="Cambria"/>
        <family val="1"/>
        <charset val="238"/>
        <scheme val="major"/>
      </rPr>
      <t>Dotyczy podmiotów uprawnionych, które nabywają i pobierają paliwo gazowe,  zużywane na potrzeby:</t>
    </r>
  </si>
  <si>
    <t>W-3.6_TA</t>
  </si>
  <si>
    <t xml:space="preserve">Wartość brutto przenieść do pkt 1.4 Formularza oferty     </t>
  </si>
  <si>
    <t>Załacznik nr 1 do formularza oferty - formularz cenowy</t>
  </si>
  <si>
    <t>Stawka opłaty abonamentowej/handlowej
netto
[zł/m-c]</t>
  </si>
  <si>
    <t xml:space="preserve"> -26-</t>
  </si>
  <si>
    <t xml:space="preserve"> -27-</t>
  </si>
  <si>
    <t xml:space="preserve">1. Operatorem systemu dystrybucyjnego jest PSG Sp. z.o.o. z siedzibą w Tarnowie.
    Stawki opłat dystrybucyjnych nalezy podać zgodnie z Taryfą nr 11 OSD zatwierdzoną przez Prezesa Urzędu Regulacji Energetyki w dniu 17 grudnia 2022 r. decyzją nr DRG.DRG-2.4212.65.2022.KGa, zmienioną decyzją Prezesa Urzędu Regulacji Energetyki nr DRG.DRG-2.4212.88.2022.KGa z dnia 2 stycznia 2023 r. </t>
  </si>
  <si>
    <r>
      <t xml:space="preserve">2. Zamawiajacy w celu ułatwienia Wykonawcom obliczenia ceny oferty podał w poszczególnych komórkach stawki opłat za dystrybucję paliwa gazowego zgodnie z podaną taryfą OSD dla </t>
    </r>
    <r>
      <rPr>
        <b/>
        <sz val="10"/>
        <rFont val="Cambria"/>
        <family val="1"/>
        <charset val="238"/>
        <scheme val="major"/>
      </rPr>
      <t>obszaru taryfowego tarnowskiego</t>
    </r>
    <r>
      <rPr>
        <sz val="9"/>
        <rFont val="Cambria"/>
        <family val="1"/>
        <charset val="238"/>
        <scheme val="major"/>
      </rPr>
      <t xml:space="preserve">.
     Jeżeli po dniu wszczęcia postępowania przed dniem składania ofert taryfa OSD zostanie zmieniona, wówczas należy wprowadzić nowe obowiązujące stawki za dystrybucję paliwa gazowego.
  </t>
    </r>
    <r>
      <rPr>
        <b/>
        <sz val="9"/>
        <rFont val="Cambria"/>
        <family val="1"/>
        <charset val="238"/>
        <scheme val="major"/>
      </rPr>
      <t xml:space="preserve">
     Rozliczenia będą prowadzone zgodnie z aktualnie obowiązującą taryfą OSD na dzień wystawienia faktury.</t>
    </r>
  </si>
  <si>
    <t xml:space="preserve"> -28-</t>
  </si>
  <si>
    <t xml:space="preserve"> -29-</t>
  </si>
  <si>
    <r>
      <t xml:space="preserve">Udział procentowy
podlegające ochronie taryfowej </t>
    </r>
    <r>
      <rPr>
        <vertAlign val="superscript"/>
        <sz val="10"/>
        <color theme="1"/>
        <rFont val="Cambria"/>
        <family val="1"/>
        <charset val="238"/>
        <scheme val="major"/>
      </rPr>
      <t>1</t>
    </r>
  </si>
  <si>
    <t>Udział procentowy
poza rozliczeniem taryfowym</t>
  </si>
  <si>
    <t xml:space="preserve"> -30-</t>
  </si>
  <si>
    <t xml:space="preserve"> -31-</t>
  </si>
  <si>
    <t>Razem opłata zmienna netto
[zł]
[(kol.9+kol.11)xkol.21/100)
+(kol.10+kol.12)xkol.22/100]</t>
  </si>
  <si>
    <t>RAZEM SPRZEDAŻ
netto
[zł] 
[(kol.9xkol.14)/100 
+ (kol.10xkol.15)/100
+ (kol.11xkol.16)/100
+ (kol.12xkol.17)/100
+ (kol.2xkol.7xkol.18)
+ (kol.3xkol.7xkol.19)]</t>
  </si>
  <si>
    <t>Cena oferty netto
[zł] 
(kol. 20 + kol. 27)</t>
  </si>
  <si>
    <t>Cena oferty brutto [zł] 
(kol. 28 + kol. 30)</t>
  </si>
  <si>
    <t>RAZEM DYSTRYBUCJA
netto
[zł] 
(kol.23 + kol.26)</t>
  </si>
  <si>
    <t>Wartość podatku VAT 
[zł] 
(kol.28 x kol.29)</t>
  </si>
  <si>
    <t>Szacunkowe zapotrzebowanie 
na paliwo gazowe 
RAZEM
[kWh]
(kol.9+kol.10+kol.11+kol.12)</t>
  </si>
  <si>
    <t>W-6A.1_TA</t>
  </si>
  <si>
    <t>Stawka opłaty stałej netto
a) dla grup taryfowych:
W-3.6
[zł/m-c]
b) dla grup taryfowych:
W-5.1, W-6A.1
[gr/(kWh/h) za h]</t>
  </si>
  <si>
    <t>Razem opłata stała netto
[zł]
a) dla grup taryfowych:
W-3.6
[(kol.2×kol.7×kol.24xkol.4)
+(kol.2×kol.7×kol.25xkol.5)
+(kol.3×kol.7×kol.24xkol.4)
+(kol.3×kol.7×kol.25xkol.5)]
b) dla grup taryfowych:
W-5.1, W-6A.1
[(kol.6×kol.8×kol.24xkol.4/100)
+(kol.6×kol.8×kol.25xkol.5/100)]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</si>
</sst>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00"/>
    <numFmt numFmtId="165" formatCode="#,##0.000\ &quot;zł&quot;;[Red]\-#,##0.000\ &quot;zł&quot;"/>
    <numFmt numFmtId="166" formatCode="#,##0.00_ ;\-#,##0.00\ "/>
    <numFmt numFmtId="167" formatCode="#,##0.000"/>
  </numFmts>
  <fonts count="15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4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vertAlign val="superscript"/>
      <sz val="10"/>
      <color theme="1"/>
      <name val="Cambria"/>
      <family val="1"/>
      <charset val="238"/>
      <scheme val="major"/>
    </font>
    <font>
      <b/>
      <vertAlign val="superscript"/>
      <sz val="9"/>
      <color theme="1"/>
      <name val="Cambria"/>
      <family val="1"/>
      <charset val="238"/>
      <scheme val="maj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5FFD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3" fontId="6" fillId="0" borderId="0" xfId="0" applyNumberFormat="1" applyFont="1" applyFill="1"/>
    <xf numFmtId="0" fontId="6" fillId="0" borderId="0" xfId="0" applyFont="1" applyFill="1"/>
    <xf numFmtId="3" fontId="1" fillId="0" borderId="0" xfId="0" applyNumberFormat="1" applyFont="1" applyFill="1" applyAlignment="1">
      <alignment vertical="top" wrapText="1"/>
    </xf>
    <xf numFmtId="43" fontId="6" fillId="0" borderId="0" xfId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0" fontId="6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43" fontId="10" fillId="0" borderId="0" xfId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43" fontId="9" fillId="0" borderId="0" xfId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166" fontId="9" fillId="0" borderId="5" xfId="1" applyNumberFormat="1" applyFont="1" applyFill="1" applyBorder="1" applyAlignment="1">
      <alignment horizontal="right" vertical="center"/>
    </xf>
    <xf numFmtId="43" fontId="9" fillId="0" borderId="6" xfId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6" fillId="0" borderId="0" xfId="0" applyFont="1" applyFill="1" applyAlignment="1"/>
    <xf numFmtId="4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0" fillId="0" borderId="14" xfId="0" applyFont="1" applyFill="1" applyBorder="1" applyAlignment="1">
      <alignment horizontal="center" vertical="center" wrapText="1"/>
    </xf>
    <xf numFmtId="165" fontId="10" fillId="0" borderId="14" xfId="2" applyNumberFormat="1" applyFont="1" applyFill="1" applyBorder="1" applyAlignment="1">
      <alignment horizontal="center" vertical="center" wrapText="1"/>
    </xf>
    <xf numFmtId="43" fontId="10" fillId="0" borderId="1" xfId="1" applyFont="1" applyFill="1" applyBorder="1" applyAlignment="1">
      <alignment horizontal="right" vertical="center"/>
    </xf>
    <xf numFmtId="166" fontId="9" fillId="0" borderId="1" xfId="1" applyNumberFormat="1" applyFont="1" applyFill="1" applyBorder="1" applyAlignment="1">
      <alignment horizontal="right" vertical="center"/>
    </xf>
    <xf numFmtId="43" fontId="9" fillId="0" borderId="4" xfId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43" fontId="10" fillId="0" borderId="5" xfId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right" vertical="center"/>
    </xf>
    <xf numFmtId="10" fontId="14" fillId="0" borderId="5" xfId="3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4" fontId="9" fillId="0" borderId="20" xfId="1" applyNumberFormat="1" applyFont="1" applyFill="1" applyBorder="1" applyAlignment="1">
      <alignment horizontal="right" vertical="center"/>
    </xf>
    <xf numFmtId="9" fontId="9" fillId="0" borderId="12" xfId="3" applyNumberFormat="1" applyFont="1" applyFill="1" applyBorder="1" applyAlignment="1">
      <alignment horizontal="right" vertical="center"/>
    </xf>
    <xf numFmtId="4" fontId="9" fillId="0" borderId="12" xfId="1" applyNumberFormat="1" applyFont="1" applyFill="1" applyBorder="1" applyAlignment="1">
      <alignment horizontal="right" vertical="center"/>
    </xf>
    <xf numFmtId="4" fontId="9" fillId="0" borderId="16" xfId="1" applyNumberFormat="1" applyFont="1" applyFill="1" applyBorder="1" applyAlignment="1">
      <alignment horizontal="right" vertical="center"/>
    </xf>
    <xf numFmtId="4" fontId="9" fillId="0" borderId="8" xfId="1" applyNumberFormat="1" applyFont="1" applyFill="1" applyBorder="1" applyAlignment="1">
      <alignment horizontal="right" vertical="center"/>
    </xf>
    <xf numFmtId="9" fontId="10" fillId="0" borderId="1" xfId="3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4" fontId="10" fillId="0" borderId="4" xfId="0" applyNumberFormat="1" applyFont="1" applyFill="1" applyBorder="1" applyAlignment="1">
      <alignment horizontal="right" vertical="center"/>
    </xf>
    <xf numFmtId="4" fontId="9" fillId="0" borderId="7" xfId="1" applyNumberFormat="1" applyFont="1" applyFill="1" applyBorder="1" applyAlignment="1">
      <alignment horizontal="right" vertical="center"/>
    </xf>
    <xf numFmtId="9" fontId="10" fillId="0" borderId="5" xfId="3" applyFont="1" applyFill="1" applyBorder="1" applyAlignment="1">
      <alignment horizontal="right" vertical="center"/>
    </xf>
    <xf numFmtId="4" fontId="10" fillId="0" borderId="5" xfId="0" applyNumberFormat="1" applyFont="1" applyFill="1" applyBorder="1" applyAlignment="1">
      <alignment horizontal="right" vertical="center"/>
    </xf>
    <xf numFmtId="4" fontId="10" fillId="0" borderId="6" xfId="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vertical="top" wrapText="1"/>
    </xf>
    <xf numFmtId="166" fontId="6" fillId="0" borderId="0" xfId="0" applyNumberFormat="1" applyFont="1" applyFill="1"/>
    <xf numFmtId="167" fontId="9" fillId="4" borderId="8" xfId="0" applyNumberFormat="1" applyFont="1" applyFill="1" applyBorder="1" applyAlignment="1">
      <alignment horizontal="right" vertical="center"/>
    </xf>
    <xf numFmtId="167" fontId="9" fillId="4" borderId="1" xfId="0" applyNumberFormat="1" applyFont="1" applyFill="1" applyBorder="1" applyAlignment="1">
      <alignment horizontal="right" vertical="center"/>
    </xf>
    <xf numFmtId="167" fontId="9" fillId="4" borderId="7" xfId="0" applyNumberFormat="1" applyFont="1" applyFill="1" applyBorder="1" applyAlignment="1">
      <alignment horizontal="right" vertical="center"/>
    </xf>
    <xf numFmtId="167" fontId="9" fillId="4" borderId="5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right" vertical="center"/>
    </xf>
    <xf numFmtId="3" fontId="9" fillId="0" borderId="24" xfId="0" applyNumberFormat="1" applyFont="1" applyFill="1" applyBorder="1" applyAlignment="1">
      <alignment horizontal="right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25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5" xfId="0" applyNumberFormat="1" applyFont="1" applyFill="1" applyBorder="1" applyAlignment="1">
      <alignment horizontal="right" vertical="center"/>
    </xf>
    <xf numFmtId="0" fontId="9" fillId="5" borderId="7" xfId="0" applyFont="1" applyFill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9" fillId="0" borderId="27" xfId="0" applyNumberFormat="1" applyFont="1" applyFill="1" applyBorder="1" applyAlignment="1">
      <alignment horizontal="center" vertical="center"/>
    </xf>
    <xf numFmtId="10" fontId="9" fillId="0" borderId="27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3" fontId="9" fillId="0" borderId="27" xfId="0" applyNumberFormat="1" applyFont="1" applyFill="1" applyBorder="1" applyAlignment="1">
      <alignment horizontal="right" vertical="center"/>
    </xf>
    <xf numFmtId="3" fontId="9" fillId="0" borderId="29" xfId="0" applyNumberFormat="1" applyFont="1" applyFill="1" applyBorder="1" applyAlignment="1">
      <alignment horizontal="right" vertical="center"/>
    </xf>
    <xf numFmtId="167" fontId="9" fillId="4" borderId="26" xfId="0" applyNumberFormat="1" applyFont="1" applyFill="1" applyBorder="1" applyAlignment="1">
      <alignment horizontal="right" vertical="center"/>
    </xf>
    <xf numFmtId="167" fontId="9" fillId="4" borderId="27" xfId="0" applyNumberFormat="1" applyFont="1" applyFill="1" applyBorder="1" applyAlignment="1">
      <alignment horizontal="right" vertical="center"/>
    </xf>
    <xf numFmtId="4" fontId="9" fillId="0" borderId="27" xfId="0" applyNumberFormat="1" applyFont="1" applyFill="1" applyBorder="1" applyAlignment="1">
      <alignment horizontal="right" vertical="center"/>
    </xf>
    <xf numFmtId="4" fontId="9" fillId="0" borderId="28" xfId="0" applyNumberFormat="1" applyFont="1" applyFill="1" applyBorder="1" applyAlignment="1">
      <alignment horizontal="right" vertical="center"/>
    </xf>
    <xf numFmtId="164" fontId="9" fillId="0" borderId="30" xfId="0" applyNumberFormat="1" applyFont="1" applyFill="1" applyBorder="1" applyAlignment="1">
      <alignment horizontal="center" vertical="center"/>
    </xf>
    <xf numFmtId="164" fontId="9" fillId="0" borderId="27" xfId="0" applyNumberFormat="1" applyFont="1" applyFill="1" applyBorder="1" applyAlignment="1">
      <alignment horizontal="center" vertical="center"/>
    </xf>
    <xf numFmtId="43" fontId="10" fillId="0" borderId="27" xfId="1" applyFont="1" applyFill="1" applyBorder="1" applyAlignment="1">
      <alignment horizontal="right" vertical="center"/>
    </xf>
    <xf numFmtId="2" fontId="10" fillId="0" borderId="27" xfId="0" applyNumberFormat="1" applyFont="1" applyFill="1" applyBorder="1" applyAlignment="1">
      <alignment horizontal="center" vertical="center"/>
    </xf>
    <xf numFmtId="166" fontId="9" fillId="0" borderId="27" xfId="1" applyNumberFormat="1" applyFont="1" applyFill="1" applyBorder="1" applyAlignment="1">
      <alignment horizontal="right" vertical="center"/>
    </xf>
    <xf numFmtId="43" fontId="9" fillId="0" borderId="28" xfId="1" applyFont="1" applyFill="1" applyBorder="1" applyAlignment="1">
      <alignment horizontal="center" vertical="center"/>
    </xf>
    <xf numFmtId="4" fontId="9" fillId="0" borderId="26" xfId="1" applyNumberFormat="1" applyFont="1" applyFill="1" applyBorder="1" applyAlignment="1">
      <alignment horizontal="right" vertical="center"/>
    </xf>
    <xf numFmtId="9" fontId="10" fillId="0" borderId="27" xfId="3" applyFont="1" applyFill="1" applyBorder="1" applyAlignment="1">
      <alignment horizontal="right" vertical="center"/>
    </xf>
    <xf numFmtId="4" fontId="10" fillId="0" borderId="27" xfId="0" applyNumberFormat="1" applyFont="1" applyFill="1" applyBorder="1" applyAlignment="1">
      <alignment horizontal="right" vertical="center"/>
    </xf>
    <xf numFmtId="4" fontId="10" fillId="0" borderId="28" xfId="0" applyNumberFormat="1" applyFont="1" applyFill="1" applyBorder="1" applyAlignment="1">
      <alignment horizontal="right" vertical="center"/>
    </xf>
    <xf numFmtId="0" fontId="9" fillId="7" borderId="26" xfId="0" applyFont="1" applyFill="1" applyBorder="1" applyAlignment="1">
      <alignment horizontal="center" vertical="center"/>
    </xf>
    <xf numFmtId="10" fontId="14" fillId="0" borderId="27" xfId="3" applyNumberFormat="1" applyFont="1" applyFill="1" applyBorder="1" applyAlignment="1">
      <alignment horizontal="center" vertical="center" wrapText="1"/>
    </xf>
    <xf numFmtId="0" fontId="9" fillId="0" borderId="26" xfId="0" applyNumberFormat="1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10" fontId="14" fillId="0" borderId="1" xfId="3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165" fontId="10" fillId="0" borderId="5" xfId="2" applyNumberFormat="1" applyFont="1" applyFill="1" applyBorder="1" applyAlignment="1">
      <alignment horizontal="center" vertical="center" wrapText="1"/>
    </xf>
    <xf numFmtId="165" fontId="10" fillId="0" borderId="24" xfId="2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/>
    </xf>
    <xf numFmtId="10" fontId="9" fillId="0" borderId="29" xfId="0" applyNumberFormat="1" applyFont="1" applyFill="1" applyBorder="1" applyAlignment="1">
      <alignment horizontal="center" vertical="center"/>
    </xf>
    <xf numFmtId="10" fontId="14" fillId="0" borderId="29" xfId="3" applyNumberFormat="1" applyFont="1" applyFill="1" applyBorder="1" applyAlignment="1">
      <alignment horizontal="center" vertical="center" wrapText="1"/>
    </xf>
    <xf numFmtId="10" fontId="14" fillId="0" borderId="3" xfId="3" applyNumberFormat="1" applyFont="1" applyFill="1" applyBorder="1" applyAlignment="1">
      <alignment horizontal="center" vertical="center" wrapText="1"/>
    </xf>
    <xf numFmtId="10" fontId="14" fillId="0" borderId="24" xfId="3" applyNumberFormat="1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3" fontId="9" fillId="0" borderId="30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right" vertical="center"/>
    </xf>
    <xf numFmtId="3" fontId="9" fillId="0" borderId="25" xfId="0" applyNumberFormat="1" applyFont="1" applyFill="1" applyBorder="1" applyAlignment="1">
      <alignment horizontal="right" vertical="center"/>
    </xf>
    <xf numFmtId="0" fontId="9" fillId="0" borderId="28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colors>
    <mruColors>
      <color rgb="FFC5FFD4"/>
      <color rgb="FF00CC66"/>
      <color rgb="FF00EA75"/>
      <color rgb="FF00FF00"/>
      <color rgb="FF99FF66"/>
      <color rgb="FF43BC00"/>
      <color rgb="FFECFAF4"/>
      <color rgb="FFD0F4E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N25"/>
  <sheetViews>
    <sheetView showGridLines="0" tabSelected="1" zoomScale="55" zoomScaleNormal="55" zoomScaleSheetLayoutView="55" zoomScalePageLayoutView="70" workbookViewId="0">
      <selection activeCell="B13" sqref="B13"/>
    </sheetView>
  </sheetViews>
  <sheetFormatPr defaultRowHeight="24.95" customHeight="1" x14ac:dyDescent="0.2"/>
  <cols>
    <col min="1" max="1" width="3.875" style="4" customWidth="1"/>
    <col min="2" max="2" width="21.5" style="4" customWidth="1"/>
    <col min="3" max="3" width="9.625" style="4" customWidth="1"/>
    <col min="4" max="6" width="10.125" style="4" customWidth="1"/>
    <col min="7" max="9" width="8.375" style="4" customWidth="1"/>
    <col min="10" max="13" width="10.875" style="4" customWidth="1"/>
    <col min="14" max="14" width="23.125" style="4" customWidth="1"/>
    <col min="15" max="20" width="11" style="4" customWidth="1"/>
    <col min="21" max="21" width="17.75" style="4" customWidth="1"/>
    <col min="22" max="23" width="10.625" style="4" customWidth="1"/>
    <col min="24" max="24" width="22.5" style="4" customWidth="1"/>
    <col min="25" max="26" width="10.625" style="4" customWidth="1"/>
    <col min="27" max="27" width="25.375" style="4" customWidth="1"/>
    <col min="28" max="28" width="17.375" style="4" customWidth="1"/>
    <col min="29" max="29" width="14.375" style="4" customWidth="1"/>
    <col min="30" max="30" width="10.5" style="4" customWidth="1"/>
    <col min="31" max="31" width="13.25" style="4" customWidth="1"/>
    <col min="32" max="32" width="14.625" style="4" customWidth="1"/>
    <col min="33" max="33" width="13.625" style="4" customWidth="1"/>
    <col min="34" max="35" width="9.875" style="4" bestFit="1" customWidth="1"/>
    <col min="36" max="16384" width="9" style="4"/>
  </cols>
  <sheetData>
    <row r="1" spans="2:40" ht="6.75" customHeight="1" x14ac:dyDescent="0.2"/>
    <row r="2" spans="2:40" ht="39" customHeight="1" x14ac:dyDescent="0.2">
      <c r="AA2" s="11"/>
      <c r="AB2" s="12"/>
      <c r="AC2" s="12"/>
      <c r="AF2" s="23" t="s">
        <v>52</v>
      </c>
      <c r="AG2" s="9"/>
      <c r="AH2" s="9"/>
      <c r="AI2" s="9"/>
      <c r="AJ2" s="9"/>
      <c r="AK2" s="9"/>
      <c r="AL2" s="9"/>
      <c r="AM2" s="9"/>
      <c r="AN2" s="9"/>
    </row>
    <row r="3" spans="2:40" ht="57.75" customHeight="1" x14ac:dyDescent="0.2">
      <c r="B3" s="141" t="s">
        <v>19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9"/>
      <c r="AH3" s="9"/>
      <c r="AI3" s="9"/>
      <c r="AJ3" s="9"/>
      <c r="AK3" s="9"/>
      <c r="AL3" s="9"/>
      <c r="AM3" s="9"/>
      <c r="AN3" s="9"/>
    </row>
    <row r="4" spans="2:40" ht="10.5" customHeight="1" thickBot="1" x14ac:dyDescent="0.25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G4" s="9"/>
      <c r="AH4" s="9"/>
      <c r="AI4" s="9"/>
      <c r="AJ4" s="9"/>
      <c r="AK4" s="9"/>
      <c r="AL4" s="9"/>
      <c r="AM4" s="9"/>
      <c r="AN4" s="9"/>
    </row>
    <row r="5" spans="2:40" ht="38.25" customHeight="1" thickBot="1" x14ac:dyDescent="0.25">
      <c r="B5" s="153" t="s">
        <v>21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5"/>
      <c r="O5" s="157" t="s">
        <v>5</v>
      </c>
      <c r="P5" s="157"/>
      <c r="Q5" s="157"/>
      <c r="R5" s="157"/>
      <c r="S5" s="157"/>
      <c r="T5" s="157"/>
      <c r="U5" s="157"/>
      <c r="V5" s="146" t="s">
        <v>29</v>
      </c>
      <c r="W5" s="147"/>
      <c r="X5" s="147"/>
      <c r="Y5" s="147"/>
      <c r="Z5" s="147"/>
      <c r="AA5" s="147"/>
      <c r="AB5" s="148"/>
      <c r="AC5" s="139" t="s">
        <v>34</v>
      </c>
      <c r="AD5" s="139"/>
      <c r="AE5" s="139"/>
      <c r="AF5" s="140"/>
      <c r="AG5" s="3"/>
    </row>
    <row r="6" spans="2:40" ht="102" customHeight="1" x14ac:dyDescent="0.2">
      <c r="B6" s="130" t="s">
        <v>48</v>
      </c>
      <c r="C6" s="118" t="s">
        <v>1</v>
      </c>
      <c r="D6" s="119"/>
      <c r="E6" s="119"/>
      <c r="F6" s="119"/>
      <c r="G6" s="130" t="s">
        <v>3</v>
      </c>
      <c r="H6" s="125" t="s">
        <v>0</v>
      </c>
      <c r="I6" s="133" t="s">
        <v>6</v>
      </c>
      <c r="J6" s="128" t="s">
        <v>22</v>
      </c>
      <c r="K6" s="129"/>
      <c r="L6" s="129" t="s">
        <v>23</v>
      </c>
      <c r="M6" s="129"/>
      <c r="N6" s="149" t="s">
        <v>70</v>
      </c>
      <c r="O6" s="156" t="s">
        <v>44</v>
      </c>
      <c r="P6" s="129"/>
      <c r="Q6" s="129" t="s">
        <v>45</v>
      </c>
      <c r="R6" s="129"/>
      <c r="S6" s="135" t="s">
        <v>53</v>
      </c>
      <c r="T6" s="128"/>
      <c r="U6" s="149" t="s">
        <v>65</v>
      </c>
      <c r="V6" s="136" t="s">
        <v>2</v>
      </c>
      <c r="W6" s="137"/>
      <c r="X6" s="125" t="s">
        <v>64</v>
      </c>
      <c r="Y6" s="138" t="s">
        <v>72</v>
      </c>
      <c r="Z6" s="137"/>
      <c r="AA6" s="125" t="s">
        <v>73</v>
      </c>
      <c r="AB6" s="149" t="s">
        <v>68</v>
      </c>
      <c r="AC6" s="142" t="s">
        <v>66</v>
      </c>
      <c r="AD6" s="144" t="s">
        <v>46</v>
      </c>
      <c r="AE6" s="144" t="s">
        <v>69</v>
      </c>
      <c r="AF6" s="151" t="s">
        <v>67</v>
      </c>
      <c r="AG6" s="3"/>
    </row>
    <row r="7" spans="2:40" ht="106.5" customHeight="1" thickBot="1" x14ac:dyDescent="0.25">
      <c r="B7" s="131"/>
      <c r="C7" s="102" t="s">
        <v>47</v>
      </c>
      <c r="D7" s="103" t="s">
        <v>20</v>
      </c>
      <c r="E7" s="102" t="s">
        <v>60</v>
      </c>
      <c r="F7" s="104" t="s">
        <v>61</v>
      </c>
      <c r="G7" s="132"/>
      <c r="H7" s="126"/>
      <c r="I7" s="134"/>
      <c r="J7" s="110" t="s">
        <v>47</v>
      </c>
      <c r="K7" s="29" t="s">
        <v>20</v>
      </c>
      <c r="L7" s="29" t="s">
        <v>47</v>
      </c>
      <c r="M7" s="29" t="s">
        <v>20</v>
      </c>
      <c r="N7" s="150"/>
      <c r="O7" s="44" t="s">
        <v>47</v>
      </c>
      <c r="P7" s="30" t="s">
        <v>20</v>
      </c>
      <c r="Q7" s="29" t="s">
        <v>47</v>
      </c>
      <c r="R7" s="29" t="s">
        <v>20</v>
      </c>
      <c r="S7" s="29" t="s">
        <v>47</v>
      </c>
      <c r="T7" s="30" t="s">
        <v>20</v>
      </c>
      <c r="U7" s="150"/>
      <c r="V7" s="44" t="s">
        <v>47</v>
      </c>
      <c r="W7" s="30" t="s">
        <v>20</v>
      </c>
      <c r="X7" s="126"/>
      <c r="Y7" s="29" t="s">
        <v>47</v>
      </c>
      <c r="Z7" s="30" t="s">
        <v>20</v>
      </c>
      <c r="AA7" s="126"/>
      <c r="AB7" s="150"/>
      <c r="AC7" s="143"/>
      <c r="AD7" s="145"/>
      <c r="AE7" s="145"/>
      <c r="AF7" s="152"/>
      <c r="AG7" s="3"/>
    </row>
    <row r="8" spans="2:40" ht="19.5" customHeight="1" thickBot="1" x14ac:dyDescent="0.25">
      <c r="B8" s="34" t="s">
        <v>7</v>
      </c>
      <c r="C8" s="35" t="s">
        <v>8</v>
      </c>
      <c r="D8" s="35" t="s">
        <v>9</v>
      </c>
      <c r="E8" s="35" t="s">
        <v>10</v>
      </c>
      <c r="F8" s="105" t="s">
        <v>11</v>
      </c>
      <c r="G8" s="34" t="s">
        <v>12</v>
      </c>
      <c r="H8" s="35" t="s">
        <v>13</v>
      </c>
      <c r="I8" s="36" t="s">
        <v>14</v>
      </c>
      <c r="J8" s="111" t="s">
        <v>15</v>
      </c>
      <c r="K8" s="35" t="s">
        <v>16</v>
      </c>
      <c r="L8" s="35" t="s">
        <v>17</v>
      </c>
      <c r="M8" s="35" t="s">
        <v>24</v>
      </c>
      <c r="N8" s="36" t="s">
        <v>25</v>
      </c>
      <c r="O8" s="34" t="s">
        <v>26</v>
      </c>
      <c r="P8" s="35" t="s">
        <v>27</v>
      </c>
      <c r="Q8" s="35" t="s">
        <v>28</v>
      </c>
      <c r="R8" s="35" t="s">
        <v>30</v>
      </c>
      <c r="S8" s="35" t="s">
        <v>31</v>
      </c>
      <c r="T8" s="35" t="s">
        <v>32</v>
      </c>
      <c r="U8" s="36" t="s">
        <v>33</v>
      </c>
      <c r="V8" s="34" t="s">
        <v>35</v>
      </c>
      <c r="W8" s="35" t="s">
        <v>36</v>
      </c>
      <c r="X8" s="35" t="s">
        <v>37</v>
      </c>
      <c r="Y8" s="35" t="s">
        <v>38</v>
      </c>
      <c r="Z8" s="35" t="s">
        <v>39</v>
      </c>
      <c r="AA8" s="35" t="s">
        <v>54</v>
      </c>
      <c r="AB8" s="36" t="s">
        <v>55</v>
      </c>
      <c r="AC8" s="34" t="s">
        <v>58</v>
      </c>
      <c r="AD8" s="35" t="s">
        <v>59</v>
      </c>
      <c r="AE8" s="35" t="s">
        <v>62</v>
      </c>
      <c r="AF8" s="36" t="s">
        <v>63</v>
      </c>
      <c r="AG8" s="3"/>
    </row>
    <row r="9" spans="2:40" ht="30.75" customHeight="1" thickBot="1" x14ac:dyDescent="0.25">
      <c r="B9" s="74" t="s">
        <v>50</v>
      </c>
      <c r="C9" s="75">
        <v>2</v>
      </c>
      <c r="D9" s="75">
        <v>0</v>
      </c>
      <c r="E9" s="76">
        <v>1</v>
      </c>
      <c r="F9" s="106">
        <v>0</v>
      </c>
      <c r="G9" s="77" t="s">
        <v>4</v>
      </c>
      <c r="H9" s="75">
        <v>12</v>
      </c>
      <c r="I9" s="115" t="s">
        <v>40</v>
      </c>
      <c r="J9" s="112">
        <v>97270</v>
      </c>
      <c r="K9" s="78">
        <v>0</v>
      </c>
      <c r="L9" s="78">
        <v>0</v>
      </c>
      <c r="M9" s="78">
        <v>0</v>
      </c>
      <c r="N9" s="79">
        <f t="shared" ref="N9" si="0">+J9+K9+L9+M9</f>
        <v>97270</v>
      </c>
      <c r="O9" s="80"/>
      <c r="P9" s="81"/>
      <c r="Q9" s="81"/>
      <c r="R9" s="81"/>
      <c r="S9" s="82"/>
      <c r="T9" s="82"/>
      <c r="U9" s="83">
        <f t="shared" ref="U9" si="1">+ROUND((J9*O9/100+K9*P9/100+L9*Q9/100+M9*R9/100+C9*H9*S9+D9*H9*T9),2)</f>
        <v>0</v>
      </c>
      <c r="V9" s="84">
        <v>2.931</v>
      </c>
      <c r="W9" s="85">
        <v>3.5569999999999999</v>
      </c>
      <c r="X9" s="86">
        <f t="shared" ref="X9:X10" si="2">+ROUND((J9+L9)*V9/100+(K9+M9)*W9/100,2)</f>
        <v>2850.98</v>
      </c>
      <c r="Y9" s="87">
        <v>34.9</v>
      </c>
      <c r="Z9" s="87">
        <v>42.35</v>
      </c>
      <c r="AA9" s="88">
        <f t="shared" ref="AA9" si="3">+ROUND((C9*H9*Y9*E9)+(C9*H9*Z9*F9)+(D9*H9*Y9*E9)+(D9*H9*Z9*F9),2)</f>
        <v>837.6</v>
      </c>
      <c r="AB9" s="89">
        <f t="shared" ref="AB9:AB10" si="4">+X9+AA9</f>
        <v>3688.58</v>
      </c>
      <c r="AC9" s="90">
        <f t="shared" ref="AC9" si="5">+U9+AB9</f>
        <v>3688.58</v>
      </c>
      <c r="AD9" s="91">
        <v>0.23</v>
      </c>
      <c r="AE9" s="92">
        <f t="shared" ref="AE9" si="6">+ROUND(AC9*AD9,2)</f>
        <v>848.37</v>
      </c>
      <c r="AF9" s="93">
        <f t="shared" ref="AF9" si="7">+AE9+AC9</f>
        <v>4536.95</v>
      </c>
      <c r="AG9" s="3"/>
    </row>
    <row r="10" spans="2:40" ht="30.75" customHeight="1" thickBot="1" x14ac:dyDescent="0.25">
      <c r="B10" s="94" t="s">
        <v>18</v>
      </c>
      <c r="C10" s="75">
        <v>1</v>
      </c>
      <c r="D10" s="75">
        <v>0</v>
      </c>
      <c r="E10" s="95">
        <v>1</v>
      </c>
      <c r="F10" s="107">
        <v>0</v>
      </c>
      <c r="G10" s="96">
        <v>208</v>
      </c>
      <c r="H10" s="75">
        <v>12</v>
      </c>
      <c r="I10" s="115">
        <v>8784</v>
      </c>
      <c r="J10" s="112">
        <v>331490</v>
      </c>
      <c r="K10" s="78">
        <v>0</v>
      </c>
      <c r="L10" s="78">
        <v>0</v>
      </c>
      <c r="M10" s="78">
        <v>0</v>
      </c>
      <c r="N10" s="79">
        <f t="shared" ref="N10:N12" si="8">+J10+K10+L10+M10</f>
        <v>331490</v>
      </c>
      <c r="O10" s="80"/>
      <c r="P10" s="81"/>
      <c r="Q10" s="81"/>
      <c r="R10" s="81"/>
      <c r="S10" s="82"/>
      <c r="T10" s="82"/>
      <c r="U10" s="83">
        <f t="shared" ref="U10:U12" si="9">+ROUND((J10*O10/100+K10*P10/100+L10*Q10/100+M10*R10/100+C10*H10*S10+D10*H10*T10),2)</f>
        <v>0</v>
      </c>
      <c r="V10" s="84">
        <v>2.605</v>
      </c>
      <c r="W10" s="85">
        <v>3.161</v>
      </c>
      <c r="X10" s="86">
        <f t="shared" si="2"/>
        <v>8635.31</v>
      </c>
      <c r="Y10" s="97">
        <v>0.505</v>
      </c>
      <c r="Z10" s="97">
        <v>0.61299999999999999</v>
      </c>
      <c r="AA10" s="88">
        <f t="shared" ref="AA10:AA12" si="10">+ROUND(G10*I10*Y10/100*E10+G10*I10*Z10/100*F10,2)</f>
        <v>9226.7099999999991</v>
      </c>
      <c r="AB10" s="89">
        <f t="shared" si="4"/>
        <v>17862.019999999997</v>
      </c>
      <c r="AC10" s="90">
        <f t="shared" ref="AC10" si="11">+U10+AB10</f>
        <v>17862.019999999997</v>
      </c>
      <c r="AD10" s="91">
        <v>0.23</v>
      </c>
      <c r="AE10" s="92">
        <f t="shared" ref="AE10" si="12">+ROUND(AC10*AD10,2)</f>
        <v>4108.26</v>
      </c>
      <c r="AF10" s="93">
        <f t="shared" ref="AF10" si="13">+AE10+AC10</f>
        <v>21970.28</v>
      </c>
      <c r="AG10" s="3"/>
    </row>
    <row r="11" spans="2:40" ht="30.75" customHeight="1" x14ac:dyDescent="0.2">
      <c r="B11" s="98" t="s">
        <v>71</v>
      </c>
      <c r="C11" s="41">
        <v>1</v>
      </c>
      <c r="D11" s="41">
        <v>0</v>
      </c>
      <c r="E11" s="99">
        <v>1</v>
      </c>
      <c r="F11" s="108">
        <v>0</v>
      </c>
      <c r="G11" s="100">
        <v>823</v>
      </c>
      <c r="H11" s="41">
        <v>12</v>
      </c>
      <c r="I11" s="116">
        <v>8784</v>
      </c>
      <c r="J11" s="113">
        <v>845640</v>
      </c>
      <c r="K11" s="42">
        <v>0</v>
      </c>
      <c r="L11" s="42">
        <v>0</v>
      </c>
      <c r="M11" s="42">
        <v>0</v>
      </c>
      <c r="N11" s="64">
        <f t="shared" si="8"/>
        <v>845640</v>
      </c>
      <c r="O11" s="59"/>
      <c r="P11" s="60"/>
      <c r="Q11" s="60"/>
      <c r="R11" s="60"/>
      <c r="S11" s="71"/>
      <c r="T11" s="71"/>
      <c r="U11" s="63">
        <f t="shared" si="9"/>
        <v>0</v>
      </c>
      <c r="V11" s="69">
        <v>2.4540000000000002</v>
      </c>
      <c r="W11" s="38">
        <v>2.9780000000000002</v>
      </c>
      <c r="X11" s="31">
        <f t="shared" ref="X11:X12" si="14">+ROUND((J11+L11)*V11/100+(K11+M11)*W11/100,2)</f>
        <v>20752.009999999998</v>
      </c>
      <c r="Y11" s="101">
        <v>0.46400000000000002</v>
      </c>
      <c r="Z11" s="101">
        <v>0.56299999999999994</v>
      </c>
      <c r="AA11" s="32">
        <f t="shared" si="10"/>
        <v>33543.64</v>
      </c>
      <c r="AB11" s="33">
        <f t="shared" ref="AB11:AB12" si="15">+X11+AA11</f>
        <v>54295.649999999994</v>
      </c>
      <c r="AC11" s="49">
        <f t="shared" ref="AC11" si="16">+U11+AB11</f>
        <v>54295.649999999994</v>
      </c>
      <c r="AD11" s="50">
        <v>0.23</v>
      </c>
      <c r="AE11" s="51">
        <f t="shared" ref="AE11:AE12" si="17">+ROUND(AC11*AD11,2)</f>
        <v>12488</v>
      </c>
      <c r="AF11" s="52">
        <f t="shared" ref="AF11:AF12" si="18">+AE11+AC11</f>
        <v>66783.649999999994</v>
      </c>
      <c r="AG11" s="3"/>
    </row>
    <row r="12" spans="2:40" ht="30.75" customHeight="1" thickBot="1" x14ac:dyDescent="0.25">
      <c r="B12" s="73" t="s">
        <v>71</v>
      </c>
      <c r="C12" s="20">
        <v>1</v>
      </c>
      <c r="D12" s="20">
        <v>0</v>
      </c>
      <c r="E12" s="43">
        <v>0.1338</v>
      </c>
      <c r="F12" s="109">
        <f>100%-E12</f>
        <v>0.86619999999999997</v>
      </c>
      <c r="G12" s="66">
        <v>724</v>
      </c>
      <c r="H12" s="20">
        <v>12</v>
      </c>
      <c r="I12" s="117">
        <v>8784</v>
      </c>
      <c r="J12" s="114">
        <v>138294</v>
      </c>
      <c r="K12" s="37">
        <v>895296</v>
      </c>
      <c r="L12" s="37">
        <v>0</v>
      </c>
      <c r="M12" s="37">
        <v>0</v>
      </c>
      <c r="N12" s="68">
        <f t="shared" si="8"/>
        <v>1033590</v>
      </c>
      <c r="O12" s="61"/>
      <c r="P12" s="62"/>
      <c r="Q12" s="62"/>
      <c r="R12" s="62"/>
      <c r="S12" s="72"/>
      <c r="T12" s="72"/>
      <c r="U12" s="67">
        <f t="shared" si="9"/>
        <v>0</v>
      </c>
      <c r="V12" s="70">
        <v>2.4540000000000002</v>
      </c>
      <c r="W12" s="39">
        <v>2.9780000000000002</v>
      </c>
      <c r="X12" s="40">
        <f t="shared" si="14"/>
        <v>30055.65</v>
      </c>
      <c r="Y12" s="65">
        <v>0.46400000000000002</v>
      </c>
      <c r="Z12" s="65">
        <v>0.56299999999999994</v>
      </c>
      <c r="AA12" s="21">
        <f t="shared" si="10"/>
        <v>34962.230000000003</v>
      </c>
      <c r="AB12" s="22">
        <f t="shared" si="15"/>
        <v>65017.880000000005</v>
      </c>
      <c r="AC12" s="53">
        <f>+U12+AB12</f>
        <v>65017.880000000005</v>
      </c>
      <c r="AD12" s="54">
        <v>0.23</v>
      </c>
      <c r="AE12" s="55">
        <f t="shared" si="17"/>
        <v>14954.11</v>
      </c>
      <c r="AF12" s="56">
        <f t="shared" si="18"/>
        <v>79971.990000000005</v>
      </c>
      <c r="AG12" s="3"/>
    </row>
    <row r="13" spans="2:40" ht="39" customHeight="1" thickBot="1" x14ac:dyDescent="0.25">
      <c r="B13" s="14"/>
      <c r="C13" s="14"/>
      <c r="D13" s="14"/>
      <c r="E13" s="14"/>
      <c r="F13" s="14"/>
      <c r="G13" s="14"/>
      <c r="H13" s="14"/>
      <c r="I13" s="1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/>
      <c r="W13" s="16"/>
      <c r="X13" s="17"/>
      <c r="Y13" s="18"/>
      <c r="Z13" s="18"/>
      <c r="AA13" s="19"/>
      <c r="AB13" s="19"/>
      <c r="AC13" s="45">
        <f>SUM(AC9:AC12)</f>
        <v>140864.13</v>
      </c>
      <c r="AD13" s="46">
        <v>0.23</v>
      </c>
      <c r="AE13" s="47">
        <f>SUM(AE9:AE12)</f>
        <v>32398.74</v>
      </c>
      <c r="AF13" s="48">
        <f>SUM(AF9:AF12)</f>
        <v>173262.87</v>
      </c>
      <c r="AG13" s="3"/>
    </row>
    <row r="14" spans="2:40" ht="28.5" customHeight="1" x14ac:dyDescent="0.2">
      <c r="B14" s="127" t="s">
        <v>56</v>
      </c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0"/>
      <c r="W14" s="10"/>
      <c r="X14" s="57"/>
      <c r="Y14" s="7"/>
      <c r="Z14" s="7"/>
      <c r="AA14" s="8"/>
      <c r="AB14" s="8"/>
      <c r="AC14" s="8"/>
      <c r="AD14" s="9"/>
      <c r="AE14" s="9"/>
      <c r="AF14" s="26" t="s">
        <v>51</v>
      </c>
      <c r="AG14" s="3"/>
    </row>
    <row r="15" spans="2:40" ht="68.25" customHeight="1" x14ac:dyDescent="0.2">
      <c r="B15" s="127" t="s">
        <v>57</v>
      </c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0"/>
      <c r="W15" s="10"/>
      <c r="X15" s="10"/>
      <c r="Y15" s="120"/>
      <c r="Z15" s="121"/>
      <c r="AA15" s="122"/>
      <c r="AB15" s="6"/>
      <c r="AC15" s="6"/>
      <c r="AD15" s="9"/>
      <c r="AE15" s="9"/>
      <c r="AF15" s="9"/>
      <c r="AG15" s="3"/>
    </row>
    <row r="16" spans="2:40" ht="34.5" customHeight="1" x14ac:dyDescent="0.2"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123"/>
      <c r="Z16" s="124"/>
      <c r="AA16" s="124"/>
      <c r="AB16" s="25"/>
      <c r="AC16" s="25"/>
    </row>
    <row r="17" spans="2:27" ht="18" customHeight="1" x14ac:dyDescent="0.2">
      <c r="B17" s="27" t="s">
        <v>49</v>
      </c>
      <c r="J17" s="1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2"/>
      <c r="W17" s="2"/>
    </row>
    <row r="18" spans="2:27" ht="18" customHeight="1" x14ac:dyDescent="0.2">
      <c r="B18" s="28" t="s">
        <v>41</v>
      </c>
      <c r="J18" s="1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2"/>
      <c r="W18" s="2"/>
    </row>
    <row r="19" spans="2:27" ht="18" customHeight="1" x14ac:dyDescent="0.2">
      <c r="B19" s="28" t="s">
        <v>42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2"/>
      <c r="W19" s="2"/>
      <c r="AA19" s="58"/>
    </row>
    <row r="20" spans="2:27" ht="18" customHeight="1" x14ac:dyDescent="0.2">
      <c r="B20" s="28" t="s">
        <v>43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2"/>
      <c r="W20" s="2"/>
    </row>
    <row r="21" spans="2:27" ht="24.75" customHeight="1" x14ac:dyDescent="0.2">
      <c r="J21" s="1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2"/>
      <c r="W21" s="2"/>
    </row>
    <row r="22" spans="2:27" ht="24.75" customHeight="1" x14ac:dyDescent="0.2"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/>
      <c r="W22" s="2"/>
    </row>
    <row r="23" spans="2:27" ht="24.75" customHeight="1" x14ac:dyDescent="0.2"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2:27" ht="24.75" customHeight="1" x14ac:dyDescent="0.2"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2:27" ht="24.75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</sheetData>
  <mergeCells count="30">
    <mergeCell ref="AC5:AF5"/>
    <mergeCell ref="B3:AF3"/>
    <mergeCell ref="AC6:AC7"/>
    <mergeCell ref="AD6:AD7"/>
    <mergeCell ref="V5:AB5"/>
    <mergeCell ref="X6:X7"/>
    <mergeCell ref="AB6:AB7"/>
    <mergeCell ref="AE6:AE7"/>
    <mergeCell ref="AF6:AF7"/>
    <mergeCell ref="B5:N5"/>
    <mergeCell ref="O6:P6"/>
    <mergeCell ref="Q6:R6"/>
    <mergeCell ref="U6:U7"/>
    <mergeCell ref="O5:U5"/>
    <mergeCell ref="L6:M6"/>
    <mergeCell ref="N6:N7"/>
    <mergeCell ref="C6:F6"/>
    <mergeCell ref="Y15:AA15"/>
    <mergeCell ref="Y16:AA16"/>
    <mergeCell ref="AA6:AA7"/>
    <mergeCell ref="B15:U15"/>
    <mergeCell ref="J6:K6"/>
    <mergeCell ref="B6:B7"/>
    <mergeCell ref="G6:G7"/>
    <mergeCell ref="H6:H7"/>
    <mergeCell ref="I6:I7"/>
    <mergeCell ref="S6:T6"/>
    <mergeCell ref="B14:U14"/>
    <mergeCell ref="V6:W6"/>
    <mergeCell ref="Y6:Z6"/>
  </mergeCells>
  <pageMargins left="0.25" right="0.26" top="0.28999999999999998" bottom="0.22" header="0.19" footer="0.1400000000000000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2023-04-27T11:17:35Z</cp:lastPrinted>
  <dcterms:created xsi:type="dcterms:W3CDTF">2015-09-16T11:15:51Z</dcterms:created>
  <dcterms:modified xsi:type="dcterms:W3CDTF">2023-08-11T14:51:40Z</dcterms:modified>
</cp:coreProperties>
</file>