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45" windowWidth="20400" windowHeight="5205"/>
  </bookViews>
  <sheets>
    <sheet name="Formularz cenowy" sheetId="2" r:id="rId1"/>
  </sheets>
  <calcPr calcId="145621"/>
</workbook>
</file>

<file path=xl/calcChain.xml><?xml version="1.0" encoding="utf-8"?>
<calcChain xmlns="http://schemas.openxmlformats.org/spreadsheetml/2006/main">
  <c r="AA12" i="2" l="1"/>
  <c r="X12" i="2"/>
  <c r="U12" i="2"/>
  <c r="N12" i="2"/>
  <c r="AA11" i="2"/>
  <c r="X11" i="2"/>
  <c r="U11" i="2"/>
  <c r="N11" i="2"/>
  <c r="AA10" i="2"/>
  <c r="X10" i="2"/>
  <c r="U10" i="2"/>
  <c r="N10" i="2"/>
  <c r="AB12" i="2" l="1"/>
  <c r="AC12" i="2" s="1"/>
  <c r="AE12" i="2" s="1"/>
  <c r="AF12" i="2" s="1"/>
  <c r="AB11" i="2"/>
  <c r="AC11" i="2" s="1"/>
  <c r="AE11" i="2" s="1"/>
  <c r="AF11" i="2" s="1"/>
  <c r="AB10" i="2"/>
  <c r="AC10" i="2" s="1"/>
  <c r="AE10" i="2" s="1"/>
  <c r="AF10" i="2" s="1"/>
  <c r="X9" i="2"/>
  <c r="U9" i="2" l="1"/>
  <c r="AA9" i="2"/>
  <c r="AA14" i="2" l="1"/>
  <c r="AA13" i="2"/>
  <c r="U13" i="2"/>
  <c r="U14" i="2"/>
  <c r="N13" i="2"/>
  <c r="N14" i="2"/>
  <c r="N9" i="2"/>
  <c r="X13" i="2"/>
  <c r="X14" i="2"/>
  <c r="AB13" i="2" l="1"/>
  <c r="AB9" i="2"/>
  <c r="AC9" i="2" s="1"/>
  <c r="AE9" i="2" l="1"/>
  <c r="AF9" i="2" s="1"/>
  <c r="AB14" i="2"/>
  <c r="AC13" i="2" l="1"/>
  <c r="AC14" i="2"/>
  <c r="AE14" i="2" s="1"/>
  <c r="AF14" i="2" s="1"/>
  <c r="AE13" i="2" l="1"/>
  <c r="AF13" i="2" s="1"/>
  <c r="AC15" i="2"/>
  <c r="AF15" i="2"/>
  <c r="AE15" i="2" l="1"/>
</calcChain>
</file>

<file path=xl/sharedStrings.xml><?xml version="1.0" encoding="utf-8"?>
<sst xmlns="http://schemas.openxmlformats.org/spreadsheetml/2006/main" count="99" uniqueCount="76">
  <si>
    <t>Liczba miesięcy
[m-c]</t>
  </si>
  <si>
    <t>Liczba punktów poboru
[szt]</t>
  </si>
  <si>
    <t>Stawka opłaty zmiennej netto
[gr/kWh]</t>
  </si>
  <si>
    <t>Moc umowna 
[kWh/h]</t>
  </si>
  <si>
    <t xml:space="preserve"> ≤ 110</t>
  </si>
  <si>
    <t>SPRZEDAŻ PALIWA GAZOWEGO</t>
  </si>
  <si>
    <t>Liczba godzin 
w okresie obowiązywania umowy
[h]</t>
  </si>
  <si>
    <t xml:space="preserve"> -1-</t>
  </si>
  <si>
    <t xml:space="preserve"> -2-</t>
  </si>
  <si>
    <t xml:space="preserve"> -3-</t>
  </si>
  <si>
    <t xml:space="preserve"> -4-</t>
  </si>
  <si>
    <t xml:space="preserve"> -5-</t>
  </si>
  <si>
    <t xml:space="preserve"> -6-</t>
  </si>
  <si>
    <t xml:space="preserve"> -7-</t>
  </si>
  <si>
    <t xml:space="preserve"> -8-</t>
  </si>
  <si>
    <t xml:space="preserve"> -9-</t>
  </si>
  <si>
    <t xml:space="preserve"> -10-</t>
  </si>
  <si>
    <t xml:space="preserve"> -11-</t>
  </si>
  <si>
    <t>W-5.1_TA</t>
  </si>
  <si>
    <t>W-4_TA</t>
  </si>
  <si>
    <t>FORMULARZ CENOWY</t>
  </si>
  <si>
    <t>poza rozliczeniem taryfowym</t>
  </si>
  <si>
    <t>WYSZCZEGÓLNIENIE</t>
  </si>
  <si>
    <r>
      <t xml:space="preserve">Szacunkowe zapotrzebowanie
na paliwo gazowe
</t>
    </r>
    <r>
      <rPr>
        <b/>
        <sz val="10"/>
        <color theme="1"/>
        <rFont val="Cambria"/>
        <family val="1"/>
        <charset val="238"/>
        <scheme val="major"/>
      </rPr>
      <t xml:space="preserve">ZW </t>
    </r>
    <r>
      <rPr>
        <sz val="10"/>
        <color theme="1"/>
        <rFont val="Cambria"/>
        <family val="1"/>
        <charset val="238"/>
        <scheme val="major"/>
      </rPr>
      <t>- bez akcyzy, z zerową stawką akcyzy lub zwolnione od akcyzy
[kWh]</t>
    </r>
  </si>
  <si>
    <r>
      <t xml:space="preserve">Szacunkowe zapotrzebowanie
na paliwo gazowe
</t>
    </r>
    <r>
      <rPr>
        <b/>
        <sz val="10"/>
        <color theme="1"/>
        <rFont val="Cambria"/>
        <family val="1"/>
        <charset val="238"/>
        <scheme val="major"/>
      </rPr>
      <t xml:space="preserve">P </t>
    </r>
    <r>
      <rPr>
        <sz val="10"/>
        <color theme="1"/>
        <rFont val="Cambria"/>
        <family val="1"/>
        <charset val="238"/>
        <scheme val="major"/>
      </rPr>
      <t>- opodatkowane 
akcyzą 1,38 zł/GJ 
[kWh]</t>
    </r>
  </si>
  <si>
    <t xml:space="preserve"> -12-</t>
  </si>
  <si>
    <t xml:space="preserve"> -13-</t>
  </si>
  <si>
    <t xml:space="preserve"> -14-</t>
  </si>
  <si>
    <t xml:space="preserve"> -15-</t>
  </si>
  <si>
    <t xml:space="preserve"> -16-</t>
  </si>
  <si>
    <t>DYSTRYBUCJA PALIWA GAZOWEGO</t>
  </si>
  <si>
    <t xml:space="preserve"> -17-</t>
  </si>
  <si>
    <t xml:space="preserve"> -18-</t>
  </si>
  <si>
    <t xml:space="preserve"> -19-</t>
  </si>
  <si>
    <t xml:space="preserve"> -20-</t>
  </si>
  <si>
    <t>CENA OFERTY</t>
  </si>
  <si>
    <t xml:space="preserve"> -21-</t>
  </si>
  <si>
    <t xml:space="preserve"> -22-</t>
  </si>
  <si>
    <t xml:space="preserve"> -23-</t>
  </si>
  <si>
    <t xml:space="preserve"> -24-</t>
  </si>
  <si>
    <t xml:space="preserve"> -25-</t>
  </si>
  <si>
    <t>n.d</t>
  </si>
  <si>
    <t>a) odbiorców w gospodarstwach domowych w lokalach mieszkalnych lub na potrzeby wytwarzania ciepła zużywanego przez odbiorców w gospodarstwach domowych w lokalach mieszkalnych oraz na potrzeby części wspólnych budynków wielolokalowych,</t>
  </si>
  <si>
    <t>b) odbiorców, o których mowa w art. 62b ust. 1 pkt 2 lit. d ustawy, prowadzących działalność w lokalach odbiorcy, o którym mowa w art. 62b ust. 1 pkt 2 lit. b lub c Ustawy z dnia 26 stycznia  2022 r. o szczególnych rozwiązaniach służących ochronie odbiorców paliw gazowych w związku  z sytuacją na rynku gazu (Dz. U. z 2022 r., poz. 202),</t>
  </si>
  <si>
    <t xml:space="preserve">c) o których mowa w art. 62b ust. 1 pkt 2 lit. d Ustawy z dnia 26 stycznia  2022 r. o szczególnych rozwiązaniach służących ochronie odbiorców paliw gazowych w związku  z sytuacją na rynku gazu (Dz. U. z 2022 r., poz. 202). </t>
  </si>
  <si>
    <t>Cena jednostkowa sprzedaży paliwa gazowego
bez akcyzy, z zerową stawką akcyzy lub zwolnione od akcyzy
netto
 [gr/kWh]</t>
  </si>
  <si>
    <t>Cena jednostkowa sprzedaży paliwa gazowego
opodatkowanego akcyzą 1,38 zł/GJ
netto
[gr/kWh]</t>
  </si>
  <si>
    <t>Stawka podatku VAT
[%]</t>
  </si>
  <si>
    <r>
      <t xml:space="preserve">podlegające ochronie taryfowej </t>
    </r>
    <r>
      <rPr>
        <vertAlign val="superscript"/>
        <sz val="10"/>
        <color theme="1"/>
        <rFont val="Cambria"/>
        <family val="1"/>
        <charset val="238"/>
        <scheme val="major"/>
      </rPr>
      <t>1</t>
    </r>
  </si>
  <si>
    <t>Grupa taryfowa</t>
  </si>
  <si>
    <r>
      <rPr>
        <b/>
        <vertAlign val="superscript"/>
        <sz val="9"/>
        <color theme="1"/>
        <rFont val="Cambria"/>
        <family val="1"/>
        <charset val="238"/>
        <scheme val="major"/>
      </rPr>
      <t xml:space="preserve">1 </t>
    </r>
    <r>
      <rPr>
        <b/>
        <sz val="9"/>
        <color theme="1"/>
        <rFont val="Cambria"/>
        <family val="1"/>
        <charset val="238"/>
        <scheme val="major"/>
      </rPr>
      <t>Dotyczy podmiotów uprawnionych, które nabywają i pobierają paliwo gazowe,  zużywane na potrzeby:</t>
    </r>
  </si>
  <si>
    <t>W-1.1_TA</t>
  </si>
  <si>
    <t>W-2.1_TA</t>
  </si>
  <si>
    <t>W-3.6_TA</t>
  </si>
  <si>
    <t xml:space="preserve">Wartość brutto przenieść do pkt 1.4 Formularza oferty     </t>
  </si>
  <si>
    <t>Załacznik nr 1 do formularza oferty - formularz cenowy</t>
  </si>
  <si>
    <t>Stawka opłaty abonamentowej/handlowej
netto
[zł/m-c]</t>
  </si>
  <si>
    <t xml:space="preserve"> -26-</t>
  </si>
  <si>
    <t xml:space="preserve"> -27-</t>
  </si>
  <si>
    <t xml:space="preserve">1. Operatorem systemu dystrybucyjnego jest PSG Sp. z.o.o. z siedzibą w Tarnowie.
    Stawki opłat dystrybucyjnych nalezy podać zgodnie z Taryfą nr 11 OSD zatwierdzoną przez Prezesa Urzędu Regulacji Energetyki w dniu 17 grudnia 2022 r. decyzją nr DRG.DRG-2.4212.65.2022.KGa, zmienioną decyzją Prezesa Urzędu Regulacji Energetyki nr DRG.DRG-2.4212.88.2022.KGa z dnia 2 stycznia 2023 r. </t>
  </si>
  <si>
    <r>
      <t xml:space="preserve">2. Zamawiajacy w celu ułatwienia Wykonawcom obliczenia ceny oferty podał w poszczególnych komórkach stawki opłat za dystrybucję paliwa gazowego zgodnie z podaną taryfą OSD dla </t>
    </r>
    <r>
      <rPr>
        <b/>
        <sz val="10"/>
        <rFont val="Cambria"/>
        <family val="1"/>
        <charset val="238"/>
        <scheme val="major"/>
      </rPr>
      <t>obszaru taryfowego tarnowskiego</t>
    </r>
    <r>
      <rPr>
        <sz val="9"/>
        <rFont val="Cambria"/>
        <family val="1"/>
        <charset val="238"/>
        <scheme val="major"/>
      </rPr>
      <t xml:space="preserve">.
     Jeżeli po dniu wszczęcia postępowania przed dniem składania ofert taryfa OSD zostanie zmieniona, wówczas należy wprowadzić nowe obowiązujące stawki za dystrybucję paliwa gazowego.
  </t>
    </r>
    <r>
      <rPr>
        <b/>
        <sz val="9"/>
        <rFont val="Cambria"/>
        <family val="1"/>
        <charset val="238"/>
        <scheme val="major"/>
      </rPr>
      <t xml:space="preserve">
     Rozliczenia będą prowadzone zgodnie z aktualnie obowiązującą taryfą OSD na dzień wystawienia faktury.</t>
    </r>
  </si>
  <si>
    <t xml:space="preserve"> -28-</t>
  </si>
  <si>
    <t xml:space="preserve"> -29-</t>
  </si>
  <si>
    <r>
      <t xml:space="preserve">Udział procentowy
podlegające ochronie taryfowej </t>
    </r>
    <r>
      <rPr>
        <vertAlign val="superscript"/>
        <sz val="10"/>
        <color theme="1"/>
        <rFont val="Cambria"/>
        <family val="1"/>
        <charset val="238"/>
        <scheme val="major"/>
      </rPr>
      <t>1</t>
    </r>
  </si>
  <si>
    <t>Udział procentowy
poza rozliczeniem taryfowym</t>
  </si>
  <si>
    <t xml:space="preserve"> -30-</t>
  </si>
  <si>
    <t xml:space="preserve"> -31-</t>
  </si>
  <si>
    <t>Razem opłata zmienna netto
[zł]
[(kol.9+kol.11)xkol.21/100)
+(kol.10+kol.12)xkol.22/100]</t>
  </si>
  <si>
    <t>Stawka opłaty stałej netto
a) dla grup taryfowych:
W-1.1, W-2.1, W-3.6, W-4
[zł/m-c]
b) dla grup taryfowych:
W-5.1, W-6A.1
[gr/(kWh/h) za h]</t>
  </si>
  <si>
    <t>RAZEM SPRZEDAŻ
netto
[zł] 
[(kol.9xkol.14)/100 
+ (kol.10xkol.15)/100
+ (kol.11xkol.16)/100
+ (kol.12xkol.17)/100
+ (kol.2xkol.7xkol.18)
+ (kol.3xkol.7xkol.19)]</t>
  </si>
  <si>
    <t>Cena oferty netto
[zł] 
(kol. 20 + kol. 27)</t>
  </si>
  <si>
    <t>Cena oferty brutto [zł] 
(kol. 28 + kol. 30)</t>
  </si>
  <si>
    <t>RAZEM DYSTRYBUCJA
netto
[zł] 
(kol.23 + kol.26)</t>
  </si>
  <si>
    <t>Wartość podatku VAT 
[zł] 
(kol.28 x kol.29)</t>
  </si>
  <si>
    <t>Szacunkowe zapotrzebowanie 
na paliwo gazowe 
RAZEM
[kWh]
(kol.9+kol.10+kol.11+kol.12)</t>
  </si>
  <si>
    <t>Razem opłata stała netto
[zł]
a) dla grup taryfowych:
W-1.1, W-2.1, W-3.6, W-4
[(kol.2×kol.7×kol.24xkol.4)
+(kol.2×kol.7×kol.25xkol.5)
+(kol.3×kol.7×kol.24xkol.4)
+(kol.3×kol.7×kol.25xkol.5)]
b) dla grup taryfowych:
W-5.1, W-6A.1
[(kol.6×kol.8×kol.24xkol.4/100)
+(kol.6×kol.8×kol.25xkol.5/100)]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</si>
</sst>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64" formatCode="0.000"/>
    <numFmt numFmtId="165" formatCode="#,##0.000\ &quot;zł&quot;;[Red]\-#,##0.000\ &quot;zł&quot;"/>
    <numFmt numFmtId="166" formatCode="#,##0.00_ ;\-#,##0.00\ "/>
    <numFmt numFmtId="167" formatCode="#,##0.000"/>
  </numFmts>
  <fonts count="14" x14ac:knownFonts="1">
    <font>
      <sz val="11"/>
      <color theme="1"/>
      <name val="Arial"/>
      <family val="2"/>
      <charset val="238"/>
    </font>
    <font>
      <b/>
      <sz val="9"/>
      <name val="Cambria"/>
      <family val="1"/>
      <charset val="238"/>
      <scheme val="major"/>
    </font>
    <font>
      <sz val="9"/>
      <name val="Cambria"/>
      <family val="1"/>
      <charset val="238"/>
      <scheme val="major"/>
    </font>
    <font>
      <b/>
      <sz val="10"/>
      <color theme="1"/>
      <name val="Cambria"/>
      <family val="1"/>
      <charset val="238"/>
      <scheme val="major"/>
    </font>
    <font>
      <b/>
      <sz val="10"/>
      <name val="Cambria"/>
      <family val="1"/>
      <charset val="238"/>
      <scheme val="major"/>
    </font>
    <font>
      <sz val="9"/>
      <color theme="1"/>
      <name val="Cambria"/>
      <family val="1"/>
      <charset val="238"/>
      <scheme val="major"/>
    </font>
    <font>
      <b/>
      <sz val="9"/>
      <color theme="1"/>
      <name val="Cambria"/>
      <family val="1"/>
      <charset val="238"/>
      <scheme val="major"/>
    </font>
    <font>
      <sz val="11"/>
      <color theme="1"/>
      <name val="Arial"/>
      <family val="2"/>
      <charset val="238"/>
    </font>
    <font>
      <b/>
      <sz val="14"/>
      <color theme="1"/>
      <name val="Cambria"/>
      <family val="1"/>
      <charset val="238"/>
      <scheme val="major"/>
    </font>
    <font>
      <sz val="10"/>
      <name val="Cambria"/>
      <family val="1"/>
      <charset val="238"/>
      <scheme val="major"/>
    </font>
    <font>
      <sz val="10"/>
      <color theme="1"/>
      <name val="Cambria"/>
      <family val="1"/>
      <charset val="238"/>
      <scheme val="major"/>
    </font>
    <font>
      <b/>
      <sz val="12"/>
      <color theme="1"/>
      <name val="Cambria"/>
      <family val="1"/>
      <charset val="238"/>
      <scheme val="major"/>
    </font>
    <font>
      <vertAlign val="superscript"/>
      <sz val="10"/>
      <color theme="1"/>
      <name val="Cambria"/>
      <family val="1"/>
      <charset val="238"/>
      <scheme val="major"/>
    </font>
    <font>
      <b/>
      <vertAlign val="superscript"/>
      <sz val="9"/>
      <color theme="1"/>
      <name val="Cambria"/>
      <family val="1"/>
      <charset val="238"/>
      <scheme val="major"/>
    </font>
  </fonts>
  <fills count="10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rgb="FFC5FFD4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59999389629810485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43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9" fontId="7" fillId="0" borderId="0" applyFont="0" applyFill="0" applyBorder="0" applyAlignment="0" applyProtection="0"/>
  </cellStyleXfs>
  <cellXfs count="149">
    <xf numFmtId="0" fontId="0" fillId="0" borderId="0" xfId="0"/>
    <xf numFmtId="0" fontId="1" fillId="0" borderId="0" xfId="0" applyFont="1" applyFill="1" applyAlignment="1">
      <alignment vertical="top" wrapText="1"/>
    </xf>
    <xf numFmtId="0" fontId="5" fillId="0" borderId="0" xfId="0" applyFont="1" applyFill="1" applyAlignment="1">
      <alignment vertical="top" wrapText="1"/>
    </xf>
    <xf numFmtId="43" fontId="6" fillId="0" borderId="0" xfId="0" applyNumberFormat="1" applyFont="1" applyFill="1"/>
    <xf numFmtId="0" fontId="6" fillId="0" borderId="0" xfId="0" applyFont="1" applyFill="1"/>
    <xf numFmtId="3" fontId="1" fillId="0" borderId="0" xfId="0" applyNumberFormat="1" applyFont="1" applyFill="1" applyAlignment="1">
      <alignment vertical="top" wrapText="1"/>
    </xf>
    <xf numFmtId="43" fontId="6" fillId="0" borderId="0" xfId="1" applyFont="1" applyFill="1" applyBorder="1" applyAlignment="1">
      <alignment horizontal="center" vertical="center"/>
    </xf>
    <xf numFmtId="164" fontId="5" fillId="0" borderId="0" xfId="0" applyNumberFormat="1" applyFont="1" applyFill="1" applyBorder="1" applyAlignment="1">
      <alignment horizontal="center" vertical="center"/>
    </xf>
    <xf numFmtId="43" fontId="2" fillId="0" borderId="0" xfId="1" applyFont="1" applyFill="1" applyBorder="1" applyAlignment="1">
      <alignment horizontal="center" vertical="center"/>
    </xf>
    <xf numFmtId="0" fontId="6" fillId="0" borderId="0" xfId="0" applyFont="1" applyFill="1" applyBorder="1"/>
    <xf numFmtId="0" fontId="2" fillId="0" borderId="0" xfId="0" applyFont="1" applyFill="1" applyBorder="1" applyAlignment="1">
      <alignment vertical="top" wrapText="1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2" fontId="10" fillId="0" borderId="1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3" fontId="9" fillId="0" borderId="0" xfId="0" applyNumberFormat="1" applyFont="1" applyFill="1" applyBorder="1" applyAlignment="1">
      <alignment horizontal="center" vertical="center"/>
    </xf>
    <xf numFmtId="164" fontId="9" fillId="0" borderId="0" xfId="0" applyNumberFormat="1" applyFont="1" applyFill="1" applyBorder="1" applyAlignment="1">
      <alignment horizontal="center" vertical="center"/>
    </xf>
    <xf numFmtId="43" fontId="10" fillId="0" borderId="0" xfId="1" applyFont="1" applyFill="1" applyBorder="1" applyAlignment="1">
      <alignment horizontal="center" vertical="center"/>
    </xf>
    <xf numFmtId="164" fontId="10" fillId="0" borderId="0" xfId="0" applyNumberFormat="1" applyFont="1" applyFill="1" applyBorder="1" applyAlignment="1">
      <alignment horizontal="center" vertical="center"/>
    </xf>
    <xf numFmtId="43" fontId="9" fillId="0" borderId="0" xfId="1" applyFont="1" applyFill="1" applyBorder="1" applyAlignment="1">
      <alignment horizontal="center" vertical="center"/>
    </xf>
    <xf numFmtId="0" fontId="9" fillId="0" borderId="12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  <xf numFmtId="0" fontId="9" fillId="0" borderId="14" xfId="0" applyFont="1" applyFill="1" applyBorder="1" applyAlignment="1">
      <alignment horizontal="center" vertical="center"/>
    </xf>
    <xf numFmtId="0" fontId="9" fillId="0" borderId="1" xfId="0" applyNumberFormat="1" applyFont="1" applyFill="1" applyBorder="1" applyAlignment="1">
      <alignment horizontal="center" vertical="center"/>
    </xf>
    <xf numFmtId="166" fontId="9" fillId="0" borderId="1" xfId="1" applyNumberFormat="1" applyFont="1" applyFill="1" applyBorder="1" applyAlignment="1">
      <alignment horizontal="right" vertical="center"/>
    </xf>
    <xf numFmtId="43" fontId="9" fillId="0" borderId="9" xfId="1" applyFont="1" applyFill="1" applyBorder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6" fillId="0" borderId="0" xfId="0" applyFont="1" applyFill="1" applyAlignment="1"/>
    <xf numFmtId="4" fontId="4" fillId="0" borderId="0" xfId="1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right" vertical="center"/>
    </xf>
    <xf numFmtId="0" fontId="6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4" fontId="9" fillId="4" borderId="6" xfId="0" applyNumberFormat="1" applyFont="1" applyFill="1" applyBorder="1" applyAlignment="1">
      <alignment horizontal="right" vertical="center"/>
    </xf>
    <xf numFmtId="164" fontId="9" fillId="0" borderId="8" xfId="0" applyNumberFormat="1" applyFont="1" applyFill="1" applyBorder="1" applyAlignment="1">
      <alignment horizontal="center" vertical="center"/>
    </xf>
    <xf numFmtId="0" fontId="10" fillId="0" borderId="20" xfId="0" applyFont="1" applyFill="1" applyBorder="1" applyAlignment="1">
      <alignment horizontal="center" vertical="center" wrapText="1"/>
    </xf>
    <xf numFmtId="165" fontId="10" fillId="0" borderId="20" xfId="2" applyNumberFormat="1" applyFont="1" applyFill="1" applyBorder="1" applyAlignment="1">
      <alignment horizontal="center" vertical="center" wrapText="1"/>
    </xf>
    <xf numFmtId="4" fontId="9" fillId="4" borderId="2" xfId="0" applyNumberFormat="1" applyFont="1" applyFill="1" applyBorder="1" applyAlignment="1">
      <alignment horizontal="right" vertical="center"/>
    </xf>
    <xf numFmtId="164" fontId="9" fillId="0" borderId="11" xfId="0" applyNumberFormat="1" applyFont="1" applyFill="1" applyBorder="1" applyAlignment="1">
      <alignment horizontal="center" vertical="center"/>
    </xf>
    <xf numFmtId="43" fontId="10" fillId="0" borderId="2" xfId="1" applyFont="1" applyFill="1" applyBorder="1" applyAlignment="1">
      <alignment horizontal="right" vertical="center"/>
    </xf>
    <xf numFmtId="2" fontId="10" fillId="0" borderId="2" xfId="0" applyNumberFormat="1" applyFont="1" applyFill="1" applyBorder="1" applyAlignment="1">
      <alignment horizontal="center" vertical="center"/>
    </xf>
    <xf numFmtId="166" fontId="9" fillId="0" borderId="2" xfId="1" applyNumberFormat="1" applyFont="1" applyFill="1" applyBorder="1" applyAlignment="1">
      <alignment horizontal="right" vertical="center"/>
    </xf>
    <xf numFmtId="43" fontId="9" fillId="0" borderId="5" xfId="1" applyFont="1" applyFill="1" applyBorder="1" applyAlignment="1">
      <alignment horizontal="center" vertical="center"/>
    </xf>
    <xf numFmtId="0" fontId="9" fillId="0" borderId="23" xfId="0" applyFont="1" applyFill="1" applyBorder="1" applyAlignment="1">
      <alignment horizontal="center" vertical="center"/>
    </xf>
    <xf numFmtId="0" fontId="9" fillId="0" borderId="24" xfId="0" applyFont="1" applyFill="1" applyBorder="1" applyAlignment="1">
      <alignment horizontal="center" vertical="center"/>
    </xf>
    <xf numFmtId="0" fontId="9" fillId="0" borderId="25" xfId="0" applyFont="1" applyFill="1" applyBorder="1" applyAlignment="1">
      <alignment horizontal="center" vertical="center"/>
    </xf>
    <xf numFmtId="3" fontId="9" fillId="0" borderId="1" xfId="0" applyNumberFormat="1" applyFont="1" applyFill="1" applyBorder="1" applyAlignment="1">
      <alignment horizontal="right" vertical="center"/>
    </xf>
    <xf numFmtId="164" fontId="9" fillId="0" borderId="1" xfId="0" applyNumberFormat="1" applyFont="1" applyFill="1" applyBorder="1" applyAlignment="1">
      <alignment horizontal="center" vertical="center"/>
    </xf>
    <xf numFmtId="43" fontId="10" fillId="0" borderId="1" xfId="1" applyFont="1" applyFill="1" applyBorder="1" applyAlignment="1">
      <alignment horizontal="right" vertical="center"/>
    </xf>
    <xf numFmtId="164" fontId="9" fillId="0" borderId="2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10" fontId="9" fillId="0" borderId="1" xfId="0" applyNumberFormat="1" applyFont="1" applyFill="1" applyBorder="1" applyAlignment="1">
      <alignment horizontal="center" vertical="center"/>
    </xf>
    <xf numFmtId="0" fontId="9" fillId="0" borderId="2" xfId="0" applyNumberFormat="1" applyFont="1" applyFill="1" applyBorder="1" applyAlignment="1">
      <alignment horizontal="center" vertical="center"/>
    </xf>
    <xf numFmtId="10" fontId="9" fillId="0" borderId="2" xfId="0" applyNumberFormat="1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3" fontId="9" fillId="0" borderId="2" xfId="0" applyNumberFormat="1" applyFont="1" applyFill="1" applyBorder="1" applyAlignment="1">
      <alignment horizontal="right" vertical="center"/>
    </xf>
    <xf numFmtId="0" fontId="10" fillId="0" borderId="19" xfId="0" applyFont="1" applyFill="1" applyBorder="1" applyAlignment="1">
      <alignment horizontal="center" vertical="center" wrapText="1"/>
    </xf>
    <xf numFmtId="4" fontId="9" fillId="0" borderId="26" xfId="1" applyNumberFormat="1" applyFont="1" applyFill="1" applyBorder="1" applyAlignment="1">
      <alignment horizontal="right" vertical="center"/>
    </xf>
    <xf numFmtId="9" fontId="9" fillId="0" borderId="18" xfId="3" applyNumberFormat="1" applyFont="1" applyFill="1" applyBorder="1" applyAlignment="1">
      <alignment horizontal="right" vertical="center"/>
    </xf>
    <xf numFmtId="4" fontId="9" fillId="0" borderId="18" xfId="1" applyNumberFormat="1" applyFont="1" applyFill="1" applyBorder="1" applyAlignment="1">
      <alignment horizontal="right" vertical="center"/>
    </xf>
    <xf numFmtId="4" fontId="9" fillId="0" borderId="22" xfId="1" applyNumberFormat="1" applyFont="1" applyFill="1" applyBorder="1" applyAlignment="1">
      <alignment horizontal="right" vertical="center"/>
    </xf>
    <xf numFmtId="9" fontId="10" fillId="0" borderId="1" xfId="3" applyFont="1" applyFill="1" applyBorder="1" applyAlignment="1">
      <alignment horizontal="right" vertical="center"/>
    </xf>
    <xf numFmtId="4" fontId="10" fillId="0" borderId="1" xfId="0" applyNumberFormat="1" applyFont="1" applyFill="1" applyBorder="1" applyAlignment="1">
      <alignment horizontal="right" vertical="center"/>
    </xf>
    <xf numFmtId="4" fontId="9" fillId="0" borderId="11" xfId="1" applyNumberFormat="1" applyFont="1" applyFill="1" applyBorder="1" applyAlignment="1">
      <alignment horizontal="right" vertical="center"/>
    </xf>
    <xf numFmtId="9" fontId="10" fillId="0" borderId="2" xfId="3" applyFont="1" applyFill="1" applyBorder="1" applyAlignment="1">
      <alignment horizontal="right" vertical="center"/>
    </xf>
    <xf numFmtId="4" fontId="10" fillId="0" borderId="2" xfId="0" applyNumberFormat="1" applyFont="1" applyFill="1" applyBorder="1" applyAlignment="1">
      <alignment horizontal="right" vertical="center"/>
    </xf>
    <xf numFmtId="4" fontId="10" fillId="0" borderId="5" xfId="0" applyNumberFormat="1" applyFont="1" applyFill="1" applyBorder="1" applyAlignment="1">
      <alignment horizontal="right" vertical="center"/>
    </xf>
    <xf numFmtId="4" fontId="9" fillId="0" borderId="8" xfId="1" applyNumberFormat="1" applyFont="1" applyFill="1" applyBorder="1" applyAlignment="1">
      <alignment horizontal="right" vertical="center"/>
    </xf>
    <xf numFmtId="4" fontId="10" fillId="0" borderId="9" xfId="0" applyNumberFormat="1" applyFont="1" applyFill="1" applyBorder="1" applyAlignment="1">
      <alignment horizontal="right" vertical="center"/>
    </xf>
    <xf numFmtId="43" fontId="2" fillId="0" borderId="0" xfId="0" applyNumberFormat="1" applyFont="1" applyFill="1" applyBorder="1" applyAlignment="1">
      <alignment vertical="top" wrapText="1"/>
    </xf>
    <xf numFmtId="166" fontId="6" fillId="0" borderId="0" xfId="0" applyNumberFormat="1" applyFont="1" applyFill="1"/>
    <xf numFmtId="167" fontId="9" fillId="4" borderId="11" xfId="0" applyNumberFormat="1" applyFont="1" applyFill="1" applyBorder="1" applyAlignment="1">
      <alignment horizontal="right" vertical="center"/>
    </xf>
    <xf numFmtId="167" fontId="9" fillId="4" borderId="2" xfId="0" applyNumberFormat="1" applyFont="1" applyFill="1" applyBorder="1" applyAlignment="1">
      <alignment horizontal="right" vertical="center"/>
    </xf>
    <xf numFmtId="167" fontId="9" fillId="4" borderId="10" xfId="0" applyNumberFormat="1" applyFont="1" applyFill="1" applyBorder="1" applyAlignment="1">
      <alignment horizontal="right" vertical="center"/>
    </xf>
    <xf numFmtId="167" fontId="9" fillId="4" borderId="6" xfId="0" applyNumberFormat="1" applyFont="1" applyFill="1" applyBorder="1" applyAlignment="1">
      <alignment horizontal="right" vertical="center"/>
    </xf>
    <xf numFmtId="0" fontId="9" fillId="6" borderId="11" xfId="0" applyFont="1" applyFill="1" applyBorder="1" applyAlignment="1">
      <alignment horizontal="center" vertical="center"/>
    </xf>
    <xf numFmtId="0" fontId="9" fillId="7" borderId="11" xfId="0" applyFont="1" applyFill="1" applyBorder="1" applyAlignment="1">
      <alignment horizontal="center" vertical="center"/>
    </xf>
    <xf numFmtId="0" fontId="9" fillId="8" borderId="11" xfId="0" applyFont="1" applyFill="1" applyBorder="1" applyAlignment="1">
      <alignment horizontal="center" vertical="center"/>
    </xf>
    <xf numFmtId="0" fontId="9" fillId="8" borderId="8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 wrapText="1"/>
    </xf>
    <xf numFmtId="0" fontId="9" fillId="0" borderId="29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166" fontId="6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/>
    </xf>
    <xf numFmtId="166" fontId="1" fillId="0" borderId="0" xfId="0" applyNumberFormat="1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horizontal="right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2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top" wrapText="1"/>
    </xf>
    <xf numFmtId="0" fontId="10" fillId="0" borderId="2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 wrapText="1"/>
    </xf>
    <xf numFmtId="0" fontId="9" fillId="0" borderId="19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center" wrapText="1"/>
    </xf>
    <xf numFmtId="0" fontId="9" fillId="0" borderId="27" xfId="0" applyFont="1" applyFill="1" applyBorder="1" applyAlignment="1">
      <alignment horizontal="center" vertical="center" wrapText="1"/>
    </xf>
    <xf numFmtId="0" fontId="9" fillId="0" borderId="28" xfId="0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4" fillId="2" borderId="17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 wrapText="1"/>
    </xf>
    <xf numFmtId="0" fontId="10" fillId="0" borderId="2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4" fillId="4" borderId="15" xfId="0" applyFont="1" applyFill="1" applyBorder="1" applyAlignment="1">
      <alignment horizontal="center" vertical="center"/>
    </xf>
    <xf numFmtId="0" fontId="4" fillId="4" borderId="16" xfId="0" applyFont="1" applyFill="1" applyBorder="1" applyAlignment="1">
      <alignment horizontal="center" vertical="center"/>
    </xf>
    <xf numFmtId="0" fontId="4" fillId="4" borderId="17" xfId="0" applyFont="1" applyFill="1" applyBorder="1" applyAlignment="1">
      <alignment horizontal="center" vertical="center"/>
    </xf>
    <xf numFmtId="0" fontId="10" fillId="0" borderId="11" xfId="0" applyFont="1" applyFill="1" applyBorder="1" applyAlignment="1">
      <alignment horizontal="center" vertical="center" wrapText="1"/>
    </xf>
    <xf numFmtId="0" fontId="4" fillId="3" borderId="16" xfId="0" applyFont="1" applyFill="1" applyBorder="1" applyAlignment="1">
      <alignment horizontal="center" vertical="center"/>
    </xf>
    <xf numFmtId="0" fontId="9" fillId="5" borderId="12" xfId="0" applyFont="1" applyFill="1" applyBorder="1" applyAlignment="1">
      <alignment horizontal="center" vertical="center"/>
    </xf>
    <xf numFmtId="0" fontId="9" fillId="0" borderId="13" xfId="0" applyNumberFormat="1" applyFont="1" applyFill="1" applyBorder="1" applyAlignment="1">
      <alignment horizontal="center" vertical="center"/>
    </xf>
    <xf numFmtId="10" fontId="9" fillId="0" borderId="13" xfId="3" applyNumberFormat="1" applyFont="1" applyFill="1" applyBorder="1" applyAlignment="1">
      <alignment horizontal="center" vertical="center" wrapText="1"/>
    </xf>
    <xf numFmtId="3" fontId="9" fillId="0" borderId="13" xfId="0" applyNumberFormat="1" applyFont="1" applyFill="1" applyBorder="1" applyAlignment="1">
      <alignment horizontal="right" vertical="center"/>
    </xf>
    <xf numFmtId="167" fontId="9" fillId="4" borderId="12" xfId="0" applyNumberFormat="1" applyFont="1" applyFill="1" applyBorder="1" applyAlignment="1">
      <alignment horizontal="right" vertical="center"/>
    </xf>
    <xf numFmtId="167" fontId="9" fillId="4" borderId="13" xfId="0" applyNumberFormat="1" applyFont="1" applyFill="1" applyBorder="1" applyAlignment="1">
      <alignment horizontal="right" vertical="center"/>
    </xf>
    <xf numFmtId="4" fontId="9" fillId="4" borderId="13" xfId="0" applyNumberFormat="1" applyFont="1" applyFill="1" applyBorder="1" applyAlignment="1">
      <alignment horizontal="right" vertical="center"/>
    </xf>
    <xf numFmtId="164" fontId="9" fillId="0" borderId="12" xfId="0" applyNumberFormat="1" applyFont="1" applyFill="1" applyBorder="1" applyAlignment="1">
      <alignment horizontal="center" vertical="center"/>
    </xf>
    <xf numFmtId="164" fontId="9" fillId="0" borderId="13" xfId="0" applyNumberFormat="1" applyFont="1" applyFill="1" applyBorder="1" applyAlignment="1">
      <alignment horizontal="center" vertical="center"/>
    </xf>
    <xf numFmtId="43" fontId="10" fillId="0" borderId="13" xfId="1" applyFont="1" applyFill="1" applyBorder="1" applyAlignment="1">
      <alignment horizontal="right" vertical="center"/>
    </xf>
    <xf numFmtId="2" fontId="10" fillId="0" borderId="13" xfId="0" applyNumberFormat="1" applyFont="1" applyFill="1" applyBorder="1" applyAlignment="1">
      <alignment horizontal="center" vertical="center"/>
    </xf>
    <xf numFmtId="166" fontId="9" fillId="0" borderId="13" xfId="1" applyNumberFormat="1" applyFont="1" applyFill="1" applyBorder="1" applyAlignment="1">
      <alignment horizontal="right" vertical="center"/>
    </xf>
    <xf numFmtId="43" fontId="9" fillId="0" borderId="14" xfId="1" applyFont="1" applyFill="1" applyBorder="1" applyAlignment="1">
      <alignment horizontal="center" vertical="center"/>
    </xf>
    <xf numFmtId="4" fontId="9" fillId="0" borderId="12" xfId="1" applyNumberFormat="1" applyFont="1" applyFill="1" applyBorder="1" applyAlignment="1">
      <alignment horizontal="right" vertical="center"/>
    </xf>
    <xf numFmtId="9" fontId="10" fillId="0" borderId="13" xfId="3" applyFont="1" applyFill="1" applyBorder="1" applyAlignment="1">
      <alignment horizontal="right" vertical="center"/>
    </xf>
    <xf numFmtId="4" fontId="10" fillId="0" borderId="13" xfId="0" applyNumberFormat="1" applyFont="1" applyFill="1" applyBorder="1" applyAlignment="1">
      <alignment horizontal="right" vertical="center"/>
    </xf>
    <xf numFmtId="4" fontId="10" fillId="0" borderId="14" xfId="0" applyNumberFormat="1" applyFont="1" applyFill="1" applyBorder="1" applyAlignment="1">
      <alignment horizontal="right" vertical="center"/>
    </xf>
    <xf numFmtId="0" fontId="9" fillId="9" borderId="12" xfId="0" applyFont="1" applyFill="1" applyBorder="1" applyAlignment="1">
      <alignment horizontal="center" vertical="center"/>
    </xf>
    <xf numFmtId="164" fontId="10" fillId="0" borderId="13" xfId="0" applyNumberFormat="1" applyFont="1" applyFill="1" applyBorder="1" applyAlignment="1">
      <alignment horizontal="center" vertical="center"/>
    </xf>
    <xf numFmtId="4" fontId="9" fillId="0" borderId="30" xfId="0" applyNumberFormat="1" applyFont="1" applyFill="1" applyBorder="1" applyAlignment="1">
      <alignment horizontal="right" vertical="center"/>
    </xf>
    <xf numFmtId="4" fontId="9" fillId="0" borderId="31" xfId="0" applyNumberFormat="1" applyFont="1" applyFill="1" applyBorder="1" applyAlignment="1">
      <alignment horizontal="right" vertical="center"/>
    </xf>
    <xf numFmtId="4" fontId="9" fillId="4" borderId="5" xfId="0" applyNumberFormat="1" applyFont="1" applyFill="1" applyBorder="1" applyAlignment="1">
      <alignment horizontal="right" vertical="center"/>
    </xf>
    <xf numFmtId="4" fontId="9" fillId="4" borderId="7" xfId="0" applyNumberFormat="1" applyFont="1" applyFill="1" applyBorder="1" applyAlignment="1">
      <alignment horizontal="right" vertical="center"/>
    </xf>
    <xf numFmtId="3" fontId="9" fillId="0" borderId="4" xfId="0" applyNumberFormat="1" applyFont="1" applyFill="1" applyBorder="1" applyAlignment="1">
      <alignment horizontal="right" vertical="center"/>
    </xf>
    <xf numFmtId="3" fontId="9" fillId="0" borderId="32" xfId="0" applyNumberFormat="1" applyFont="1" applyFill="1" applyBorder="1" applyAlignment="1">
      <alignment horizontal="right" vertical="center"/>
    </xf>
    <xf numFmtId="3" fontId="9" fillId="0" borderId="33" xfId="0" applyNumberFormat="1" applyFont="1" applyFill="1" applyBorder="1" applyAlignment="1">
      <alignment horizontal="right" vertical="center"/>
    </xf>
    <xf numFmtId="4" fontId="9" fillId="0" borderId="34" xfId="0" applyNumberFormat="1" applyFont="1" applyFill="1" applyBorder="1" applyAlignment="1">
      <alignment horizontal="right" vertical="center"/>
    </xf>
    <xf numFmtId="4" fontId="9" fillId="4" borderId="14" xfId="0" applyNumberFormat="1" applyFont="1" applyFill="1" applyBorder="1" applyAlignment="1">
      <alignment horizontal="right" vertical="center"/>
    </xf>
    <xf numFmtId="167" fontId="9" fillId="4" borderId="26" xfId="0" applyNumberFormat="1" applyFont="1" applyFill="1" applyBorder="1" applyAlignment="1">
      <alignment horizontal="right" vertical="center"/>
    </xf>
    <xf numFmtId="167" fontId="9" fillId="4" borderId="18" xfId="0" applyNumberFormat="1" applyFont="1" applyFill="1" applyBorder="1" applyAlignment="1">
      <alignment horizontal="right" vertical="center"/>
    </xf>
    <xf numFmtId="4" fontId="9" fillId="4" borderId="18" xfId="0" applyNumberFormat="1" applyFont="1" applyFill="1" applyBorder="1" applyAlignment="1">
      <alignment horizontal="right" vertical="center"/>
    </xf>
    <xf numFmtId="4" fontId="9" fillId="4" borderId="22" xfId="0" applyNumberFormat="1" applyFont="1" applyFill="1" applyBorder="1" applyAlignment="1">
      <alignment horizontal="right" vertical="center"/>
    </xf>
  </cellXfs>
  <cellStyles count="4">
    <cellStyle name="Dziesiętny" xfId="1" builtinId="3"/>
    <cellStyle name="Normalny" xfId="0" builtinId="0"/>
    <cellStyle name="Procentowy" xfId="3" builtinId="5"/>
    <cellStyle name="Walutowy" xfId="2" builtinId="4"/>
  </cellStyles>
  <dxfs count="0"/>
  <tableStyles count="0" defaultTableStyle="TableStyleMedium2" defaultPivotStyle="PivotStyleLight16"/>
  <colors>
    <mruColors>
      <color rgb="FFC5FFD4"/>
      <color rgb="FF00CC66"/>
      <color rgb="FF00EA75"/>
      <color rgb="FF00FF00"/>
      <color rgb="FF99FF66"/>
      <color rgb="FF43BC00"/>
      <color rgb="FFECFAF4"/>
      <color rgb="FFD0F4E4"/>
      <color rgb="FFB0ECD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N27"/>
  <sheetViews>
    <sheetView showGridLines="0" tabSelected="1" zoomScale="55" zoomScaleNormal="55" zoomScaleSheetLayoutView="55" zoomScalePageLayoutView="70" workbookViewId="0">
      <selection activeCell="B17" sqref="B17:U17"/>
    </sheetView>
  </sheetViews>
  <sheetFormatPr defaultRowHeight="24.95" customHeight="1" x14ac:dyDescent="0.2"/>
  <cols>
    <col min="1" max="1" width="3.875" style="4" customWidth="1"/>
    <col min="2" max="2" width="21.5" style="4" customWidth="1"/>
    <col min="3" max="3" width="9.625" style="4" customWidth="1"/>
    <col min="4" max="6" width="10.125" style="4" customWidth="1"/>
    <col min="7" max="9" width="8.375" style="4" customWidth="1"/>
    <col min="10" max="13" width="10.875" style="4" customWidth="1"/>
    <col min="14" max="14" width="23.125" style="4" customWidth="1"/>
    <col min="15" max="20" width="11" style="4" customWidth="1"/>
    <col min="21" max="21" width="17.75" style="4" customWidth="1"/>
    <col min="22" max="23" width="10.625" style="4" customWidth="1"/>
    <col min="24" max="24" width="22.5" style="4" customWidth="1"/>
    <col min="25" max="26" width="10.625" style="4" customWidth="1"/>
    <col min="27" max="27" width="25.375" style="4" customWidth="1"/>
    <col min="28" max="28" width="17.375" style="4" customWidth="1"/>
    <col min="29" max="29" width="14.375" style="4" customWidth="1"/>
    <col min="30" max="30" width="10.5" style="4" customWidth="1"/>
    <col min="31" max="31" width="13.25" style="4" customWidth="1"/>
    <col min="32" max="32" width="14.625" style="4" customWidth="1"/>
    <col min="33" max="33" width="13.625" style="4" customWidth="1"/>
    <col min="34" max="35" width="9.875" style="4" bestFit="1" customWidth="1"/>
    <col min="36" max="16384" width="9" style="4"/>
  </cols>
  <sheetData>
    <row r="1" spans="2:40" ht="6.75" customHeight="1" x14ac:dyDescent="0.2"/>
    <row r="2" spans="2:40" ht="39" customHeight="1" x14ac:dyDescent="0.2">
      <c r="AA2" s="11"/>
      <c r="AB2" s="12"/>
      <c r="AC2" s="12"/>
      <c r="AF2" s="27" t="s">
        <v>55</v>
      </c>
      <c r="AG2" s="9"/>
      <c r="AH2" s="9"/>
      <c r="AI2" s="9"/>
      <c r="AJ2" s="9"/>
      <c r="AK2" s="9"/>
      <c r="AL2" s="9"/>
      <c r="AM2" s="9"/>
      <c r="AN2" s="9"/>
    </row>
    <row r="3" spans="2:40" ht="57.75" customHeight="1" x14ac:dyDescent="0.2">
      <c r="B3" s="100" t="s">
        <v>20</v>
      </c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00"/>
      <c r="N3" s="100"/>
      <c r="O3" s="100"/>
      <c r="P3" s="100"/>
      <c r="Q3" s="100"/>
      <c r="R3" s="100"/>
      <c r="S3" s="100"/>
      <c r="T3" s="100"/>
      <c r="U3" s="100"/>
      <c r="V3" s="100"/>
      <c r="W3" s="100"/>
      <c r="X3" s="100"/>
      <c r="Y3" s="100"/>
      <c r="Z3" s="100"/>
      <c r="AA3" s="100"/>
      <c r="AB3" s="100"/>
      <c r="AC3" s="100"/>
      <c r="AD3" s="100"/>
      <c r="AE3" s="100"/>
      <c r="AF3" s="100"/>
      <c r="AG3" s="9"/>
      <c r="AH3" s="9"/>
      <c r="AI3" s="9"/>
      <c r="AJ3" s="9"/>
      <c r="AK3" s="9"/>
      <c r="AL3" s="9"/>
      <c r="AM3" s="9"/>
      <c r="AN3" s="9"/>
    </row>
    <row r="4" spans="2:40" ht="10.5" customHeight="1" thickBot="1" x14ac:dyDescent="0.25"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  <c r="AG4" s="9"/>
      <c r="AH4" s="9"/>
      <c r="AI4" s="9"/>
      <c r="AJ4" s="9"/>
      <c r="AK4" s="9"/>
      <c r="AL4" s="9"/>
      <c r="AM4" s="9"/>
      <c r="AN4" s="9"/>
    </row>
    <row r="5" spans="2:40" ht="38.25" customHeight="1" thickBot="1" x14ac:dyDescent="0.25">
      <c r="B5" s="112" t="s">
        <v>22</v>
      </c>
      <c r="C5" s="113"/>
      <c r="D5" s="113"/>
      <c r="E5" s="113"/>
      <c r="F5" s="113"/>
      <c r="G5" s="113"/>
      <c r="H5" s="113"/>
      <c r="I5" s="113"/>
      <c r="J5" s="113"/>
      <c r="K5" s="113"/>
      <c r="L5" s="113"/>
      <c r="M5" s="113"/>
      <c r="N5" s="114"/>
      <c r="O5" s="116" t="s">
        <v>5</v>
      </c>
      <c r="P5" s="116"/>
      <c r="Q5" s="116"/>
      <c r="R5" s="116"/>
      <c r="S5" s="116"/>
      <c r="T5" s="116"/>
      <c r="U5" s="116"/>
      <c r="V5" s="105" t="s">
        <v>30</v>
      </c>
      <c r="W5" s="106"/>
      <c r="X5" s="106"/>
      <c r="Y5" s="106"/>
      <c r="Z5" s="106"/>
      <c r="AA5" s="106"/>
      <c r="AB5" s="107"/>
      <c r="AC5" s="98" t="s">
        <v>35</v>
      </c>
      <c r="AD5" s="98"/>
      <c r="AE5" s="98"/>
      <c r="AF5" s="99"/>
      <c r="AG5" s="3"/>
    </row>
    <row r="6" spans="2:40" ht="102" customHeight="1" x14ac:dyDescent="0.2">
      <c r="B6" s="91" t="s">
        <v>49</v>
      </c>
      <c r="C6" s="79" t="s">
        <v>1</v>
      </c>
      <c r="D6" s="80"/>
      <c r="E6" s="80"/>
      <c r="F6" s="81"/>
      <c r="G6" s="87" t="s">
        <v>3</v>
      </c>
      <c r="H6" s="87" t="s">
        <v>0</v>
      </c>
      <c r="I6" s="87" t="s">
        <v>6</v>
      </c>
      <c r="J6" s="90" t="s">
        <v>23</v>
      </c>
      <c r="K6" s="90"/>
      <c r="L6" s="90" t="s">
        <v>24</v>
      </c>
      <c r="M6" s="90"/>
      <c r="N6" s="108" t="s">
        <v>74</v>
      </c>
      <c r="O6" s="115" t="s">
        <v>45</v>
      </c>
      <c r="P6" s="90"/>
      <c r="Q6" s="90" t="s">
        <v>46</v>
      </c>
      <c r="R6" s="90"/>
      <c r="S6" s="93" t="s">
        <v>56</v>
      </c>
      <c r="T6" s="94"/>
      <c r="U6" s="108" t="s">
        <v>69</v>
      </c>
      <c r="V6" s="95" t="s">
        <v>2</v>
      </c>
      <c r="W6" s="96"/>
      <c r="X6" s="87" t="s">
        <v>67</v>
      </c>
      <c r="Y6" s="97" t="s">
        <v>68</v>
      </c>
      <c r="Z6" s="96"/>
      <c r="AA6" s="87" t="s">
        <v>75</v>
      </c>
      <c r="AB6" s="108" t="s">
        <v>72</v>
      </c>
      <c r="AC6" s="101" t="s">
        <v>70</v>
      </c>
      <c r="AD6" s="103" t="s">
        <v>47</v>
      </c>
      <c r="AE6" s="103" t="s">
        <v>73</v>
      </c>
      <c r="AF6" s="110" t="s">
        <v>71</v>
      </c>
      <c r="AG6" s="3"/>
    </row>
    <row r="7" spans="2:40" ht="106.5" customHeight="1" thickBot="1" x14ac:dyDescent="0.25">
      <c r="B7" s="92"/>
      <c r="C7" s="35" t="s">
        <v>48</v>
      </c>
      <c r="D7" s="36" t="s">
        <v>21</v>
      </c>
      <c r="E7" s="35" t="s">
        <v>63</v>
      </c>
      <c r="F7" s="36" t="s">
        <v>64</v>
      </c>
      <c r="G7" s="88"/>
      <c r="H7" s="88"/>
      <c r="I7" s="88"/>
      <c r="J7" s="35" t="s">
        <v>48</v>
      </c>
      <c r="K7" s="35" t="s">
        <v>21</v>
      </c>
      <c r="L7" s="35" t="s">
        <v>48</v>
      </c>
      <c r="M7" s="35" t="s">
        <v>21</v>
      </c>
      <c r="N7" s="109"/>
      <c r="O7" s="56" t="s">
        <v>48</v>
      </c>
      <c r="P7" s="36" t="s">
        <v>21</v>
      </c>
      <c r="Q7" s="35" t="s">
        <v>48</v>
      </c>
      <c r="R7" s="35" t="s">
        <v>21</v>
      </c>
      <c r="S7" s="35" t="s">
        <v>48</v>
      </c>
      <c r="T7" s="36" t="s">
        <v>21</v>
      </c>
      <c r="U7" s="109"/>
      <c r="V7" s="56" t="s">
        <v>48</v>
      </c>
      <c r="W7" s="36" t="s">
        <v>21</v>
      </c>
      <c r="X7" s="88"/>
      <c r="Y7" s="35" t="s">
        <v>48</v>
      </c>
      <c r="Z7" s="36" t="s">
        <v>21</v>
      </c>
      <c r="AA7" s="88"/>
      <c r="AB7" s="109"/>
      <c r="AC7" s="102"/>
      <c r="AD7" s="104"/>
      <c r="AE7" s="104"/>
      <c r="AF7" s="111"/>
      <c r="AG7" s="3"/>
    </row>
    <row r="8" spans="2:40" ht="19.5" customHeight="1" thickBot="1" x14ac:dyDescent="0.25">
      <c r="B8" s="21" t="s">
        <v>7</v>
      </c>
      <c r="C8" s="22" t="s">
        <v>8</v>
      </c>
      <c r="D8" s="22" t="s">
        <v>9</v>
      </c>
      <c r="E8" s="22" t="s">
        <v>10</v>
      </c>
      <c r="F8" s="22" t="s">
        <v>11</v>
      </c>
      <c r="G8" s="22" t="s">
        <v>12</v>
      </c>
      <c r="H8" s="22" t="s">
        <v>13</v>
      </c>
      <c r="I8" s="22" t="s">
        <v>14</v>
      </c>
      <c r="J8" s="22" t="s">
        <v>15</v>
      </c>
      <c r="K8" s="22" t="s">
        <v>16</v>
      </c>
      <c r="L8" s="22" t="s">
        <v>17</v>
      </c>
      <c r="M8" s="22" t="s">
        <v>25</v>
      </c>
      <c r="N8" s="23" t="s">
        <v>26</v>
      </c>
      <c r="O8" s="43" t="s">
        <v>27</v>
      </c>
      <c r="P8" s="44" t="s">
        <v>28</v>
      </c>
      <c r="Q8" s="44" t="s">
        <v>29</v>
      </c>
      <c r="R8" s="44" t="s">
        <v>31</v>
      </c>
      <c r="S8" s="44" t="s">
        <v>32</v>
      </c>
      <c r="T8" s="44" t="s">
        <v>33</v>
      </c>
      <c r="U8" s="23" t="s">
        <v>34</v>
      </c>
      <c r="V8" s="43" t="s">
        <v>36</v>
      </c>
      <c r="W8" s="44" t="s">
        <v>37</v>
      </c>
      <c r="X8" s="44" t="s">
        <v>38</v>
      </c>
      <c r="Y8" s="44" t="s">
        <v>39</v>
      </c>
      <c r="Z8" s="44" t="s">
        <v>40</v>
      </c>
      <c r="AA8" s="44" t="s">
        <v>57</v>
      </c>
      <c r="AB8" s="45" t="s">
        <v>58</v>
      </c>
      <c r="AC8" s="21" t="s">
        <v>61</v>
      </c>
      <c r="AD8" s="22" t="s">
        <v>62</v>
      </c>
      <c r="AE8" s="22" t="s">
        <v>65</v>
      </c>
      <c r="AF8" s="23" t="s">
        <v>66</v>
      </c>
      <c r="AG8" s="3"/>
    </row>
    <row r="9" spans="2:40" ht="30.75" customHeight="1" x14ac:dyDescent="0.2">
      <c r="B9" s="77" t="s">
        <v>51</v>
      </c>
      <c r="C9" s="52">
        <v>2</v>
      </c>
      <c r="D9" s="52">
        <v>0</v>
      </c>
      <c r="E9" s="53">
        <v>1</v>
      </c>
      <c r="F9" s="53">
        <v>0</v>
      </c>
      <c r="G9" s="54" t="s">
        <v>4</v>
      </c>
      <c r="H9" s="52">
        <v>12</v>
      </c>
      <c r="I9" s="52" t="s">
        <v>41</v>
      </c>
      <c r="J9" s="55">
        <v>1800</v>
      </c>
      <c r="K9" s="55">
        <v>0</v>
      </c>
      <c r="L9" s="55">
        <v>0</v>
      </c>
      <c r="M9" s="55">
        <v>0</v>
      </c>
      <c r="N9" s="140">
        <f>+J9+K9+L9+M9</f>
        <v>1800</v>
      </c>
      <c r="O9" s="71"/>
      <c r="P9" s="72"/>
      <c r="Q9" s="72"/>
      <c r="R9" s="72"/>
      <c r="S9" s="37"/>
      <c r="T9" s="138"/>
      <c r="U9" s="136">
        <f>+ROUND((J9*O9/100+K9*P9/100+L9*Q9/100+M9*R9/100+C9*H9*S9+D9*H9*T9),2)</f>
        <v>0</v>
      </c>
      <c r="V9" s="38">
        <v>5.3760000000000003</v>
      </c>
      <c r="W9" s="49">
        <v>6.524</v>
      </c>
      <c r="X9" s="39">
        <f>+ROUND((J9+L9)*V9/100+(K9+M9)*W9/100,2)</f>
        <v>96.77</v>
      </c>
      <c r="Y9" s="40">
        <v>3.55</v>
      </c>
      <c r="Z9" s="40">
        <v>4.3099999999999996</v>
      </c>
      <c r="AA9" s="41">
        <f>+ROUND((C9*H9*Y9*E9)+(C9*H9*Z9*F9)+(D9*H9*Y9*E9)+(D9*H9*Z9*F9),2)</f>
        <v>85.2</v>
      </c>
      <c r="AB9" s="42">
        <f t="shared" ref="AB9:AB10" si="0">+X9+AA9</f>
        <v>181.97</v>
      </c>
      <c r="AC9" s="63">
        <f t="shared" ref="AC9" si="1">+U9+AB9</f>
        <v>181.97</v>
      </c>
      <c r="AD9" s="64">
        <v>0.23</v>
      </c>
      <c r="AE9" s="65">
        <f t="shared" ref="AE9:AE10" si="2">+ROUND(AC9*AD9,2)</f>
        <v>41.85</v>
      </c>
      <c r="AF9" s="66">
        <f t="shared" ref="AF9:AF10" si="3">+AE9+AC9</f>
        <v>223.82</v>
      </c>
      <c r="AG9" s="3"/>
    </row>
    <row r="10" spans="2:40" ht="30.75" customHeight="1" thickBot="1" x14ac:dyDescent="0.25">
      <c r="B10" s="78" t="s">
        <v>51</v>
      </c>
      <c r="C10" s="24">
        <v>0</v>
      </c>
      <c r="D10" s="24">
        <v>1</v>
      </c>
      <c r="E10" s="51">
        <v>0</v>
      </c>
      <c r="F10" s="51">
        <v>1</v>
      </c>
      <c r="G10" s="50" t="s">
        <v>4</v>
      </c>
      <c r="H10" s="24">
        <v>12</v>
      </c>
      <c r="I10" s="24" t="s">
        <v>41</v>
      </c>
      <c r="J10" s="46">
        <v>0</v>
      </c>
      <c r="K10" s="46">
        <v>120</v>
      </c>
      <c r="L10" s="46">
        <v>0</v>
      </c>
      <c r="M10" s="46">
        <v>0</v>
      </c>
      <c r="N10" s="141">
        <f t="shared" ref="N10" si="4">+J10+K10+L10+M10</f>
        <v>120</v>
      </c>
      <c r="O10" s="73"/>
      <c r="P10" s="74"/>
      <c r="Q10" s="74"/>
      <c r="R10" s="74"/>
      <c r="S10" s="33"/>
      <c r="T10" s="139"/>
      <c r="U10" s="137">
        <f t="shared" ref="U10" si="5">+ROUND((J10*O10/100+K10*P10/100+L10*Q10/100+M10*R10/100+C10*H10*S10+D10*H10*T10),2)</f>
        <v>0</v>
      </c>
      <c r="V10" s="34">
        <v>5.3760000000000003</v>
      </c>
      <c r="W10" s="47">
        <v>6.524</v>
      </c>
      <c r="X10" s="48">
        <f t="shared" ref="X10" si="6">+ROUND((J10+L10)*V10/100+(K10+M10)*W10/100,2)</f>
        <v>7.83</v>
      </c>
      <c r="Y10" s="14">
        <v>3.55</v>
      </c>
      <c r="Z10" s="14">
        <v>4.3099999999999996</v>
      </c>
      <c r="AA10" s="25">
        <f t="shared" ref="AA10" si="7">+ROUND((C10*H10*Y10*E10)+(C10*H10*Z10*F10)+(D10*H10*Y10*E10)+(D10*H10*Z10*F10),2)</f>
        <v>51.72</v>
      </c>
      <c r="AB10" s="26">
        <f t="shared" si="0"/>
        <v>59.55</v>
      </c>
      <c r="AC10" s="67">
        <f t="shared" ref="AC10" si="8">+U10+AB10</f>
        <v>59.55</v>
      </c>
      <c r="AD10" s="61">
        <v>0.23</v>
      </c>
      <c r="AE10" s="62">
        <f t="shared" si="2"/>
        <v>13.7</v>
      </c>
      <c r="AF10" s="68">
        <f t="shared" si="3"/>
        <v>73.25</v>
      </c>
      <c r="AG10" s="3"/>
    </row>
    <row r="11" spans="2:40" ht="30.75" customHeight="1" thickBot="1" x14ac:dyDescent="0.25">
      <c r="B11" s="76" t="s">
        <v>52</v>
      </c>
      <c r="C11" s="52">
        <v>1</v>
      </c>
      <c r="D11" s="52">
        <v>0</v>
      </c>
      <c r="E11" s="53">
        <v>1</v>
      </c>
      <c r="F11" s="53">
        <v>0</v>
      </c>
      <c r="G11" s="54" t="s">
        <v>4</v>
      </c>
      <c r="H11" s="52">
        <v>12</v>
      </c>
      <c r="I11" s="52" t="s">
        <v>41</v>
      </c>
      <c r="J11" s="55">
        <v>4680</v>
      </c>
      <c r="K11" s="55">
        <v>0</v>
      </c>
      <c r="L11" s="55">
        <v>0</v>
      </c>
      <c r="M11" s="55">
        <v>0</v>
      </c>
      <c r="N11" s="140">
        <f t="shared" ref="N11" si="9">+J11+K11+L11+M11</f>
        <v>4680</v>
      </c>
      <c r="O11" s="121"/>
      <c r="P11" s="122"/>
      <c r="Q11" s="122"/>
      <c r="R11" s="122"/>
      <c r="S11" s="123"/>
      <c r="T11" s="144"/>
      <c r="U11" s="136">
        <f t="shared" ref="U11" si="10">+ROUND((J11*O11/100+K11*P11/100+L11*Q11/100+M11*R11/100+C11*H11*S11+D11*H11*T11),2)</f>
        <v>0</v>
      </c>
      <c r="V11" s="38">
        <v>3.91</v>
      </c>
      <c r="W11" s="49">
        <v>4.7450000000000001</v>
      </c>
      <c r="X11" s="39">
        <f t="shared" ref="X11" si="11">+ROUND((J11+L11)*V11/100+(K11+M11)*W11/100,2)</f>
        <v>182.99</v>
      </c>
      <c r="Y11" s="40">
        <v>9.0399999999999991</v>
      </c>
      <c r="Z11" s="40">
        <v>10.97</v>
      </c>
      <c r="AA11" s="41">
        <f t="shared" ref="AA11" si="12">+ROUND((C11*H11*Y11*E11)+(C11*H11*Z11*F11)+(D11*H11*Y11*E11)+(D11*H11*Z11*F11),2)</f>
        <v>108.48</v>
      </c>
      <c r="AB11" s="42">
        <f t="shared" ref="AB11" si="13">+X11+AA11</f>
        <v>291.47000000000003</v>
      </c>
      <c r="AC11" s="63">
        <f t="shared" ref="AC11" si="14">+U11+AB11</f>
        <v>291.47000000000003</v>
      </c>
      <c r="AD11" s="64">
        <v>0.23</v>
      </c>
      <c r="AE11" s="65">
        <f t="shared" ref="AE11" si="15">+ROUND(AC11*AD11,2)</f>
        <v>67.040000000000006</v>
      </c>
      <c r="AF11" s="66">
        <f t="shared" ref="AF11" si="16">+AE11+AC11</f>
        <v>358.51000000000005</v>
      </c>
      <c r="AG11" s="3"/>
    </row>
    <row r="12" spans="2:40" ht="30.75" customHeight="1" thickBot="1" x14ac:dyDescent="0.25">
      <c r="B12" s="75" t="s">
        <v>53</v>
      </c>
      <c r="C12" s="52">
        <v>4</v>
      </c>
      <c r="D12" s="52">
        <v>0</v>
      </c>
      <c r="E12" s="53">
        <v>1</v>
      </c>
      <c r="F12" s="53">
        <v>0</v>
      </c>
      <c r="G12" s="54" t="s">
        <v>4</v>
      </c>
      <c r="H12" s="52">
        <v>12</v>
      </c>
      <c r="I12" s="52" t="s">
        <v>41</v>
      </c>
      <c r="J12" s="55">
        <v>129700</v>
      </c>
      <c r="K12" s="55">
        <v>0</v>
      </c>
      <c r="L12" s="55">
        <v>0</v>
      </c>
      <c r="M12" s="55">
        <v>0</v>
      </c>
      <c r="N12" s="140">
        <f t="shared" ref="N12" si="17">+J12+K12+L12+M12</f>
        <v>129700</v>
      </c>
      <c r="O12" s="121"/>
      <c r="P12" s="122"/>
      <c r="Q12" s="122"/>
      <c r="R12" s="122"/>
      <c r="S12" s="123"/>
      <c r="T12" s="144"/>
      <c r="U12" s="136">
        <f t="shared" ref="U12" si="18">+ROUND((J12*O12/100+K12*P12/100+L12*Q12/100+M12*R12/100+C12*H12*S12+D12*H12*T12),2)</f>
        <v>0</v>
      </c>
      <c r="V12" s="38">
        <v>2.931</v>
      </c>
      <c r="W12" s="49">
        <v>3.5569999999999999</v>
      </c>
      <c r="X12" s="39">
        <f t="shared" ref="X12:X14" si="19">+ROUND((J12+L12)*V12/100+(K12+M12)*W12/100,2)</f>
        <v>3801.51</v>
      </c>
      <c r="Y12" s="40">
        <v>34.9</v>
      </c>
      <c r="Z12" s="40">
        <v>42.35</v>
      </c>
      <c r="AA12" s="41">
        <f t="shared" ref="AA12" si="20">+ROUND((C12*H12*Y12*E12)+(C12*H12*Z12*F12)+(D12*H12*Y12*E12)+(D12*H12*Z12*F12),2)</f>
        <v>1675.2</v>
      </c>
      <c r="AB12" s="42">
        <f t="shared" ref="AB12:AB14" si="21">+X12+AA12</f>
        <v>5476.71</v>
      </c>
      <c r="AC12" s="63">
        <f t="shared" ref="AC12" si="22">+U12+AB12</f>
        <v>5476.71</v>
      </c>
      <c r="AD12" s="64">
        <v>0.23</v>
      </c>
      <c r="AE12" s="65">
        <f t="shared" ref="AE12" si="23">+ROUND(AC12*AD12,2)</f>
        <v>1259.6400000000001</v>
      </c>
      <c r="AF12" s="66">
        <f t="shared" ref="AF12" si="24">+AE12+AC12</f>
        <v>6736.35</v>
      </c>
      <c r="AG12" s="3"/>
    </row>
    <row r="13" spans="2:40" ht="30.75" customHeight="1" thickBot="1" x14ac:dyDescent="0.25">
      <c r="B13" s="117" t="s">
        <v>19</v>
      </c>
      <c r="C13" s="118">
        <v>4</v>
      </c>
      <c r="D13" s="118">
        <v>0</v>
      </c>
      <c r="E13" s="119">
        <v>1</v>
      </c>
      <c r="F13" s="119">
        <v>0</v>
      </c>
      <c r="G13" s="22" t="s">
        <v>4</v>
      </c>
      <c r="H13" s="118">
        <v>12</v>
      </c>
      <c r="I13" s="118" t="s">
        <v>41</v>
      </c>
      <c r="J13" s="120">
        <v>479400</v>
      </c>
      <c r="K13" s="120">
        <v>0</v>
      </c>
      <c r="L13" s="120">
        <v>0</v>
      </c>
      <c r="M13" s="120">
        <v>0</v>
      </c>
      <c r="N13" s="142">
        <f t="shared" ref="N13:N14" si="25">+J13+K13+L13+M13</f>
        <v>479400</v>
      </c>
      <c r="O13" s="121"/>
      <c r="P13" s="122"/>
      <c r="Q13" s="122"/>
      <c r="R13" s="122"/>
      <c r="S13" s="123"/>
      <c r="T13" s="144"/>
      <c r="U13" s="143">
        <f t="shared" ref="U13:U14" si="26">+ROUND((J13*O13/100+K13*P13/100+L13*Q13/100+M13*R13/100+C13*H13*S13+D13*H13*T13),2)</f>
        <v>0</v>
      </c>
      <c r="V13" s="124">
        <v>2.8730000000000002</v>
      </c>
      <c r="W13" s="125">
        <v>3.4860000000000002</v>
      </c>
      <c r="X13" s="126">
        <f t="shared" si="19"/>
        <v>13773.16</v>
      </c>
      <c r="Y13" s="127">
        <v>194.95</v>
      </c>
      <c r="Z13" s="127">
        <v>236.57</v>
      </c>
      <c r="AA13" s="128">
        <f t="shared" ref="AA13" si="27">+ROUND((C13*H13*Y13*E13)+(C13*H13*Z13*F13)+(D13*H13*Y13*E13)+(D13*H13*Z13*F13),2)</f>
        <v>9357.6</v>
      </c>
      <c r="AB13" s="129">
        <f>+X13+AA13</f>
        <v>23130.760000000002</v>
      </c>
      <c r="AC13" s="130">
        <f t="shared" ref="AC13:AC14" si="28">+U13+AB13</f>
        <v>23130.760000000002</v>
      </c>
      <c r="AD13" s="131">
        <v>0.23</v>
      </c>
      <c r="AE13" s="132">
        <f t="shared" ref="AE13:AE14" si="29">+ROUND(AC13*AD13,2)</f>
        <v>5320.07</v>
      </c>
      <c r="AF13" s="133">
        <f t="shared" ref="AF13:AF14" si="30">+AE13+AC13</f>
        <v>28450.83</v>
      </c>
      <c r="AG13" s="3"/>
    </row>
    <row r="14" spans="2:40" ht="30.75" customHeight="1" thickBot="1" x14ac:dyDescent="0.25">
      <c r="B14" s="134" t="s">
        <v>18</v>
      </c>
      <c r="C14" s="118">
        <v>4</v>
      </c>
      <c r="D14" s="118">
        <v>0</v>
      </c>
      <c r="E14" s="119">
        <v>1</v>
      </c>
      <c r="F14" s="119">
        <v>0</v>
      </c>
      <c r="G14" s="118">
        <v>881</v>
      </c>
      <c r="H14" s="118">
        <v>12</v>
      </c>
      <c r="I14" s="118">
        <v>8784</v>
      </c>
      <c r="J14" s="120">
        <v>901300</v>
      </c>
      <c r="K14" s="120">
        <v>0</v>
      </c>
      <c r="L14" s="120">
        <v>0</v>
      </c>
      <c r="M14" s="120">
        <v>0</v>
      </c>
      <c r="N14" s="142">
        <f t="shared" si="25"/>
        <v>901300</v>
      </c>
      <c r="O14" s="145"/>
      <c r="P14" s="146"/>
      <c r="Q14" s="146"/>
      <c r="R14" s="146"/>
      <c r="S14" s="147"/>
      <c r="T14" s="148"/>
      <c r="U14" s="143">
        <f t="shared" si="26"/>
        <v>0</v>
      </c>
      <c r="V14" s="124">
        <v>2.605</v>
      </c>
      <c r="W14" s="125">
        <v>3.161</v>
      </c>
      <c r="X14" s="126">
        <f t="shared" si="19"/>
        <v>23478.87</v>
      </c>
      <c r="Y14" s="135">
        <v>0.505</v>
      </c>
      <c r="Z14" s="135">
        <v>0.61299999999999999</v>
      </c>
      <c r="AA14" s="128">
        <f t="shared" ref="AA14" si="31">+ROUND(G14*I14*Y14/100*E14+G14*I14*Z14/100*F14,2)</f>
        <v>39080.46</v>
      </c>
      <c r="AB14" s="129">
        <f t="shared" si="21"/>
        <v>62559.33</v>
      </c>
      <c r="AC14" s="130">
        <f t="shared" si="28"/>
        <v>62559.33</v>
      </c>
      <c r="AD14" s="131">
        <v>0.23</v>
      </c>
      <c r="AE14" s="132">
        <f t="shared" si="29"/>
        <v>14388.65</v>
      </c>
      <c r="AF14" s="133">
        <f t="shared" si="30"/>
        <v>76947.98</v>
      </c>
      <c r="AG14" s="3"/>
    </row>
    <row r="15" spans="2:40" ht="39" customHeight="1" thickBot="1" x14ac:dyDescent="0.25">
      <c r="B15" s="15"/>
      <c r="C15" s="15"/>
      <c r="D15" s="15"/>
      <c r="E15" s="15"/>
      <c r="F15" s="15"/>
      <c r="G15" s="15"/>
      <c r="H15" s="15"/>
      <c r="I15" s="15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7"/>
      <c r="W15" s="17"/>
      <c r="X15" s="18"/>
      <c r="Y15" s="19"/>
      <c r="Z15" s="19"/>
      <c r="AA15" s="20"/>
      <c r="AB15" s="20"/>
      <c r="AC15" s="57">
        <f>SUM(AC9:AC14)</f>
        <v>91699.790000000008</v>
      </c>
      <c r="AD15" s="58">
        <v>0.23</v>
      </c>
      <c r="AE15" s="59">
        <f>SUM(AE9:AE14)</f>
        <v>21090.949999999997</v>
      </c>
      <c r="AF15" s="60">
        <f>SUM(AF9:AF14)</f>
        <v>112790.73999999999</v>
      </c>
      <c r="AG15" s="3"/>
    </row>
    <row r="16" spans="2:40" ht="28.5" customHeight="1" x14ac:dyDescent="0.2">
      <c r="B16" s="89" t="s">
        <v>59</v>
      </c>
      <c r="C16" s="89"/>
      <c r="D16" s="89"/>
      <c r="E16" s="89"/>
      <c r="F16" s="89"/>
      <c r="G16" s="89"/>
      <c r="H16" s="89"/>
      <c r="I16" s="89"/>
      <c r="J16" s="89"/>
      <c r="K16" s="89"/>
      <c r="L16" s="89"/>
      <c r="M16" s="89"/>
      <c r="N16" s="89"/>
      <c r="O16" s="89"/>
      <c r="P16" s="89"/>
      <c r="Q16" s="89"/>
      <c r="R16" s="89"/>
      <c r="S16" s="89"/>
      <c r="T16" s="89"/>
      <c r="U16" s="89"/>
      <c r="V16" s="10"/>
      <c r="W16" s="10"/>
      <c r="X16" s="69"/>
      <c r="Y16" s="7"/>
      <c r="Z16" s="7"/>
      <c r="AA16" s="8"/>
      <c r="AB16" s="8"/>
      <c r="AC16" s="8"/>
      <c r="AD16" s="9"/>
      <c r="AE16" s="9"/>
      <c r="AF16" s="30" t="s">
        <v>54</v>
      </c>
      <c r="AG16" s="3"/>
    </row>
    <row r="17" spans="2:33" ht="68.25" customHeight="1" x14ac:dyDescent="0.2">
      <c r="B17" s="89" t="s">
        <v>60</v>
      </c>
      <c r="C17" s="89"/>
      <c r="D17" s="89"/>
      <c r="E17" s="89"/>
      <c r="F17" s="89"/>
      <c r="G17" s="89"/>
      <c r="H17" s="89"/>
      <c r="I17" s="89"/>
      <c r="J17" s="89"/>
      <c r="K17" s="89"/>
      <c r="L17" s="89"/>
      <c r="M17" s="89"/>
      <c r="N17" s="89"/>
      <c r="O17" s="89"/>
      <c r="P17" s="89"/>
      <c r="Q17" s="89"/>
      <c r="R17" s="89"/>
      <c r="S17" s="89"/>
      <c r="T17" s="89"/>
      <c r="U17" s="89"/>
      <c r="V17" s="10"/>
      <c r="W17" s="10"/>
      <c r="X17" s="10"/>
      <c r="Y17" s="82"/>
      <c r="Z17" s="83"/>
      <c r="AA17" s="84"/>
      <c r="AB17" s="6"/>
      <c r="AC17" s="6"/>
      <c r="AD17" s="9"/>
      <c r="AE17" s="9"/>
      <c r="AF17" s="9"/>
      <c r="AG17" s="3"/>
    </row>
    <row r="18" spans="2:33" ht="34.5" customHeight="1" x14ac:dyDescent="0.2"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85"/>
      <c r="Z18" s="86"/>
      <c r="AA18" s="86"/>
      <c r="AB18" s="29"/>
      <c r="AC18" s="29"/>
    </row>
    <row r="19" spans="2:33" ht="18" customHeight="1" x14ac:dyDescent="0.2">
      <c r="B19" s="31" t="s">
        <v>50</v>
      </c>
      <c r="J19" s="1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2"/>
      <c r="W19" s="2"/>
    </row>
    <row r="20" spans="2:33" ht="18" customHeight="1" x14ac:dyDescent="0.2">
      <c r="B20" s="32" t="s">
        <v>42</v>
      </c>
      <c r="J20" s="1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2"/>
      <c r="W20" s="2"/>
    </row>
    <row r="21" spans="2:33" ht="18" customHeight="1" x14ac:dyDescent="0.2">
      <c r="B21" s="32" t="s">
        <v>43</v>
      </c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2"/>
      <c r="W21" s="2"/>
      <c r="AA21" s="70"/>
    </row>
    <row r="22" spans="2:33" ht="18" customHeight="1" x14ac:dyDescent="0.2">
      <c r="B22" s="32" t="s">
        <v>44</v>
      </c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2"/>
      <c r="W22" s="2"/>
    </row>
    <row r="23" spans="2:33" ht="24.75" customHeight="1" x14ac:dyDescent="0.2">
      <c r="J23" s="1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2"/>
      <c r="W23" s="2"/>
    </row>
    <row r="24" spans="2:33" ht="24.75" customHeight="1" x14ac:dyDescent="0.2"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2"/>
      <c r="W24" s="2"/>
    </row>
    <row r="25" spans="2:33" ht="24.75" customHeight="1" x14ac:dyDescent="0.2"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</row>
    <row r="26" spans="2:33" ht="24.75" customHeight="1" x14ac:dyDescent="0.2"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</row>
    <row r="27" spans="2:33" ht="24.75" customHeight="1" x14ac:dyDescent="0.2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</row>
  </sheetData>
  <mergeCells count="30">
    <mergeCell ref="AC5:AF5"/>
    <mergeCell ref="B3:AF3"/>
    <mergeCell ref="AC6:AC7"/>
    <mergeCell ref="AD6:AD7"/>
    <mergeCell ref="V5:AB5"/>
    <mergeCell ref="X6:X7"/>
    <mergeCell ref="AB6:AB7"/>
    <mergeCell ref="AE6:AE7"/>
    <mergeCell ref="AF6:AF7"/>
    <mergeCell ref="B5:N5"/>
    <mergeCell ref="O6:P6"/>
    <mergeCell ref="Q6:R6"/>
    <mergeCell ref="U6:U7"/>
    <mergeCell ref="O5:U5"/>
    <mergeCell ref="L6:M6"/>
    <mergeCell ref="N6:N7"/>
    <mergeCell ref="C6:F6"/>
    <mergeCell ref="Y17:AA17"/>
    <mergeCell ref="Y18:AA18"/>
    <mergeCell ref="AA6:AA7"/>
    <mergeCell ref="B17:U17"/>
    <mergeCell ref="J6:K6"/>
    <mergeCell ref="B6:B7"/>
    <mergeCell ref="G6:G7"/>
    <mergeCell ref="H6:H7"/>
    <mergeCell ref="I6:I7"/>
    <mergeCell ref="S6:T6"/>
    <mergeCell ref="B16:U16"/>
    <mergeCell ref="V6:W6"/>
    <mergeCell ref="Y6:Z6"/>
  </mergeCells>
  <pageMargins left="0.25" right="0.26" top="0.28999999999999998" bottom="0.22" header="0.19" footer="0.14000000000000001"/>
  <pageSetup paperSize="9" scale="3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cenowy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Asus</cp:lastModifiedBy>
  <cp:lastPrinted>2023-04-27T11:17:35Z</cp:lastPrinted>
  <dcterms:created xsi:type="dcterms:W3CDTF">2015-09-16T11:15:51Z</dcterms:created>
  <dcterms:modified xsi:type="dcterms:W3CDTF">2023-05-28T12:11:56Z</dcterms:modified>
</cp:coreProperties>
</file>